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 defaultThemeVersion="166925"/>
  <xr:revisionPtr revIDLastSave="102" documentId="13_ncr:1_{220EB63C-D722-40AE-8090-9A3B816E4425}" xr6:coauthVersionLast="47" xr6:coauthVersionMax="47" xr10:uidLastSave="{00895613-BAE8-49F0-95ED-70D560B70ACF}"/>
  <bookViews>
    <workbookView xWindow="-108" yWindow="-108" windowWidth="23256" windowHeight="12456" tabRatio="930" xr2:uid="{625F9F41-B1EF-4530-9112-AB58CCB5FEF7}"/>
  </bookViews>
  <sheets>
    <sheet name="Overview" sheetId="9" r:id="rId1"/>
    <sheet name="Story in charts" sheetId="10" r:id="rId2"/>
    <sheet name="Balance Sheet" sheetId="2" r:id="rId3"/>
    <sheet name="P&amp;L" sheetId="3" r:id="rId4"/>
    <sheet name="AUM" sheetId="1" r:id="rId5"/>
    <sheet name="Pro forma business wise P&amp;L" sheetId="4" r:id="rId6"/>
    <sheet name="Asset quality " sheetId="5" r:id="rId7"/>
    <sheet name="P&amp;L - SEBI Format" sheetId="6" r:id="rId8"/>
    <sheet name="P&amp;L Bridge" sheetId="7" r:id="rId9"/>
    <sheet name="Glossary" sheetId="12" r:id="rId10"/>
    <sheet name="Data_Key Charts" sheetId="11" state="hidden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1" i="4" l="1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5" i="4"/>
  <c r="R41" i="4"/>
  <c r="R39" i="4"/>
  <c r="R38" i="4"/>
  <c r="R34" i="4"/>
  <c r="W25" i="7"/>
  <c r="R63" i="11" l="1"/>
  <c r="R14" i="1" l="1"/>
  <c r="R47" i="7" l="1"/>
  <c r="R6" i="7"/>
  <c r="R41" i="7"/>
  <c r="R48" i="7"/>
  <c r="Q47" i="7"/>
  <c r="R20" i="7" l="1"/>
  <c r="R23" i="7"/>
  <c r="R40" i="7" s="1"/>
  <c r="R24" i="4" l="1"/>
  <c r="Q24" i="4"/>
  <c r="R21" i="4"/>
  <c r="R25" i="4" s="1"/>
  <c r="R27" i="4" s="1"/>
  <c r="R29" i="4" s="1"/>
  <c r="R15" i="4"/>
  <c r="Q15" i="4"/>
  <c r="R9" i="4"/>
  <c r="R6" i="4"/>
  <c r="R10" i="4" s="1"/>
  <c r="R12" i="4" s="1"/>
  <c r="R16" i="4" l="1"/>
  <c r="R38" i="7"/>
  <c r="R39" i="7"/>
  <c r="R43" i="7"/>
  <c r="R44" i="7"/>
  <c r="R50" i="7"/>
  <c r="R30" i="7"/>
  <c r="R33" i="7"/>
  <c r="R13" i="7"/>
  <c r="R14" i="7"/>
  <c r="R16" i="7"/>
  <c r="R10" i="7"/>
  <c r="R4" i="7"/>
  <c r="R9" i="7" s="1"/>
  <c r="R6" i="3"/>
  <c r="R11" i="3"/>
  <c r="R27" i="7" s="1"/>
  <c r="R14" i="3"/>
  <c r="R15" i="3"/>
  <c r="R36" i="6"/>
  <c r="R25" i="6"/>
  <c r="R11" i="6"/>
  <c r="R14" i="6" s="1"/>
  <c r="R27" i="6" s="1"/>
  <c r="R18" i="2"/>
  <c r="R13" i="2"/>
  <c r="R15" i="7" l="1"/>
  <c r="R34" i="7"/>
  <c r="R42" i="7"/>
  <c r="R19" i="7"/>
  <c r="R26" i="7" s="1"/>
  <c r="R49" i="7"/>
  <c r="R16" i="3"/>
  <c r="R12" i="3"/>
  <c r="R29" i="6" l="1"/>
  <c r="R31" i="6" s="1"/>
  <c r="R39" i="6" s="1"/>
  <c r="R35" i="7"/>
  <c r="R17" i="3"/>
  <c r="J110" i="11"/>
  <c r="K110" i="11"/>
  <c r="L110" i="11"/>
  <c r="M110" i="11"/>
  <c r="N110" i="11"/>
  <c r="O110" i="11"/>
  <c r="P110" i="11"/>
  <c r="Q110" i="11"/>
  <c r="R110" i="11"/>
  <c r="I110" i="11"/>
  <c r="Q87" i="11"/>
  <c r="P87" i="11"/>
  <c r="O87" i="11"/>
  <c r="N87" i="11"/>
  <c r="M87" i="11"/>
  <c r="L87" i="11"/>
  <c r="K87" i="11"/>
  <c r="J87" i="11"/>
  <c r="R87" i="11"/>
  <c r="R29" i="11"/>
  <c r="R30" i="11"/>
  <c r="R31" i="11"/>
  <c r="R32" i="11"/>
  <c r="R33" i="11"/>
  <c r="R34" i="11"/>
  <c r="R35" i="11"/>
  <c r="R48" i="11"/>
  <c r="R49" i="11"/>
  <c r="R85" i="11"/>
  <c r="R113" i="11" s="1"/>
  <c r="R89" i="11"/>
  <c r="R90" i="11"/>
  <c r="R91" i="11"/>
  <c r="R97" i="11"/>
  <c r="R100" i="11"/>
  <c r="R103" i="11"/>
  <c r="R104" i="11"/>
  <c r="R105" i="11"/>
  <c r="R111" i="11"/>
  <c r="R112" i="11"/>
  <c r="R22" i="3" l="1"/>
  <c r="R25" i="3" s="1"/>
  <c r="R29" i="3" s="1"/>
  <c r="R121" i="5" l="1"/>
  <c r="R122" i="5"/>
  <c r="R56" i="5"/>
  <c r="R99" i="5" s="1"/>
  <c r="R57" i="5"/>
  <c r="R58" i="5"/>
  <c r="R59" i="5"/>
  <c r="R48" i="5"/>
  <c r="R91" i="5" s="1"/>
  <c r="R49" i="5"/>
  <c r="R92" i="5" s="1"/>
  <c r="R50" i="5"/>
  <c r="R93" i="5" s="1"/>
  <c r="R52" i="5"/>
  <c r="R95" i="5" s="1"/>
  <c r="R22" i="5"/>
  <c r="R21" i="5"/>
  <c r="R20" i="5"/>
  <c r="R17" i="5"/>
  <c r="R23" i="5" s="1"/>
  <c r="R9" i="5"/>
  <c r="R11" i="5" s="1"/>
  <c r="R115" i="5" s="1"/>
  <c r="R118" i="5" s="1"/>
  <c r="R64" i="5" l="1"/>
  <c r="R63" i="5"/>
  <c r="R101" i="5"/>
  <c r="R100" i="5"/>
  <c r="R51" i="5"/>
  <c r="R53" i="5" s="1"/>
  <c r="R65" i="5"/>
  <c r="R62" i="5"/>
  <c r="R107" i="5"/>
  <c r="R106" i="5"/>
  <c r="R105" i="5"/>
  <c r="R41" i="5" l="1"/>
  <c r="R38" i="5"/>
  <c r="R30" i="5"/>
  <c r="R32" i="5" s="1"/>
  <c r="R80" i="11" s="1"/>
  <c r="R108" i="11" s="1"/>
  <c r="R44" i="5" l="1"/>
  <c r="R86" i="5" l="1"/>
  <c r="R85" i="5"/>
  <c r="R84" i="5"/>
  <c r="R81" i="5"/>
  <c r="R102" i="5" s="1"/>
  <c r="R73" i="5"/>
  <c r="R75" i="5" l="1"/>
  <c r="R96" i="5" s="1"/>
  <c r="R120" i="5" s="1"/>
  <c r="R123" i="5" s="1"/>
  <c r="R94" i="5"/>
  <c r="R108" i="5" s="1"/>
  <c r="R87" i="5"/>
  <c r="R49" i="1"/>
  <c r="R31" i="1"/>
  <c r="R20" i="1"/>
  <c r="Q14" i="1"/>
  <c r="R9" i="1"/>
  <c r="W23" i="7"/>
  <c r="W22" i="7"/>
  <c r="W21" i="7"/>
  <c r="W20" i="7"/>
  <c r="W32" i="7"/>
  <c r="W31" i="7"/>
  <c r="R4" i="11" l="1"/>
  <c r="R57" i="11" s="1"/>
  <c r="R50" i="11"/>
  <c r="R34" i="1"/>
  <c r="R35" i="1"/>
  <c r="R22" i="1"/>
  <c r="R26" i="1"/>
  <c r="R23" i="1"/>
  <c r="R24" i="1"/>
  <c r="R25" i="1"/>
  <c r="R3" i="11"/>
  <c r="R36" i="11"/>
  <c r="R17" i="1"/>
  <c r="R18" i="1"/>
  <c r="R19" i="1"/>
  <c r="R21" i="1"/>
  <c r="R51" i="1"/>
  <c r="R5" i="11" s="1"/>
  <c r="J111" i="11"/>
  <c r="K111" i="11"/>
  <c r="L111" i="11"/>
  <c r="M111" i="11"/>
  <c r="N111" i="11"/>
  <c r="O111" i="11"/>
  <c r="P111" i="11"/>
  <c r="Q111" i="11"/>
  <c r="J112" i="11"/>
  <c r="K112" i="11"/>
  <c r="L112" i="11"/>
  <c r="M112" i="11"/>
  <c r="N112" i="11"/>
  <c r="O112" i="11"/>
  <c r="P112" i="11"/>
  <c r="Q112" i="11"/>
  <c r="J113" i="11"/>
  <c r="K113" i="11"/>
  <c r="L113" i="11"/>
  <c r="M113" i="11"/>
  <c r="N113" i="11"/>
  <c r="O113" i="11"/>
  <c r="P113" i="11"/>
  <c r="Q113" i="11"/>
  <c r="I113" i="11"/>
  <c r="I112" i="11"/>
  <c r="I111" i="11"/>
  <c r="J103" i="11"/>
  <c r="K103" i="11"/>
  <c r="L103" i="11"/>
  <c r="M103" i="11"/>
  <c r="N103" i="11"/>
  <c r="O103" i="11"/>
  <c r="P103" i="11"/>
  <c r="Q103" i="11"/>
  <c r="J104" i="11"/>
  <c r="K104" i="11"/>
  <c r="L104" i="11"/>
  <c r="M104" i="11"/>
  <c r="N104" i="11"/>
  <c r="O104" i="11"/>
  <c r="P104" i="11"/>
  <c r="Q104" i="11"/>
  <c r="J105" i="11"/>
  <c r="K105" i="11"/>
  <c r="L105" i="11"/>
  <c r="M105" i="11"/>
  <c r="N105" i="11"/>
  <c r="O105" i="11"/>
  <c r="P105" i="11"/>
  <c r="Q105" i="11"/>
  <c r="I105" i="11"/>
  <c r="I104" i="11"/>
  <c r="I103" i="11"/>
  <c r="J100" i="11"/>
  <c r="K100" i="11"/>
  <c r="L100" i="11"/>
  <c r="M100" i="11"/>
  <c r="N100" i="11"/>
  <c r="O100" i="11"/>
  <c r="P100" i="11"/>
  <c r="Q100" i="11"/>
  <c r="I100" i="11"/>
  <c r="J97" i="11"/>
  <c r="K97" i="11"/>
  <c r="L97" i="11"/>
  <c r="M97" i="11"/>
  <c r="N97" i="11"/>
  <c r="O97" i="11"/>
  <c r="P97" i="11"/>
  <c r="Q97" i="11"/>
  <c r="I97" i="11"/>
  <c r="J89" i="11"/>
  <c r="K89" i="11"/>
  <c r="L89" i="11"/>
  <c r="M89" i="11"/>
  <c r="N89" i="11"/>
  <c r="O89" i="11"/>
  <c r="P89" i="11"/>
  <c r="Q89" i="11"/>
  <c r="J90" i="11"/>
  <c r="K90" i="11"/>
  <c r="L90" i="11"/>
  <c r="M90" i="11"/>
  <c r="N90" i="11"/>
  <c r="O90" i="11"/>
  <c r="P90" i="11"/>
  <c r="Q90" i="11"/>
  <c r="J91" i="11"/>
  <c r="K91" i="11"/>
  <c r="L91" i="11"/>
  <c r="M91" i="11"/>
  <c r="N91" i="11"/>
  <c r="O91" i="11"/>
  <c r="P91" i="11"/>
  <c r="Q91" i="11"/>
  <c r="I91" i="11"/>
  <c r="I90" i="11"/>
  <c r="A88" i="11"/>
  <c r="I89" i="11"/>
  <c r="A91" i="11"/>
  <c r="A90" i="11"/>
  <c r="A89" i="11"/>
  <c r="Q85" i="11"/>
  <c r="P85" i="11"/>
  <c r="O85" i="11"/>
  <c r="N85" i="11"/>
  <c r="M85" i="11"/>
  <c r="L85" i="11"/>
  <c r="K85" i="11"/>
  <c r="J85" i="11"/>
  <c r="R20" i="11" l="1"/>
  <c r="R44" i="11"/>
  <c r="R42" i="11"/>
  <c r="R39" i="11"/>
  <c r="R43" i="11"/>
  <c r="R41" i="11"/>
  <c r="R40" i="11"/>
  <c r="R38" i="11"/>
  <c r="R45" i="11" s="1"/>
  <c r="R36" i="1"/>
  <c r="R54" i="1"/>
  <c r="R55" i="1"/>
  <c r="R56" i="1" s="1"/>
  <c r="R21" i="11"/>
  <c r="R53" i="11"/>
  <c r="R52" i="11"/>
  <c r="R7" i="11"/>
  <c r="R22" i="11"/>
  <c r="R58" i="11"/>
  <c r="R8" i="11"/>
  <c r="R58" i="1"/>
  <c r="R59" i="1"/>
  <c r="Q49" i="11"/>
  <c r="Q48" i="11"/>
  <c r="Q35" i="11"/>
  <c r="Q34" i="11"/>
  <c r="Q33" i="11"/>
  <c r="Q32" i="11"/>
  <c r="Q31" i="11"/>
  <c r="Q30" i="11"/>
  <c r="Q29" i="11"/>
  <c r="J48" i="7"/>
  <c r="K48" i="7"/>
  <c r="W47" i="7"/>
  <c r="W46" i="7"/>
  <c r="W45" i="7"/>
  <c r="W44" i="7"/>
  <c r="W43" i="7"/>
  <c r="W40" i="7"/>
  <c r="Q48" i="7"/>
  <c r="W48" i="7" s="1"/>
  <c r="P48" i="7"/>
  <c r="O48" i="7"/>
  <c r="N48" i="7"/>
  <c r="Q44" i="7"/>
  <c r="Q43" i="7"/>
  <c r="Q50" i="7"/>
  <c r="Q41" i="7"/>
  <c r="Q39" i="7"/>
  <c r="Q38" i="7"/>
  <c r="Q33" i="7"/>
  <c r="Q30" i="7"/>
  <c r="Q34" i="7" s="1"/>
  <c r="Q24" i="7"/>
  <c r="W24" i="7" s="1"/>
  <c r="V21" i="7"/>
  <c r="Q16" i="7"/>
  <c r="Q14" i="7"/>
  <c r="Q13" i="7"/>
  <c r="W8" i="7"/>
  <c r="W6" i="7"/>
  <c r="W5" i="7"/>
  <c r="R25" i="11" l="1"/>
  <c r="R54" i="11"/>
  <c r="R9" i="11"/>
  <c r="R24" i="11"/>
  <c r="R60" i="1"/>
  <c r="Q42" i="7"/>
  <c r="Q49" i="7" s="1"/>
  <c r="Q15" i="7"/>
  <c r="Q10" i="7" l="1"/>
  <c r="Q4" i="7"/>
  <c r="Q9" i="7" s="1"/>
  <c r="Q38" i="5"/>
  <c r="Q30" i="5"/>
  <c r="Q32" i="5" s="1"/>
  <c r="Q60" i="4"/>
  <c r="Q59" i="4"/>
  <c r="Q56" i="4"/>
  <c r="Q53" i="4"/>
  <c r="Q52" i="4"/>
  <c r="Q51" i="4"/>
  <c r="Q49" i="4"/>
  <c r="Q48" i="4"/>
  <c r="Q38" i="4"/>
  <c r="Q34" i="4"/>
  <c r="Q39" i="4" s="1"/>
  <c r="Q41" i="4" s="1"/>
  <c r="Q45" i="4" l="1"/>
  <c r="W44" i="4" l="1"/>
  <c r="W43" i="4"/>
  <c r="W42" i="4"/>
  <c r="W40" i="4"/>
  <c r="W37" i="4"/>
  <c r="W36" i="4"/>
  <c r="W35" i="4"/>
  <c r="W33" i="4"/>
  <c r="W32" i="4"/>
  <c r="W20" i="4"/>
  <c r="W22" i="4"/>
  <c r="W23" i="4"/>
  <c r="W28" i="4"/>
  <c r="W19" i="4"/>
  <c r="Q21" i="4"/>
  <c r="W14" i="4"/>
  <c r="W13" i="4"/>
  <c r="W8" i="4"/>
  <c r="W7" i="4"/>
  <c r="W5" i="4"/>
  <c r="W4" i="4"/>
  <c r="Q58" i="4"/>
  <c r="Q9" i="4"/>
  <c r="Q54" i="4" s="1"/>
  <c r="Q6" i="4"/>
  <c r="Q10" i="4" l="1"/>
  <c r="Q50" i="4"/>
  <c r="Q25" i="4"/>
  <c r="Q27" i="4" s="1"/>
  <c r="Q29" i="4" s="1"/>
  <c r="Q12" i="4"/>
  <c r="Q57" i="4" l="1"/>
  <c r="Q55" i="4"/>
  <c r="Q16" i="4"/>
  <c r="Q61" i="4" s="1"/>
  <c r="W24" i="3"/>
  <c r="W27" i="3"/>
  <c r="W28" i="3"/>
  <c r="W21" i="3"/>
  <c r="W20" i="3"/>
  <c r="W10" i="3"/>
  <c r="W9" i="3"/>
  <c r="W8" i="3"/>
  <c r="W5" i="3"/>
  <c r="W4" i="3"/>
  <c r="L19" i="3"/>
  <c r="M28" i="3"/>
  <c r="M19" i="3"/>
  <c r="P19" i="3"/>
  <c r="O19" i="3"/>
  <c r="N19" i="3"/>
  <c r="Q15" i="3"/>
  <c r="Q14" i="3"/>
  <c r="W17" i="6"/>
  <c r="W18" i="6"/>
  <c r="W30" i="7" s="1"/>
  <c r="W19" i="6"/>
  <c r="W20" i="6"/>
  <c r="W21" i="6"/>
  <c r="W22" i="6"/>
  <c r="W23" i="6"/>
  <c r="W24" i="6"/>
  <c r="W26" i="6"/>
  <c r="W28" i="6"/>
  <c r="W30" i="6"/>
  <c r="W32" i="6"/>
  <c r="W33" i="6"/>
  <c r="W34" i="6"/>
  <c r="W35" i="6"/>
  <c r="W37" i="6"/>
  <c r="W38" i="6"/>
  <c r="W12" i="6"/>
  <c r="W10" i="6"/>
  <c r="W9" i="6"/>
  <c r="W8" i="6"/>
  <c r="W7" i="6"/>
  <c r="W6" i="6"/>
  <c r="W5" i="6"/>
  <c r="W4" i="6"/>
  <c r="Q36" i="6"/>
  <c r="Q16" i="3" l="1"/>
  <c r="Q35" i="7" s="1"/>
  <c r="W19" i="3"/>
  <c r="Q25" i="6"/>
  <c r="Q11" i="6"/>
  <c r="Q14" i="6" s="1"/>
  <c r="Q11" i="3"/>
  <c r="Q27" i="7" s="1"/>
  <c r="Q6" i="3"/>
  <c r="W6" i="2"/>
  <c r="W7" i="2"/>
  <c r="W9" i="2"/>
  <c r="W10" i="2"/>
  <c r="W11" i="2"/>
  <c r="W12" i="2"/>
  <c r="W16" i="2"/>
  <c r="W17" i="2"/>
  <c r="W5" i="2"/>
  <c r="Q18" i="2"/>
  <c r="W18" i="2" s="1"/>
  <c r="Q8" i="2"/>
  <c r="W8" i="2" s="1"/>
  <c r="Q12" i="3" l="1"/>
  <c r="Q17" i="3" s="1"/>
  <c r="Q13" i="2"/>
  <c r="W13" i="2" s="1"/>
  <c r="Q27" i="6"/>
  <c r="Q29" i="6" s="1"/>
  <c r="Q31" i="6" s="1"/>
  <c r="Q39" i="6" s="1"/>
  <c r="Q19" i="7"/>
  <c r="Q26" i="7" s="1"/>
  <c r="Q122" i="5"/>
  <c r="Q121" i="5"/>
  <c r="P122" i="5"/>
  <c r="P121" i="5"/>
  <c r="Q22" i="3" l="1"/>
  <c r="Q25" i="3" s="1"/>
  <c r="Q29" i="3" s="1"/>
  <c r="T5" i="1"/>
  <c r="W121" i="5" l="1"/>
  <c r="W122" i="5"/>
  <c r="W116" i="5"/>
  <c r="W117" i="5"/>
  <c r="W112" i="5" l="1"/>
  <c r="W111" i="5"/>
  <c r="Q58" i="5"/>
  <c r="Q101" i="5" s="1"/>
  <c r="W101" i="5" s="1"/>
  <c r="Q57" i="5"/>
  <c r="Q100" i="5" s="1"/>
  <c r="W100" i="5" s="1"/>
  <c r="Q52" i="5"/>
  <c r="Q95" i="5" s="1"/>
  <c r="W95" i="5" s="1"/>
  <c r="Q50" i="5"/>
  <c r="Q49" i="5"/>
  <c r="W36" i="5"/>
  <c r="W37" i="5"/>
  <c r="W28" i="5"/>
  <c r="W29" i="5"/>
  <c r="W31" i="5"/>
  <c r="W15" i="5"/>
  <c r="W16" i="5"/>
  <c r="W14" i="5"/>
  <c r="W7" i="5"/>
  <c r="W8" i="5"/>
  <c r="W10" i="5"/>
  <c r="W6" i="5"/>
  <c r="Q22" i="5"/>
  <c r="W22" i="5" s="1"/>
  <c r="Q21" i="5"/>
  <c r="W21" i="5" s="1"/>
  <c r="Q20" i="5"/>
  <c r="W20" i="5" s="1"/>
  <c r="Q17" i="5"/>
  <c r="Q9" i="5"/>
  <c r="Q11" i="5" s="1"/>
  <c r="Q80" i="11" s="1"/>
  <c r="Q108" i="11" s="1"/>
  <c r="Q23" i="5" l="1"/>
  <c r="W23" i="5" s="1"/>
  <c r="Q64" i="5"/>
  <c r="W64" i="5" s="1"/>
  <c r="Q63" i="5"/>
  <c r="W63" i="5" s="1"/>
  <c r="W58" i="5"/>
  <c r="W57" i="5"/>
  <c r="W17" i="5"/>
  <c r="W52" i="5"/>
  <c r="Q115" i="5"/>
  <c r="W11" i="5"/>
  <c r="Q93" i="5"/>
  <c r="W93" i="5" s="1"/>
  <c r="Q92" i="5"/>
  <c r="W92" i="5" s="1"/>
  <c r="W49" i="5"/>
  <c r="W9" i="5"/>
  <c r="W50" i="5"/>
  <c r="Q107" i="5" l="1"/>
  <c r="W107" i="5" s="1"/>
  <c r="Q106" i="5"/>
  <c r="W106" i="5" s="1"/>
  <c r="W115" i="5"/>
  <c r="Q118" i="5"/>
  <c r="W118" i="5" s="1"/>
  <c r="W27" i="5"/>
  <c r="Q48" i="5"/>
  <c r="W30" i="5"/>
  <c r="Q56" i="5"/>
  <c r="W35" i="5"/>
  <c r="Q41" i="5"/>
  <c r="W41" i="5" s="1"/>
  <c r="W32" i="5"/>
  <c r="W79" i="5"/>
  <c r="W80" i="5"/>
  <c r="W78" i="5"/>
  <c r="W71" i="5"/>
  <c r="W72" i="5"/>
  <c r="W70" i="5"/>
  <c r="Q86" i="5"/>
  <c r="W86" i="5" s="1"/>
  <c r="Q85" i="5"/>
  <c r="W85" i="5" s="1"/>
  <c r="Q84" i="5"/>
  <c r="W84" i="5" s="1"/>
  <c r="Q81" i="5"/>
  <c r="W81" i="5" s="1"/>
  <c r="Q73" i="5"/>
  <c r="Q51" i="5" l="1"/>
  <c r="W48" i="5"/>
  <c r="Q91" i="5"/>
  <c r="W91" i="5" s="1"/>
  <c r="Q75" i="5"/>
  <c r="Q94" i="5"/>
  <c r="W94" i="5" s="1"/>
  <c r="Q87" i="5"/>
  <c r="W87" i="5" s="1"/>
  <c r="W73" i="5"/>
  <c r="W38" i="5"/>
  <c r="Q44" i="5"/>
  <c r="W44" i="5" s="1"/>
  <c r="Q59" i="5"/>
  <c r="Q99" i="5"/>
  <c r="Q62" i="5"/>
  <c r="W62" i="5" s="1"/>
  <c r="W56" i="5"/>
  <c r="W48" i="1"/>
  <c r="W42" i="1"/>
  <c r="W43" i="1"/>
  <c r="W44" i="1"/>
  <c r="W45" i="1"/>
  <c r="W46" i="1"/>
  <c r="W47" i="1"/>
  <c r="W41" i="1"/>
  <c r="W30" i="1"/>
  <c r="W29" i="1"/>
  <c r="W6" i="1"/>
  <c r="W7" i="1"/>
  <c r="W8" i="1"/>
  <c r="W9" i="1"/>
  <c r="W10" i="1"/>
  <c r="W11" i="1"/>
  <c r="W12" i="1"/>
  <c r="W13" i="1"/>
  <c r="W5" i="1"/>
  <c r="Q49" i="1"/>
  <c r="Q4" i="11" s="1"/>
  <c r="Q31" i="1"/>
  <c r="Q50" i="11" s="1"/>
  <c r="Q21" i="11" l="1"/>
  <c r="Q52" i="11"/>
  <c r="Q53" i="11"/>
  <c r="Q57" i="11"/>
  <c r="Q53" i="5"/>
  <c r="W53" i="5" s="1"/>
  <c r="W51" i="5"/>
  <c r="W31" i="1"/>
  <c r="W34" i="1" s="1"/>
  <c r="Q35" i="1"/>
  <c r="W35" i="1"/>
  <c r="W49" i="1"/>
  <c r="Q34" i="1"/>
  <c r="W75" i="5"/>
  <c r="Q105" i="5"/>
  <c r="W105" i="5" s="1"/>
  <c r="W99" i="5"/>
  <c r="Q102" i="5"/>
  <c r="Q65" i="5"/>
  <c r="W65" i="5" s="1"/>
  <c r="W59" i="5"/>
  <c r="Q54" i="11" l="1"/>
  <c r="Q96" i="5"/>
  <c r="Q120" i="5" s="1"/>
  <c r="Q36" i="1"/>
  <c r="W36" i="1"/>
  <c r="Q108" i="5"/>
  <c r="W108" i="5" s="1"/>
  <c r="W102" i="5"/>
  <c r="Q3" i="11" l="1"/>
  <c r="Q22" i="11" s="1"/>
  <c r="Q25" i="11" s="1"/>
  <c r="Q36" i="11"/>
  <c r="W96" i="5"/>
  <c r="W120" i="5"/>
  <c r="Q123" i="5"/>
  <c r="W14" i="1"/>
  <c r="Q51" i="1"/>
  <c r="Q19" i="1"/>
  <c r="Q22" i="1"/>
  <c r="Q18" i="1"/>
  <c r="Q25" i="1"/>
  <c r="Q17" i="1"/>
  <c r="Q20" i="1"/>
  <c r="Q21" i="1"/>
  <c r="Q23" i="1"/>
  <c r="Q24" i="1"/>
  <c r="Q26" i="1"/>
  <c r="Q20" i="11" l="1"/>
  <c r="Q24" i="11" s="1"/>
  <c r="Q38" i="11"/>
  <c r="Q39" i="11"/>
  <c r="Q41" i="11"/>
  <c r="Q42" i="11"/>
  <c r="Q43" i="11"/>
  <c r="Q44" i="11"/>
  <c r="Q40" i="11"/>
  <c r="Q54" i="1"/>
  <c r="Q5" i="11"/>
  <c r="W123" i="5"/>
  <c r="Q58" i="1"/>
  <c r="Q59" i="1"/>
  <c r="Q55" i="1"/>
  <c r="W20" i="1"/>
  <c r="W25" i="1"/>
  <c r="W17" i="1"/>
  <c r="W22" i="1"/>
  <c r="W23" i="1"/>
  <c r="W21" i="1"/>
  <c r="W24" i="1"/>
  <c r="W51" i="1"/>
  <c r="W26" i="1"/>
  <c r="W19" i="1"/>
  <c r="W18" i="1"/>
  <c r="Q56" i="1" l="1"/>
  <c r="Q7" i="11"/>
  <c r="Q8" i="11"/>
  <c r="Q58" i="11"/>
  <c r="Q60" i="1"/>
  <c r="W59" i="1"/>
  <c r="W55" i="1"/>
  <c r="W54" i="1"/>
  <c r="W58" i="1"/>
  <c r="W60" i="1" l="1"/>
  <c r="W56" i="1"/>
  <c r="Q9" i="11"/>
  <c r="P14" i="5"/>
  <c r="P56" i="5" s="1"/>
  <c r="P15" i="5"/>
  <c r="P16" i="5"/>
  <c r="P22" i="5" s="1"/>
  <c r="P6" i="5"/>
  <c r="P7" i="5"/>
  <c r="P49" i="5" s="1"/>
  <c r="P8" i="5"/>
  <c r="P20" i="5"/>
  <c r="P10" i="5"/>
  <c r="P7" i="7"/>
  <c r="W7" i="7" s="1"/>
  <c r="P11" i="4"/>
  <c r="P26" i="4"/>
  <c r="W26" i="4" s="1"/>
  <c r="P60" i="4"/>
  <c r="P59" i="4"/>
  <c r="P53" i="4"/>
  <c r="P52" i="4"/>
  <c r="P51" i="4"/>
  <c r="P49" i="4"/>
  <c r="P48" i="4"/>
  <c r="P34" i="4"/>
  <c r="P21" i="4"/>
  <c r="P30" i="5"/>
  <c r="P32" i="5" s="1"/>
  <c r="P48" i="11"/>
  <c r="P49" i="11"/>
  <c r="P29" i="11"/>
  <c r="P30" i="11"/>
  <c r="P31" i="11"/>
  <c r="P32" i="11"/>
  <c r="P33" i="11"/>
  <c r="P34" i="11"/>
  <c r="P13" i="1"/>
  <c r="P25" i="1" s="1"/>
  <c r="P36" i="11"/>
  <c r="P20" i="11" s="1"/>
  <c r="P50" i="7"/>
  <c r="P38" i="7"/>
  <c r="P39" i="7"/>
  <c r="P41" i="7"/>
  <c r="P33" i="7"/>
  <c r="P30" i="7"/>
  <c r="P16" i="7"/>
  <c r="P14" i="7"/>
  <c r="P13" i="7"/>
  <c r="P15" i="7" s="1"/>
  <c r="P10" i="7"/>
  <c r="P4" i="7"/>
  <c r="J122" i="5"/>
  <c r="K122" i="5"/>
  <c r="L122" i="5"/>
  <c r="M122" i="5"/>
  <c r="N122" i="5"/>
  <c r="O122" i="5"/>
  <c r="K121" i="5"/>
  <c r="L121" i="5"/>
  <c r="M121" i="5"/>
  <c r="V121" i="5" s="1"/>
  <c r="N121" i="5"/>
  <c r="O121" i="5"/>
  <c r="J121" i="5"/>
  <c r="J94" i="5"/>
  <c r="J96" i="5" s="1"/>
  <c r="J120" i="5" s="1"/>
  <c r="J123" i="5" s="1"/>
  <c r="K94" i="5"/>
  <c r="K96" i="5"/>
  <c r="K120" i="5" s="1"/>
  <c r="L94" i="5"/>
  <c r="L96" i="5" s="1"/>
  <c r="L120" i="5" s="1"/>
  <c r="M94" i="5"/>
  <c r="N94" i="5"/>
  <c r="N96" i="5"/>
  <c r="N120" i="5" s="1"/>
  <c r="O94" i="5"/>
  <c r="O96" i="5" s="1"/>
  <c r="O120" i="5" s="1"/>
  <c r="O123" i="5" s="1"/>
  <c r="P48" i="5"/>
  <c r="P50" i="5"/>
  <c r="P64" i="5" s="1"/>
  <c r="P94" i="5"/>
  <c r="P52" i="5"/>
  <c r="P96" i="5"/>
  <c r="P120" i="5" s="1"/>
  <c r="P123" i="5" s="1"/>
  <c r="E14" i="5"/>
  <c r="E56" i="5" s="1"/>
  <c r="E6" i="5"/>
  <c r="E48" i="5" s="1"/>
  <c r="E15" i="5"/>
  <c r="E57" i="5" s="1"/>
  <c r="T57" i="5" s="1"/>
  <c r="E16" i="5"/>
  <c r="E58" i="5" s="1"/>
  <c r="E7" i="5"/>
  <c r="E49" i="5" s="1"/>
  <c r="T49" i="5" s="1"/>
  <c r="E8" i="5"/>
  <c r="E50" i="5" s="1"/>
  <c r="T50" i="5" s="1"/>
  <c r="I14" i="5"/>
  <c r="I56" i="5" s="1"/>
  <c r="I15" i="5"/>
  <c r="I57" i="5" s="1"/>
  <c r="I16" i="5"/>
  <c r="I58" i="5" s="1"/>
  <c r="I6" i="5"/>
  <c r="I48" i="5"/>
  <c r="I7" i="5"/>
  <c r="I49" i="5"/>
  <c r="U49" i="5" s="1"/>
  <c r="I8" i="5"/>
  <c r="I50" i="5" s="1"/>
  <c r="U50" i="5" s="1"/>
  <c r="M14" i="5"/>
  <c r="M56" i="5" s="1"/>
  <c r="M15" i="5"/>
  <c r="M57" i="5" s="1"/>
  <c r="M16" i="5"/>
  <c r="M6" i="5"/>
  <c r="M48" i="5" s="1"/>
  <c r="V48" i="5" s="1"/>
  <c r="M7" i="5"/>
  <c r="M9" i="5" s="1"/>
  <c r="M8" i="5"/>
  <c r="V8" i="5" s="1"/>
  <c r="M50" i="5"/>
  <c r="P24" i="4"/>
  <c r="P15" i="4"/>
  <c r="P58" i="4" s="1"/>
  <c r="P9" i="4"/>
  <c r="P6" i="4"/>
  <c r="P49" i="1"/>
  <c r="O49" i="1"/>
  <c r="N49" i="1"/>
  <c r="P31" i="1"/>
  <c r="P34" i="1" s="1"/>
  <c r="P26" i="1"/>
  <c r="P24" i="1"/>
  <c r="P23" i="1"/>
  <c r="P22" i="1"/>
  <c r="P21" i="1"/>
  <c r="P20" i="1"/>
  <c r="P19" i="1"/>
  <c r="P18" i="1"/>
  <c r="P17" i="1"/>
  <c r="P15" i="3"/>
  <c r="P14" i="3"/>
  <c r="P36" i="6"/>
  <c r="P25" i="6"/>
  <c r="P11" i="6"/>
  <c r="P14" i="6" s="1"/>
  <c r="T10" i="6"/>
  <c r="P6" i="3"/>
  <c r="P11" i="3"/>
  <c r="P27" i="7" s="1"/>
  <c r="P18" i="2"/>
  <c r="P8" i="2"/>
  <c r="P13" i="2" s="1"/>
  <c r="E49" i="1"/>
  <c r="P57" i="5"/>
  <c r="P58" i="5"/>
  <c r="P86" i="5"/>
  <c r="P85" i="5"/>
  <c r="P81" i="5"/>
  <c r="P87" i="5" s="1"/>
  <c r="P84" i="5"/>
  <c r="P106" i="5"/>
  <c r="P107" i="5"/>
  <c r="P41" i="5"/>
  <c r="P38" i="5"/>
  <c r="P73" i="5"/>
  <c r="P75" i="5" s="1"/>
  <c r="B38" i="5"/>
  <c r="V37" i="5"/>
  <c r="U37" i="5"/>
  <c r="T37" i="5"/>
  <c r="V36" i="5"/>
  <c r="U36" i="5"/>
  <c r="T36" i="5"/>
  <c r="V31" i="5"/>
  <c r="U31" i="5"/>
  <c r="T31" i="5"/>
  <c r="B30" i="5"/>
  <c r="V29" i="5"/>
  <c r="U29" i="5"/>
  <c r="T29" i="5"/>
  <c r="V28" i="5"/>
  <c r="U28" i="5"/>
  <c r="T28" i="5"/>
  <c r="O15" i="4"/>
  <c r="O58" i="4" s="1"/>
  <c r="N15" i="4"/>
  <c r="M15" i="4"/>
  <c r="M58" i="4" s="1"/>
  <c r="L15" i="4"/>
  <c r="L58" i="4" s="1"/>
  <c r="K15" i="4"/>
  <c r="K58" i="4" s="1"/>
  <c r="J15" i="4"/>
  <c r="J58" i="4" s="1"/>
  <c r="I15" i="4"/>
  <c r="I58" i="4" s="1"/>
  <c r="H15" i="4"/>
  <c r="H58" i="4" s="1"/>
  <c r="G15" i="4"/>
  <c r="G58" i="4" s="1"/>
  <c r="F15" i="4"/>
  <c r="C31" i="1"/>
  <c r="C50" i="11" s="1"/>
  <c r="C41" i="1"/>
  <c r="C49" i="1" s="1"/>
  <c r="D31" i="1"/>
  <c r="D35" i="1" s="1"/>
  <c r="D41" i="1"/>
  <c r="D49" i="1" s="1"/>
  <c r="E31" i="1"/>
  <c r="F31" i="1"/>
  <c r="F49" i="1"/>
  <c r="G31" i="1"/>
  <c r="G49" i="1"/>
  <c r="H31" i="1"/>
  <c r="H49" i="1"/>
  <c r="H4" i="11" s="1"/>
  <c r="H57" i="11" s="1"/>
  <c r="I31" i="1"/>
  <c r="U31" i="1" s="1"/>
  <c r="U34" i="1" s="1"/>
  <c r="I49" i="1"/>
  <c r="J31" i="1"/>
  <c r="J50" i="11" s="1"/>
  <c r="J49" i="1"/>
  <c r="K31" i="1"/>
  <c r="K35" i="1" s="1"/>
  <c r="K49" i="1"/>
  <c r="L31" i="1"/>
  <c r="L34" i="1" s="1"/>
  <c r="L49" i="1"/>
  <c r="M31" i="1"/>
  <c r="V31" i="1" s="1"/>
  <c r="M49" i="1"/>
  <c r="V49" i="1" s="1"/>
  <c r="N31" i="1"/>
  <c r="N50" i="11" s="1"/>
  <c r="N21" i="11" s="1"/>
  <c r="N51" i="1"/>
  <c r="N59" i="1" s="1"/>
  <c r="N60" i="1" s="1"/>
  <c r="N58" i="1"/>
  <c r="O31" i="1"/>
  <c r="O51" i="1" s="1"/>
  <c r="T14" i="1"/>
  <c r="T18" i="1" s="1"/>
  <c r="T49" i="1"/>
  <c r="U14" i="1"/>
  <c r="V14" i="1"/>
  <c r="B31" i="1"/>
  <c r="B49" i="1"/>
  <c r="N54" i="1"/>
  <c r="N55" i="1"/>
  <c r="N56" i="1" s="1"/>
  <c r="P105" i="5"/>
  <c r="P102" i="5"/>
  <c r="P108" i="5" s="1"/>
  <c r="V38" i="6"/>
  <c r="U38" i="6"/>
  <c r="T38" i="6"/>
  <c r="M15" i="3"/>
  <c r="M40" i="4"/>
  <c r="M56" i="4" s="1"/>
  <c r="M32" i="4"/>
  <c r="M34" i="4" s="1"/>
  <c r="M37" i="4"/>
  <c r="M53" i="4" s="1"/>
  <c r="L21" i="4"/>
  <c r="L24" i="4"/>
  <c r="L25" i="4" s="1"/>
  <c r="U121" i="5"/>
  <c r="T121" i="5"/>
  <c r="V122" i="5"/>
  <c r="U122" i="5"/>
  <c r="T122" i="5"/>
  <c r="V117" i="5"/>
  <c r="U117" i="5"/>
  <c r="T117" i="5"/>
  <c r="V116" i="5"/>
  <c r="U116" i="5"/>
  <c r="T116" i="5"/>
  <c r="M13" i="1"/>
  <c r="E94" i="5"/>
  <c r="E96" i="5" s="1"/>
  <c r="C13" i="1"/>
  <c r="B13" i="1"/>
  <c r="C6" i="5"/>
  <c r="C48" i="5" s="1"/>
  <c r="O41" i="7"/>
  <c r="N41" i="7"/>
  <c r="G60" i="4"/>
  <c r="H60" i="4"/>
  <c r="I60" i="4"/>
  <c r="J60" i="4"/>
  <c r="K60" i="4"/>
  <c r="L60" i="4"/>
  <c r="M60" i="4"/>
  <c r="N60" i="4"/>
  <c r="O60" i="4"/>
  <c r="F60" i="4"/>
  <c r="G59" i="4"/>
  <c r="H59" i="4"/>
  <c r="I59" i="4"/>
  <c r="J59" i="4"/>
  <c r="K59" i="4"/>
  <c r="L59" i="4"/>
  <c r="M59" i="4"/>
  <c r="N59" i="4"/>
  <c r="O59" i="4"/>
  <c r="F59" i="4"/>
  <c r="U59" i="4" s="1"/>
  <c r="G56" i="4"/>
  <c r="H56" i="4"/>
  <c r="I56" i="4"/>
  <c r="J56" i="4"/>
  <c r="K56" i="4"/>
  <c r="L56" i="4"/>
  <c r="N56" i="4"/>
  <c r="O56" i="4"/>
  <c r="F56" i="4"/>
  <c r="G53" i="4"/>
  <c r="H53" i="4"/>
  <c r="I53" i="4"/>
  <c r="J53" i="4"/>
  <c r="K53" i="4"/>
  <c r="L53" i="4"/>
  <c r="N53" i="4"/>
  <c r="O53" i="4"/>
  <c r="F53" i="4"/>
  <c r="G52" i="4"/>
  <c r="H52" i="4"/>
  <c r="I52" i="4"/>
  <c r="J52" i="4"/>
  <c r="K52" i="4"/>
  <c r="L52" i="4"/>
  <c r="M52" i="4"/>
  <c r="N52" i="4"/>
  <c r="O52" i="4"/>
  <c r="F52" i="4"/>
  <c r="G51" i="4"/>
  <c r="H51" i="4"/>
  <c r="I51" i="4"/>
  <c r="J51" i="4"/>
  <c r="K51" i="4"/>
  <c r="L51" i="4"/>
  <c r="M51" i="4"/>
  <c r="N51" i="4"/>
  <c r="O51" i="4"/>
  <c r="F51" i="4"/>
  <c r="O49" i="4"/>
  <c r="N49" i="4"/>
  <c r="M49" i="4"/>
  <c r="L49" i="4"/>
  <c r="K49" i="4"/>
  <c r="J49" i="4"/>
  <c r="V49" i="4" s="1"/>
  <c r="I49" i="4"/>
  <c r="H49" i="4"/>
  <c r="G49" i="4"/>
  <c r="F49" i="4"/>
  <c r="G48" i="4"/>
  <c r="H48" i="4"/>
  <c r="I48" i="4"/>
  <c r="J48" i="4"/>
  <c r="K48" i="4"/>
  <c r="L48" i="4"/>
  <c r="M48" i="4"/>
  <c r="N48" i="4"/>
  <c r="O48" i="4"/>
  <c r="F48" i="4"/>
  <c r="L38" i="4"/>
  <c r="K38" i="4"/>
  <c r="N38" i="4"/>
  <c r="J38" i="4"/>
  <c r="G38" i="4"/>
  <c r="I38" i="4"/>
  <c r="H38" i="4"/>
  <c r="O38" i="4"/>
  <c r="K34" i="4"/>
  <c r="I34" i="4"/>
  <c r="H34" i="4"/>
  <c r="J34" i="4"/>
  <c r="G34" i="4"/>
  <c r="G39" i="4" s="1"/>
  <c r="G41" i="4" s="1"/>
  <c r="G45" i="4" s="1"/>
  <c r="L34" i="4"/>
  <c r="N34" i="4"/>
  <c r="O34" i="4"/>
  <c r="V38" i="4"/>
  <c r="U38" i="4"/>
  <c r="T38" i="4"/>
  <c r="T39" i="4" s="1"/>
  <c r="F38" i="4"/>
  <c r="F58" i="4"/>
  <c r="A36" i="1"/>
  <c r="A35" i="1"/>
  <c r="A34" i="1"/>
  <c r="O13" i="1"/>
  <c r="K13" i="1"/>
  <c r="J13" i="1"/>
  <c r="I13" i="1"/>
  <c r="I35" i="11" s="1"/>
  <c r="H13" i="1"/>
  <c r="G13" i="1"/>
  <c r="F13" i="1"/>
  <c r="F25" i="1" s="1"/>
  <c r="E13" i="1"/>
  <c r="T13" i="1" s="1"/>
  <c r="T25" i="1" s="1"/>
  <c r="D13" i="1"/>
  <c r="V28" i="4"/>
  <c r="U28" i="4"/>
  <c r="O24" i="4"/>
  <c r="N24" i="4"/>
  <c r="M24" i="4"/>
  <c r="K24" i="4"/>
  <c r="J24" i="4"/>
  <c r="I24" i="4"/>
  <c r="H24" i="4"/>
  <c r="G24" i="4"/>
  <c r="F24" i="4"/>
  <c r="O9" i="4"/>
  <c r="N9" i="4"/>
  <c r="M9" i="4"/>
  <c r="L9" i="4"/>
  <c r="K9" i="4"/>
  <c r="J9" i="4"/>
  <c r="I9" i="4"/>
  <c r="H9" i="4"/>
  <c r="G9" i="4"/>
  <c r="F9" i="4"/>
  <c r="V14" i="4"/>
  <c r="U14" i="4"/>
  <c r="V13" i="4"/>
  <c r="U13" i="4"/>
  <c r="F34" i="4"/>
  <c r="V44" i="4"/>
  <c r="U44" i="4"/>
  <c r="V43" i="4"/>
  <c r="U43" i="4"/>
  <c r="V42" i="4"/>
  <c r="U42" i="4"/>
  <c r="U40" i="4"/>
  <c r="V33" i="4"/>
  <c r="V39" i="4" s="1"/>
  <c r="U33" i="4"/>
  <c r="U32" i="4"/>
  <c r="O11" i="3"/>
  <c r="O27" i="7" s="1"/>
  <c r="N11" i="3"/>
  <c r="M11" i="3"/>
  <c r="M27" i="7" s="1"/>
  <c r="L11" i="3"/>
  <c r="L27" i="7" s="1"/>
  <c r="K11" i="3"/>
  <c r="K27" i="7" s="1"/>
  <c r="J11" i="3"/>
  <c r="J27" i="7" s="1"/>
  <c r="I11" i="3"/>
  <c r="H11" i="3"/>
  <c r="G11" i="3"/>
  <c r="F11" i="3"/>
  <c r="E11" i="3"/>
  <c r="D11" i="3"/>
  <c r="C11" i="3"/>
  <c r="B11" i="3"/>
  <c r="V10" i="3"/>
  <c r="U10" i="3"/>
  <c r="T10" i="3"/>
  <c r="T18" i="2"/>
  <c r="T6" i="2"/>
  <c r="T8" i="2" s="1"/>
  <c r="T13" i="2" s="1"/>
  <c r="I85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B49" i="11"/>
  <c r="B4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C30" i="11"/>
  <c r="D30" i="11"/>
  <c r="E30" i="11"/>
  <c r="F30" i="11"/>
  <c r="G30" i="11"/>
  <c r="H30" i="11"/>
  <c r="I30" i="11"/>
  <c r="I39" i="11" s="1"/>
  <c r="J30" i="11"/>
  <c r="K30" i="11"/>
  <c r="L30" i="11"/>
  <c r="M30" i="11"/>
  <c r="N30" i="11"/>
  <c r="O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C32" i="11"/>
  <c r="D32" i="11"/>
  <c r="E32" i="11"/>
  <c r="F32" i="11"/>
  <c r="G32" i="11"/>
  <c r="H32" i="11"/>
  <c r="I32" i="11"/>
  <c r="J32" i="11"/>
  <c r="K32" i="11"/>
  <c r="L32" i="11"/>
  <c r="M32" i="11"/>
  <c r="O32" i="11"/>
  <c r="C33" i="11"/>
  <c r="D33" i="11"/>
  <c r="E33" i="11"/>
  <c r="F33" i="11"/>
  <c r="G33" i="11"/>
  <c r="H33" i="11"/>
  <c r="I33" i="11"/>
  <c r="J33" i="11"/>
  <c r="K33" i="11"/>
  <c r="M33" i="11"/>
  <c r="N33" i="11"/>
  <c r="O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C36" i="11"/>
  <c r="C20" i="11" s="1"/>
  <c r="D36" i="11"/>
  <c r="D20" i="11" s="1"/>
  <c r="E36" i="11"/>
  <c r="E20" i="11" s="1"/>
  <c r="F36" i="11"/>
  <c r="F20" i="11" s="1"/>
  <c r="G36" i="11"/>
  <c r="G20" i="11" s="1"/>
  <c r="H36" i="11"/>
  <c r="H20" i="11" s="1"/>
  <c r="I36" i="11"/>
  <c r="I20" i="11" s="1"/>
  <c r="J36" i="11"/>
  <c r="J20" i="11" s="1"/>
  <c r="K36" i="11"/>
  <c r="K20" i="11" s="1"/>
  <c r="L36" i="11"/>
  <c r="M36" i="11"/>
  <c r="M20" i="11" s="1"/>
  <c r="N36" i="11"/>
  <c r="N20" i="11" s="1"/>
  <c r="O36" i="11"/>
  <c r="B36" i="11"/>
  <c r="B20" i="11" s="1"/>
  <c r="B34" i="11"/>
  <c r="B33" i="11"/>
  <c r="B32" i="11"/>
  <c r="B31" i="11"/>
  <c r="B30" i="11"/>
  <c r="B29" i="11"/>
  <c r="E4" i="11"/>
  <c r="E57" i="11" s="1"/>
  <c r="G4" i="11"/>
  <c r="G57" i="11" s="1"/>
  <c r="L4" i="11"/>
  <c r="L57" i="11" s="1"/>
  <c r="M4" i="11"/>
  <c r="M57" i="11" s="1"/>
  <c r="N4" i="11"/>
  <c r="N57" i="11" s="1"/>
  <c r="O4" i="11"/>
  <c r="O57" i="11" s="1"/>
  <c r="N15" i="3"/>
  <c r="L15" i="3"/>
  <c r="K15" i="3"/>
  <c r="I15" i="3"/>
  <c r="H15" i="3"/>
  <c r="G15" i="3"/>
  <c r="F15" i="3"/>
  <c r="E15" i="3"/>
  <c r="D15" i="3"/>
  <c r="C15" i="3"/>
  <c r="B15" i="3"/>
  <c r="O15" i="3"/>
  <c r="O14" i="3"/>
  <c r="N14" i="3"/>
  <c r="M14" i="3"/>
  <c r="L14" i="3"/>
  <c r="L16" i="3" s="1"/>
  <c r="L35" i="7" s="1"/>
  <c r="K14" i="3"/>
  <c r="J14" i="3"/>
  <c r="J16" i="3" s="1"/>
  <c r="J35" i="7" s="1"/>
  <c r="I14" i="3"/>
  <c r="H14" i="3"/>
  <c r="G14" i="3"/>
  <c r="F14" i="3"/>
  <c r="E14" i="3"/>
  <c r="E16" i="3" s="1"/>
  <c r="D14" i="3"/>
  <c r="C14" i="3"/>
  <c r="B14" i="3"/>
  <c r="O8" i="5"/>
  <c r="O50" i="5" s="1"/>
  <c r="N8" i="5"/>
  <c r="N50" i="5" s="1"/>
  <c r="V50" i="5"/>
  <c r="L8" i="5"/>
  <c r="L50" i="5" s="1"/>
  <c r="K8" i="5"/>
  <c r="K50" i="5"/>
  <c r="J8" i="5"/>
  <c r="H8" i="5"/>
  <c r="H50" i="5" s="1"/>
  <c r="G8" i="5"/>
  <c r="G50" i="5" s="1"/>
  <c r="F8" i="5"/>
  <c r="F50" i="5" s="1"/>
  <c r="D8" i="5"/>
  <c r="D50" i="5" s="1"/>
  <c r="C8" i="5"/>
  <c r="C22" i="5" s="1"/>
  <c r="B8" i="5"/>
  <c r="B50" i="5"/>
  <c r="O7" i="5"/>
  <c r="O49" i="5" s="1"/>
  <c r="N7" i="5"/>
  <c r="L7" i="5"/>
  <c r="K7" i="5"/>
  <c r="J7" i="5"/>
  <c r="H7" i="5"/>
  <c r="H49" i="5" s="1"/>
  <c r="G7" i="5"/>
  <c r="G49" i="5" s="1"/>
  <c r="F7" i="5"/>
  <c r="F21" i="5" s="1"/>
  <c r="F49" i="5"/>
  <c r="D7" i="5"/>
  <c r="D49" i="5" s="1"/>
  <c r="C7" i="5"/>
  <c r="B7" i="5"/>
  <c r="B49" i="5" s="1"/>
  <c r="N6" i="5"/>
  <c r="N48" i="5" s="1"/>
  <c r="L6" i="5"/>
  <c r="L48" i="5" s="1"/>
  <c r="K6" i="5"/>
  <c r="K48" i="5" s="1"/>
  <c r="J6" i="5"/>
  <c r="J48" i="5" s="1"/>
  <c r="H6" i="5"/>
  <c r="H20" i="5" s="1"/>
  <c r="G6" i="5"/>
  <c r="F6" i="5"/>
  <c r="F9" i="5" s="1"/>
  <c r="D6" i="5"/>
  <c r="D48" i="5" s="1"/>
  <c r="B6" i="5"/>
  <c r="B48" i="5" s="1"/>
  <c r="U6" i="5"/>
  <c r="D10" i="5"/>
  <c r="D52" i="5" s="1"/>
  <c r="V112" i="5"/>
  <c r="U112" i="5"/>
  <c r="T112" i="5"/>
  <c r="V111" i="5"/>
  <c r="U111" i="5"/>
  <c r="T111" i="5"/>
  <c r="O107" i="5"/>
  <c r="N107" i="5"/>
  <c r="M107" i="5"/>
  <c r="V107" i="5" s="1"/>
  <c r="L107" i="5"/>
  <c r="K107" i="5"/>
  <c r="J107" i="5"/>
  <c r="I107" i="5"/>
  <c r="U107" i="5" s="1"/>
  <c r="H107" i="5"/>
  <c r="G107" i="5"/>
  <c r="F107" i="5"/>
  <c r="E107" i="5"/>
  <c r="T107" i="5" s="1"/>
  <c r="D107" i="5"/>
  <c r="C107" i="5"/>
  <c r="B107" i="5"/>
  <c r="O106" i="5"/>
  <c r="N106" i="5"/>
  <c r="M106" i="5"/>
  <c r="V106" i="5" s="1"/>
  <c r="L106" i="5"/>
  <c r="K106" i="5"/>
  <c r="J106" i="5"/>
  <c r="I106" i="5"/>
  <c r="U106" i="5"/>
  <c r="H106" i="5"/>
  <c r="G106" i="5"/>
  <c r="F106" i="5"/>
  <c r="E106" i="5"/>
  <c r="T106" i="5" s="1"/>
  <c r="D106" i="5"/>
  <c r="C106" i="5"/>
  <c r="B106" i="5"/>
  <c r="N105" i="5"/>
  <c r="M105" i="5"/>
  <c r="V105" i="5" s="1"/>
  <c r="L105" i="5"/>
  <c r="K105" i="5"/>
  <c r="J105" i="5"/>
  <c r="I105" i="5"/>
  <c r="U105" i="5"/>
  <c r="H105" i="5"/>
  <c r="G105" i="5"/>
  <c r="F105" i="5"/>
  <c r="E105" i="5"/>
  <c r="T105" i="5" s="1"/>
  <c r="D105" i="5"/>
  <c r="C105" i="5"/>
  <c r="B105" i="5"/>
  <c r="O102" i="5"/>
  <c r="N102" i="5"/>
  <c r="M102" i="5"/>
  <c r="V102" i="5" s="1"/>
  <c r="L102" i="5"/>
  <c r="L108" i="5" s="1"/>
  <c r="K102" i="5"/>
  <c r="K108" i="5" s="1"/>
  <c r="J102" i="5"/>
  <c r="I102" i="5"/>
  <c r="U102" i="5"/>
  <c r="H102" i="5"/>
  <c r="G102" i="5"/>
  <c r="F102" i="5"/>
  <c r="E102" i="5"/>
  <c r="T102" i="5" s="1"/>
  <c r="D102" i="5"/>
  <c r="C102" i="5"/>
  <c r="B102" i="5"/>
  <c r="V101" i="5"/>
  <c r="U101" i="5"/>
  <c r="T101" i="5"/>
  <c r="V100" i="5"/>
  <c r="U100" i="5"/>
  <c r="T100" i="5"/>
  <c r="V99" i="5"/>
  <c r="U99" i="5"/>
  <c r="T99" i="5"/>
  <c r="V95" i="5"/>
  <c r="U95" i="5"/>
  <c r="T95" i="5"/>
  <c r="I94" i="5"/>
  <c r="I96" i="5" s="1"/>
  <c r="H94" i="5"/>
  <c r="H96" i="5" s="1"/>
  <c r="H120" i="5" s="1"/>
  <c r="H123" i="5" s="1"/>
  <c r="G94" i="5"/>
  <c r="G96" i="5"/>
  <c r="G120" i="5" s="1"/>
  <c r="G123" i="5" s="1"/>
  <c r="F94" i="5"/>
  <c r="F96" i="5" s="1"/>
  <c r="F120" i="5" s="1"/>
  <c r="F123" i="5" s="1"/>
  <c r="D94" i="5"/>
  <c r="D96" i="5" s="1"/>
  <c r="D120" i="5" s="1"/>
  <c r="D123" i="5" s="1"/>
  <c r="C94" i="5"/>
  <c r="C96" i="5" s="1"/>
  <c r="C120" i="5" s="1"/>
  <c r="C123" i="5" s="1"/>
  <c r="B94" i="5"/>
  <c r="B96" i="5" s="1"/>
  <c r="B120" i="5" s="1"/>
  <c r="B123" i="5" s="1"/>
  <c r="V93" i="5"/>
  <c r="U93" i="5"/>
  <c r="T93" i="5"/>
  <c r="V92" i="5"/>
  <c r="U92" i="5"/>
  <c r="T92" i="5"/>
  <c r="V91" i="5"/>
  <c r="U91" i="5"/>
  <c r="T91" i="5"/>
  <c r="O16" i="5"/>
  <c r="O58" i="5" s="1"/>
  <c r="N16" i="5"/>
  <c r="N58" i="5" s="1"/>
  <c r="L16" i="5"/>
  <c r="L58" i="5" s="1"/>
  <c r="K16" i="5"/>
  <c r="K22" i="5" s="1"/>
  <c r="K58" i="5"/>
  <c r="J16" i="5"/>
  <c r="J58" i="5" s="1"/>
  <c r="H16" i="5"/>
  <c r="H58" i="5" s="1"/>
  <c r="G16" i="5"/>
  <c r="G58" i="5"/>
  <c r="F16" i="5"/>
  <c r="F58" i="5" s="1"/>
  <c r="F64" i="5" s="1"/>
  <c r="D16" i="5"/>
  <c r="C16" i="5"/>
  <c r="C58" i="5" s="1"/>
  <c r="B16" i="5"/>
  <c r="B58" i="5" s="1"/>
  <c r="O15" i="5"/>
  <c r="O57" i="5"/>
  <c r="N15" i="5"/>
  <c r="N57" i="5" s="1"/>
  <c r="L15" i="5"/>
  <c r="L57" i="5" s="1"/>
  <c r="K15" i="5"/>
  <c r="K57" i="5" s="1"/>
  <c r="J15" i="5"/>
  <c r="J57" i="5" s="1"/>
  <c r="H15" i="5"/>
  <c r="H57" i="5" s="1"/>
  <c r="H63" i="5" s="1"/>
  <c r="G15" i="5"/>
  <c r="F15" i="5"/>
  <c r="F57" i="5" s="1"/>
  <c r="D15" i="5"/>
  <c r="D57" i="5" s="1"/>
  <c r="C15" i="5"/>
  <c r="C21" i="5" s="1"/>
  <c r="B15" i="5"/>
  <c r="B57" i="5" s="1"/>
  <c r="O14" i="5"/>
  <c r="O56" i="5" s="1"/>
  <c r="N14" i="5"/>
  <c r="N20" i="5" s="1"/>
  <c r="N56" i="5"/>
  <c r="L14" i="5"/>
  <c r="L20" i="5" s="1"/>
  <c r="K14" i="5"/>
  <c r="K56" i="5" s="1"/>
  <c r="J14" i="5"/>
  <c r="J20" i="5" s="1"/>
  <c r="H14" i="5"/>
  <c r="H56" i="5" s="1"/>
  <c r="F14" i="5"/>
  <c r="F56" i="5" s="1"/>
  <c r="D14" i="5"/>
  <c r="D56" i="5" s="1"/>
  <c r="C14" i="5"/>
  <c r="B14" i="5"/>
  <c r="B56" i="5" s="1"/>
  <c r="N73" i="5"/>
  <c r="M73" i="5"/>
  <c r="V73" i="5" s="1"/>
  <c r="L73" i="5"/>
  <c r="K73" i="5"/>
  <c r="K75" i="5" s="1"/>
  <c r="J73" i="5"/>
  <c r="J87" i="5" s="1"/>
  <c r="I73" i="5"/>
  <c r="U73" i="5" s="1"/>
  <c r="H73" i="5"/>
  <c r="H75" i="5" s="1"/>
  <c r="G73" i="5"/>
  <c r="G75" i="5" s="1"/>
  <c r="F73" i="5"/>
  <c r="E73" i="5"/>
  <c r="E75" i="5" s="1"/>
  <c r="T75" i="5" s="1"/>
  <c r="D73" i="5"/>
  <c r="D75" i="5" s="1"/>
  <c r="C73" i="5"/>
  <c r="C75" i="5" s="1"/>
  <c r="B73" i="5"/>
  <c r="B75" i="5" s="1"/>
  <c r="V72" i="5"/>
  <c r="U72" i="5"/>
  <c r="T72" i="5"/>
  <c r="V71" i="5"/>
  <c r="U71" i="5"/>
  <c r="T71" i="5"/>
  <c r="V70" i="5"/>
  <c r="U70" i="5"/>
  <c r="T70" i="5"/>
  <c r="K42" i="5"/>
  <c r="O41" i="5"/>
  <c r="N41" i="5"/>
  <c r="M41" i="5"/>
  <c r="V41" i="5" s="1"/>
  <c r="L41" i="5"/>
  <c r="K41" i="5"/>
  <c r="J41" i="5"/>
  <c r="I41" i="5"/>
  <c r="U41" i="5" s="1"/>
  <c r="H41" i="5"/>
  <c r="F41" i="5"/>
  <c r="E41" i="5"/>
  <c r="T41" i="5"/>
  <c r="D41" i="5"/>
  <c r="C41" i="5"/>
  <c r="O38" i="5"/>
  <c r="O44" i="5" s="1"/>
  <c r="N38" i="5"/>
  <c r="M38" i="5"/>
  <c r="V38" i="5"/>
  <c r="L38" i="5"/>
  <c r="K38" i="5"/>
  <c r="J38" i="5"/>
  <c r="I38" i="5"/>
  <c r="H38" i="5"/>
  <c r="F38" i="5"/>
  <c r="F44" i="5" s="1"/>
  <c r="E38" i="5"/>
  <c r="T38" i="5"/>
  <c r="D38" i="5"/>
  <c r="D44" i="5" s="1"/>
  <c r="C38" i="5"/>
  <c r="V35" i="5"/>
  <c r="U35" i="5"/>
  <c r="T35" i="5"/>
  <c r="G35" i="5"/>
  <c r="G38" i="5" s="1"/>
  <c r="O30" i="5"/>
  <c r="O32" i="5" s="1"/>
  <c r="N30" i="5"/>
  <c r="M30" i="5"/>
  <c r="V30" i="5"/>
  <c r="L30" i="5"/>
  <c r="L32" i="5" s="1"/>
  <c r="K30" i="5"/>
  <c r="J30" i="5"/>
  <c r="J32" i="5" s="1"/>
  <c r="I30" i="5"/>
  <c r="U30" i="5" s="1"/>
  <c r="H30" i="5"/>
  <c r="G30" i="5"/>
  <c r="G32" i="5" s="1"/>
  <c r="F30" i="5"/>
  <c r="E30" i="5"/>
  <c r="E32" i="5" s="1"/>
  <c r="T32" i="5" s="1"/>
  <c r="D30" i="5"/>
  <c r="D32" i="5" s="1"/>
  <c r="C30" i="5"/>
  <c r="V27" i="5"/>
  <c r="U27" i="5"/>
  <c r="T27" i="5"/>
  <c r="V6" i="5"/>
  <c r="N10" i="5"/>
  <c r="N52" i="5" s="1"/>
  <c r="E84" i="5"/>
  <c r="T84" i="5" s="1"/>
  <c r="T79" i="5"/>
  <c r="H10" i="5"/>
  <c r="H52" i="5"/>
  <c r="I10" i="5"/>
  <c r="I52" i="5"/>
  <c r="U52" i="5" s="1"/>
  <c r="M10" i="5"/>
  <c r="M52" i="5" s="1"/>
  <c r="V52" i="5" s="1"/>
  <c r="J10" i="5"/>
  <c r="J52" i="5" s="1"/>
  <c r="L10" i="5"/>
  <c r="L52" i="5" s="1"/>
  <c r="B10" i="5"/>
  <c r="B52" i="5"/>
  <c r="K10" i="5"/>
  <c r="K52" i="5"/>
  <c r="C10" i="5"/>
  <c r="C52" i="5"/>
  <c r="G10" i="5"/>
  <c r="G52" i="5"/>
  <c r="E10" i="5"/>
  <c r="T10" i="5" s="1"/>
  <c r="F10" i="5"/>
  <c r="F52" i="5" s="1"/>
  <c r="K32" i="5"/>
  <c r="O10" i="5"/>
  <c r="O52" i="5"/>
  <c r="O84" i="5"/>
  <c r="L75" i="5"/>
  <c r="H86" i="5"/>
  <c r="T94" i="5"/>
  <c r="J81" i="5"/>
  <c r="J85" i="5"/>
  <c r="F86" i="5"/>
  <c r="V79" i="5"/>
  <c r="F75" i="5"/>
  <c r="D108" i="5"/>
  <c r="O73" i="5"/>
  <c r="O75" i="5" s="1"/>
  <c r="D84" i="5"/>
  <c r="G84" i="5"/>
  <c r="H84" i="5"/>
  <c r="C81" i="5"/>
  <c r="C87" i="5" s="1"/>
  <c r="O81" i="5"/>
  <c r="I86" i="5"/>
  <c r="U86" i="5" s="1"/>
  <c r="N108" i="5"/>
  <c r="B85" i="5"/>
  <c r="N85" i="5"/>
  <c r="J86" i="5"/>
  <c r="T78" i="5"/>
  <c r="C85" i="5"/>
  <c r="O85" i="5"/>
  <c r="K86" i="5"/>
  <c r="F84" i="5"/>
  <c r="E85" i="5"/>
  <c r="T85" i="5" s="1"/>
  <c r="N86" i="5"/>
  <c r="C86" i="5"/>
  <c r="J84" i="5"/>
  <c r="H85" i="5"/>
  <c r="D86" i="5"/>
  <c r="T80" i="5"/>
  <c r="L85" i="5"/>
  <c r="B86" i="5"/>
  <c r="G85" i="5"/>
  <c r="K85" i="5"/>
  <c r="K81" i="5"/>
  <c r="K87" i="5"/>
  <c r="I85" i="5"/>
  <c r="U85" i="5"/>
  <c r="H81" i="5"/>
  <c r="H87" i="5" s="1"/>
  <c r="M85" i="5"/>
  <c r="V85" i="5" s="1"/>
  <c r="D85" i="5"/>
  <c r="F81" i="5"/>
  <c r="I84" i="5"/>
  <c r="U84" i="5" s="1"/>
  <c r="O86" i="5"/>
  <c r="L81" i="5"/>
  <c r="L87" i="5" s="1"/>
  <c r="I81" i="5"/>
  <c r="U81" i="5" s="1"/>
  <c r="E86" i="5"/>
  <c r="T86" i="5" s="1"/>
  <c r="H22" i="5"/>
  <c r="L86" i="5"/>
  <c r="V80" i="5"/>
  <c r="V78" i="5"/>
  <c r="B81" i="5"/>
  <c r="N81" i="5"/>
  <c r="C84" i="5"/>
  <c r="G86" i="5"/>
  <c r="F32" i="5"/>
  <c r="N75" i="5"/>
  <c r="J75" i="5"/>
  <c r="N32" i="5"/>
  <c r="T16" i="5"/>
  <c r="U8" i="5"/>
  <c r="D81" i="5"/>
  <c r="D87" i="5" s="1"/>
  <c r="K84" i="5"/>
  <c r="F85" i="5"/>
  <c r="M86" i="5"/>
  <c r="V86" i="5" s="1"/>
  <c r="E81" i="5"/>
  <c r="E87" i="5" s="1"/>
  <c r="T87" i="5" s="1"/>
  <c r="L84" i="5"/>
  <c r="M84" i="5"/>
  <c r="V84" i="5"/>
  <c r="U79" i="5"/>
  <c r="G81" i="5"/>
  <c r="B84" i="5"/>
  <c r="N84" i="5"/>
  <c r="M81" i="5"/>
  <c r="U80" i="5"/>
  <c r="U78" i="5"/>
  <c r="T28" i="6"/>
  <c r="U28" i="6"/>
  <c r="V28" i="6"/>
  <c r="E17" i="5"/>
  <c r="E20" i="5"/>
  <c r="T20" i="5" s="1"/>
  <c r="D17" i="5"/>
  <c r="T15" i="5"/>
  <c r="I22" i="5"/>
  <c r="U22" i="5"/>
  <c r="U16" i="5"/>
  <c r="T14" i="5"/>
  <c r="I17" i="5"/>
  <c r="U17" i="5" s="1"/>
  <c r="U14" i="5"/>
  <c r="U10" i="5"/>
  <c r="V23" i="7"/>
  <c r="V22" i="7"/>
  <c r="V20" i="7"/>
  <c r="V7" i="7"/>
  <c r="V6" i="7"/>
  <c r="V5" i="7"/>
  <c r="T17" i="5"/>
  <c r="M40" i="7"/>
  <c r="L40" i="7"/>
  <c r="K40" i="7"/>
  <c r="J40" i="7"/>
  <c r="V46" i="7"/>
  <c r="V45" i="7"/>
  <c r="V44" i="7"/>
  <c r="V43" i="7"/>
  <c r="J50" i="7"/>
  <c r="K50" i="7"/>
  <c r="L50" i="7"/>
  <c r="M50" i="7"/>
  <c r="N50" i="7"/>
  <c r="O50" i="7"/>
  <c r="J39" i="7"/>
  <c r="K39" i="7"/>
  <c r="L39" i="7"/>
  <c r="M39" i="7"/>
  <c r="N39" i="7"/>
  <c r="O39" i="7"/>
  <c r="J38" i="7"/>
  <c r="K38" i="7"/>
  <c r="L38" i="7"/>
  <c r="M38" i="7"/>
  <c r="N38" i="7"/>
  <c r="O38" i="7"/>
  <c r="V32" i="7"/>
  <c r="V31" i="7"/>
  <c r="M33" i="7"/>
  <c r="L33" i="7"/>
  <c r="K33" i="7"/>
  <c r="J33" i="7"/>
  <c r="O33" i="7"/>
  <c r="N33" i="7"/>
  <c r="M30" i="7"/>
  <c r="M34" i="7" s="1"/>
  <c r="L30" i="7"/>
  <c r="K30" i="7"/>
  <c r="J30" i="7"/>
  <c r="N30" i="7"/>
  <c r="O30" i="7"/>
  <c r="O14" i="7"/>
  <c r="M14" i="7"/>
  <c r="L14" i="7"/>
  <c r="K14" i="7"/>
  <c r="J14" i="7"/>
  <c r="O13" i="7"/>
  <c r="O15" i="7" s="1"/>
  <c r="M13" i="7"/>
  <c r="L13" i="7"/>
  <c r="K13" i="7"/>
  <c r="J13" i="7"/>
  <c r="N14" i="7"/>
  <c r="N13" i="7"/>
  <c r="O36" i="6"/>
  <c r="N36" i="6"/>
  <c r="W36" i="6" s="1"/>
  <c r="M36" i="6"/>
  <c r="L36" i="6"/>
  <c r="K36" i="6"/>
  <c r="J36" i="6"/>
  <c r="I36" i="6"/>
  <c r="H36" i="6"/>
  <c r="G36" i="6"/>
  <c r="F36" i="6"/>
  <c r="E36" i="6"/>
  <c r="D36" i="6"/>
  <c r="C36" i="6"/>
  <c r="B36" i="6"/>
  <c r="T36" i="6" s="1"/>
  <c r="O25" i="6"/>
  <c r="N25" i="6"/>
  <c r="W25" i="6" s="1"/>
  <c r="M25" i="6"/>
  <c r="L25" i="6"/>
  <c r="K25" i="6"/>
  <c r="J25" i="6"/>
  <c r="I25" i="6"/>
  <c r="U25" i="6" s="1"/>
  <c r="H25" i="6"/>
  <c r="G25" i="6"/>
  <c r="F25" i="6"/>
  <c r="E25" i="6"/>
  <c r="D25" i="6"/>
  <c r="C25" i="6"/>
  <c r="B25" i="6"/>
  <c r="O11" i="6"/>
  <c r="O14" i="6" s="1"/>
  <c r="N11" i="6"/>
  <c r="M11" i="6"/>
  <c r="M14" i="6" s="1"/>
  <c r="L11" i="6"/>
  <c r="L14" i="6" s="1"/>
  <c r="L27" i="6" s="1"/>
  <c r="L29" i="6" s="1"/>
  <c r="L31" i="6" s="1"/>
  <c r="L39" i="6" s="1"/>
  <c r="K11" i="6"/>
  <c r="K14" i="6" s="1"/>
  <c r="J11" i="6"/>
  <c r="J14" i="6"/>
  <c r="J19" i="7" s="1"/>
  <c r="I11" i="6"/>
  <c r="I14" i="6" s="1"/>
  <c r="H11" i="6"/>
  <c r="H14" i="6"/>
  <c r="H27" i="6" s="1"/>
  <c r="H29" i="6" s="1"/>
  <c r="H31" i="6" s="1"/>
  <c r="H39" i="6" s="1"/>
  <c r="G11" i="6"/>
  <c r="G14" i="6"/>
  <c r="G27" i="6" s="1"/>
  <c r="G29" i="6" s="1"/>
  <c r="G31" i="6" s="1"/>
  <c r="G39" i="6" s="1"/>
  <c r="F11" i="6"/>
  <c r="F14" i="6" s="1"/>
  <c r="E11" i="6"/>
  <c r="E14" i="6" s="1"/>
  <c r="E27" i="6" s="1"/>
  <c r="E29" i="6" s="1"/>
  <c r="E31" i="6" s="1"/>
  <c r="E39" i="6" s="1"/>
  <c r="D11" i="6"/>
  <c r="D14" i="6"/>
  <c r="C11" i="6"/>
  <c r="C14" i="6" s="1"/>
  <c r="B11" i="6"/>
  <c r="B14" i="6"/>
  <c r="B27" i="6" s="1"/>
  <c r="B29" i="6" s="1"/>
  <c r="F6" i="3"/>
  <c r="T29" i="1"/>
  <c r="T47" i="1"/>
  <c r="T46" i="1"/>
  <c r="T44" i="1"/>
  <c r="T43" i="1"/>
  <c r="T42" i="1"/>
  <c r="U41" i="1"/>
  <c r="C35" i="1"/>
  <c r="C34" i="1"/>
  <c r="C36" i="1" s="1"/>
  <c r="B50" i="11"/>
  <c r="B21" i="11" s="1"/>
  <c r="B3" i="11"/>
  <c r="T41" i="1"/>
  <c r="B26" i="1"/>
  <c r="B24" i="1"/>
  <c r="B23" i="1"/>
  <c r="B22" i="1"/>
  <c r="B21" i="1"/>
  <c r="B20" i="1"/>
  <c r="B19" i="1"/>
  <c r="B18" i="1"/>
  <c r="B17" i="1"/>
  <c r="J4" i="7"/>
  <c r="J9" i="7" s="1"/>
  <c r="K4" i="7"/>
  <c r="L4" i="7"/>
  <c r="L9" i="7" s="1"/>
  <c r="M4" i="7"/>
  <c r="M9" i="7" s="1"/>
  <c r="N4" i="7"/>
  <c r="O4" i="7"/>
  <c r="O9" i="7"/>
  <c r="J10" i="7"/>
  <c r="K10" i="7"/>
  <c r="L10" i="7"/>
  <c r="M10" i="7"/>
  <c r="N10" i="7"/>
  <c r="O10" i="7"/>
  <c r="J16" i="7"/>
  <c r="K16" i="7"/>
  <c r="L16" i="7"/>
  <c r="M16" i="7"/>
  <c r="N16" i="7"/>
  <c r="O16" i="7"/>
  <c r="M35" i="7"/>
  <c r="V19" i="6"/>
  <c r="U19" i="6"/>
  <c r="T19" i="6"/>
  <c r="T5" i="6"/>
  <c r="U5" i="6"/>
  <c r="V5" i="6"/>
  <c r="T6" i="6"/>
  <c r="U6" i="6"/>
  <c r="V6" i="6"/>
  <c r="T7" i="6"/>
  <c r="U7" i="6"/>
  <c r="V7" i="6"/>
  <c r="T8" i="6"/>
  <c r="U8" i="6"/>
  <c r="V8" i="6"/>
  <c r="T9" i="6"/>
  <c r="U9" i="6"/>
  <c r="V9" i="6"/>
  <c r="U10" i="6"/>
  <c r="V10" i="6"/>
  <c r="T12" i="6"/>
  <c r="U12" i="6"/>
  <c r="V12" i="6"/>
  <c r="T17" i="6"/>
  <c r="U17" i="6"/>
  <c r="V17" i="6"/>
  <c r="T18" i="6"/>
  <c r="U18" i="6"/>
  <c r="V18" i="6"/>
  <c r="T20" i="6"/>
  <c r="U20" i="6"/>
  <c r="V20" i="6"/>
  <c r="T21" i="6"/>
  <c r="U21" i="6"/>
  <c r="V21" i="6"/>
  <c r="T22" i="6"/>
  <c r="T14" i="3" s="1"/>
  <c r="U22" i="6"/>
  <c r="U14" i="3" s="1"/>
  <c r="V22" i="6"/>
  <c r="V14" i="3" s="1"/>
  <c r="T23" i="6"/>
  <c r="U23" i="6"/>
  <c r="V23" i="6"/>
  <c r="T24" i="6"/>
  <c r="U24" i="6"/>
  <c r="V24" i="6"/>
  <c r="T30" i="6"/>
  <c r="U30" i="6"/>
  <c r="V30" i="6"/>
  <c r="T33" i="6"/>
  <c r="U33" i="6"/>
  <c r="V33" i="6"/>
  <c r="T34" i="6"/>
  <c r="U34" i="6"/>
  <c r="V34" i="6"/>
  <c r="T35" i="6"/>
  <c r="U35" i="6"/>
  <c r="V35" i="6"/>
  <c r="V4" i="6"/>
  <c r="U4" i="6"/>
  <c r="T4" i="6"/>
  <c r="V33" i="7"/>
  <c r="O21" i="4"/>
  <c r="O6" i="4"/>
  <c r="V26" i="4"/>
  <c r="U26" i="4"/>
  <c r="V22" i="4"/>
  <c r="U22" i="4"/>
  <c r="N21" i="4"/>
  <c r="M21" i="4"/>
  <c r="K21" i="4"/>
  <c r="J21" i="4"/>
  <c r="J25" i="4" s="1"/>
  <c r="I21" i="4"/>
  <c r="I25" i="4" s="1"/>
  <c r="I27" i="4" s="1"/>
  <c r="I29" i="4" s="1"/>
  <c r="H21" i="4"/>
  <c r="G21" i="4"/>
  <c r="F21" i="4"/>
  <c r="V20" i="4"/>
  <c r="U20" i="4"/>
  <c r="V19" i="4"/>
  <c r="U19" i="4"/>
  <c r="V5" i="4"/>
  <c r="V7" i="4"/>
  <c r="V11" i="4"/>
  <c r="V4" i="4"/>
  <c r="U11" i="4"/>
  <c r="U7" i="4"/>
  <c r="U5" i="4"/>
  <c r="U4" i="4"/>
  <c r="N6" i="4"/>
  <c r="M6" i="4"/>
  <c r="L6" i="4"/>
  <c r="K6" i="4"/>
  <c r="J6" i="4"/>
  <c r="I6" i="4"/>
  <c r="H6" i="4"/>
  <c r="G6" i="4"/>
  <c r="G10" i="4" s="1"/>
  <c r="F6" i="4"/>
  <c r="V24" i="3"/>
  <c r="V27" i="3"/>
  <c r="V28" i="3"/>
  <c r="V21" i="3"/>
  <c r="V20" i="3"/>
  <c r="V19" i="3"/>
  <c r="V50" i="7" s="1"/>
  <c r="V9" i="3"/>
  <c r="V8" i="3"/>
  <c r="V5" i="3"/>
  <c r="V4" i="3"/>
  <c r="V10" i="7" s="1"/>
  <c r="U24" i="3"/>
  <c r="U27" i="3"/>
  <c r="U28" i="3"/>
  <c r="U21" i="3"/>
  <c r="U20" i="3"/>
  <c r="U19" i="3"/>
  <c r="U9" i="3"/>
  <c r="U8" i="3"/>
  <c r="U5" i="3"/>
  <c r="U4" i="3"/>
  <c r="T5" i="3"/>
  <c r="T8" i="3"/>
  <c r="T9" i="3"/>
  <c r="T19" i="3"/>
  <c r="T20" i="3"/>
  <c r="T21" i="3"/>
  <c r="T28" i="3"/>
  <c r="T27" i="3"/>
  <c r="T24" i="3"/>
  <c r="T4" i="3"/>
  <c r="L6" i="3"/>
  <c r="K6" i="3"/>
  <c r="J6" i="3"/>
  <c r="I6" i="3"/>
  <c r="H6" i="3"/>
  <c r="G6" i="3"/>
  <c r="E6" i="3"/>
  <c r="D6" i="3"/>
  <c r="C6" i="3"/>
  <c r="B6" i="3"/>
  <c r="O6" i="3"/>
  <c r="N6" i="3"/>
  <c r="M6" i="3"/>
  <c r="M12" i="3" s="1"/>
  <c r="M17" i="3" s="1"/>
  <c r="V16" i="7"/>
  <c r="V17" i="2"/>
  <c r="U17" i="2"/>
  <c r="V16" i="2"/>
  <c r="U16" i="2"/>
  <c r="G18" i="2"/>
  <c r="H18" i="2"/>
  <c r="I18" i="2"/>
  <c r="U18" i="2" s="1"/>
  <c r="J18" i="2"/>
  <c r="K18" i="2"/>
  <c r="L18" i="2"/>
  <c r="M18" i="2"/>
  <c r="V18" i="2" s="1"/>
  <c r="N18" i="2"/>
  <c r="O18" i="2"/>
  <c r="V6" i="2"/>
  <c r="V7" i="2"/>
  <c r="V9" i="2"/>
  <c r="V10" i="2"/>
  <c r="V11" i="2"/>
  <c r="V12" i="2"/>
  <c r="V5" i="2"/>
  <c r="U6" i="2"/>
  <c r="U7" i="2"/>
  <c r="U9" i="2"/>
  <c r="U10" i="2"/>
  <c r="U11" i="2"/>
  <c r="U12" i="2"/>
  <c r="U5" i="2"/>
  <c r="O8" i="2"/>
  <c r="O13" i="2" s="1"/>
  <c r="N8" i="2"/>
  <c r="N13" i="2" s="1"/>
  <c r="M8" i="2"/>
  <c r="V8" i="2" s="1"/>
  <c r="L8" i="2"/>
  <c r="L13" i="2" s="1"/>
  <c r="K8" i="2"/>
  <c r="K13" i="2" s="1"/>
  <c r="J8" i="2"/>
  <c r="J13" i="2"/>
  <c r="I8" i="2"/>
  <c r="I13" i="2" s="1"/>
  <c r="U13" i="2" s="1"/>
  <c r="H8" i="2"/>
  <c r="H13" i="2" s="1"/>
  <c r="G8" i="2"/>
  <c r="G13" i="2" s="1"/>
  <c r="D6" i="2"/>
  <c r="V44" i="1"/>
  <c r="U44" i="1"/>
  <c r="V43" i="1"/>
  <c r="U43" i="1"/>
  <c r="V42" i="1"/>
  <c r="U42" i="1"/>
  <c r="V30" i="1"/>
  <c r="U30" i="1"/>
  <c r="T30" i="1"/>
  <c r="V29" i="1"/>
  <c r="U29" i="1"/>
  <c r="V47" i="1"/>
  <c r="U47" i="1"/>
  <c r="V46" i="1"/>
  <c r="U46" i="1"/>
  <c r="V41" i="1"/>
  <c r="O26" i="1"/>
  <c r="N26" i="1"/>
  <c r="O25" i="1"/>
  <c r="O24" i="1"/>
  <c r="N24" i="1"/>
  <c r="O23" i="1"/>
  <c r="N23" i="1"/>
  <c r="O22" i="1"/>
  <c r="N22" i="1"/>
  <c r="O20" i="1"/>
  <c r="N20" i="1"/>
  <c r="O19" i="1"/>
  <c r="N19" i="1"/>
  <c r="O18" i="1"/>
  <c r="N18" i="1"/>
  <c r="O17" i="1"/>
  <c r="N17" i="1"/>
  <c r="L26" i="1"/>
  <c r="K26" i="1"/>
  <c r="J26" i="1"/>
  <c r="I26" i="1"/>
  <c r="H26" i="1"/>
  <c r="G26" i="1"/>
  <c r="F26" i="1"/>
  <c r="E26" i="1"/>
  <c r="D26" i="1"/>
  <c r="C26" i="1"/>
  <c r="K25" i="1"/>
  <c r="J25" i="1"/>
  <c r="L24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C22" i="1"/>
  <c r="L21" i="1"/>
  <c r="K21" i="1"/>
  <c r="J21" i="1"/>
  <c r="I21" i="1"/>
  <c r="H21" i="1"/>
  <c r="G21" i="1"/>
  <c r="F21" i="1"/>
  <c r="E21" i="1"/>
  <c r="D21" i="1"/>
  <c r="C21" i="1"/>
  <c r="L20" i="1"/>
  <c r="K20" i="1"/>
  <c r="J20" i="1"/>
  <c r="I20" i="1"/>
  <c r="H20" i="1"/>
  <c r="G20" i="1"/>
  <c r="F20" i="1"/>
  <c r="E20" i="1"/>
  <c r="D20" i="1"/>
  <c r="C20" i="1"/>
  <c r="L19" i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M26" i="1"/>
  <c r="M24" i="1"/>
  <c r="M23" i="1"/>
  <c r="M22" i="1"/>
  <c r="M21" i="1"/>
  <c r="M20" i="1"/>
  <c r="M19" i="1"/>
  <c r="M18" i="1"/>
  <c r="M17" i="1"/>
  <c r="V12" i="1"/>
  <c r="U12" i="1"/>
  <c r="T12" i="1"/>
  <c r="V11" i="1"/>
  <c r="U11" i="1"/>
  <c r="T11" i="1"/>
  <c r="V10" i="1"/>
  <c r="U10" i="1"/>
  <c r="T10" i="1"/>
  <c r="V9" i="1"/>
  <c r="U9" i="1"/>
  <c r="T9" i="1"/>
  <c r="V8" i="1"/>
  <c r="U8" i="1"/>
  <c r="T8" i="1"/>
  <c r="V7" i="1"/>
  <c r="U7" i="1"/>
  <c r="T7" i="1"/>
  <c r="V6" i="1"/>
  <c r="U6" i="1"/>
  <c r="T6" i="1"/>
  <c r="V5" i="1"/>
  <c r="U5" i="1"/>
  <c r="N9" i="1"/>
  <c r="F35" i="11"/>
  <c r="L11" i="1"/>
  <c r="L23" i="1" s="1"/>
  <c r="N34" i="1"/>
  <c r="N35" i="1"/>
  <c r="E35" i="1"/>
  <c r="G35" i="1"/>
  <c r="G36" i="1" s="1"/>
  <c r="G34" i="1"/>
  <c r="I35" i="1"/>
  <c r="M35" i="1"/>
  <c r="M34" i="1"/>
  <c r="G50" i="11"/>
  <c r="G3" i="11"/>
  <c r="H50" i="11"/>
  <c r="H21" i="11" s="1"/>
  <c r="H3" i="11"/>
  <c r="H22" i="11" s="1"/>
  <c r="I3" i="11"/>
  <c r="I22" i="11" s="1"/>
  <c r="I50" i="11"/>
  <c r="I21" i="11" s="1"/>
  <c r="M3" i="11"/>
  <c r="M50" i="11"/>
  <c r="M21" i="11" s="1"/>
  <c r="D25" i="1"/>
  <c r="V26" i="1"/>
  <c r="O21" i="1"/>
  <c r="U19" i="1"/>
  <c r="N5" i="11"/>
  <c r="R12" i="11" s="1"/>
  <c r="H35" i="11"/>
  <c r="A60" i="1"/>
  <c r="A26" i="1"/>
  <c r="A25" i="1"/>
  <c r="A24" i="1"/>
  <c r="A23" i="1"/>
  <c r="A22" i="1"/>
  <c r="A21" i="1"/>
  <c r="A20" i="1"/>
  <c r="A19" i="1"/>
  <c r="A18" i="1"/>
  <c r="A17" i="1"/>
  <c r="O105" i="5"/>
  <c r="O6" i="5"/>
  <c r="O48" i="5" s="1"/>
  <c r="O20" i="5"/>
  <c r="P38" i="4"/>
  <c r="W11" i="3" l="1"/>
  <c r="W27" i="7" s="1"/>
  <c r="W51" i="4"/>
  <c r="P10" i="4"/>
  <c r="V32" i="4"/>
  <c r="J43" i="11"/>
  <c r="I43" i="11"/>
  <c r="G52" i="11"/>
  <c r="W14" i="3"/>
  <c r="M22" i="3"/>
  <c r="M25" i="3" s="1"/>
  <c r="M29" i="3" s="1"/>
  <c r="H12" i="3"/>
  <c r="T11" i="3"/>
  <c r="C12" i="3"/>
  <c r="B16" i="3"/>
  <c r="P12" i="3"/>
  <c r="J12" i="3"/>
  <c r="U11" i="3"/>
  <c r="N27" i="7"/>
  <c r="I12" i="3"/>
  <c r="E12" i="3"/>
  <c r="E17" i="3" s="1"/>
  <c r="O12" i="3"/>
  <c r="G12" i="3"/>
  <c r="W33" i="7"/>
  <c r="W34" i="7" s="1"/>
  <c r="W38" i="7"/>
  <c r="O34" i="7"/>
  <c r="J42" i="7"/>
  <c r="J49" i="7" s="1"/>
  <c r="W60" i="4"/>
  <c r="W48" i="4"/>
  <c r="W49" i="4"/>
  <c r="W53" i="4"/>
  <c r="M38" i="4"/>
  <c r="M54" i="4" s="1"/>
  <c r="W52" i="4"/>
  <c r="W59" i="4"/>
  <c r="P25" i="4"/>
  <c r="P27" i="4" s="1"/>
  <c r="P29" i="4" s="1"/>
  <c r="U60" i="4"/>
  <c r="W50" i="7"/>
  <c r="T6" i="3"/>
  <c r="B12" i="3"/>
  <c r="B17" i="3" s="1"/>
  <c r="W15" i="3"/>
  <c r="N12" i="3"/>
  <c r="W6" i="3"/>
  <c r="D12" i="3"/>
  <c r="F12" i="3"/>
  <c r="H16" i="3"/>
  <c r="U6" i="3"/>
  <c r="V6" i="3"/>
  <c r="U8" i="2"/>
  <c r="M13" i="2"/>
  <c r="V13" i="2" s="1"/>
  <c r="N14" i="6"/>
  <c r="W14" i="6" s="1"/>
  <c r="W11" i="6"/>
  <c r="D16" i="3"/>
  <c r="V36" i="6"/>
  <c r="W39" i="7"/>
  <c r="W41" i="7"/>
  <c r="I27" i="6"/>
  <c r="I29" i="6" s="1"/>
  <c r="I31" i="6" s="1"/>
  <c r="I39" i="6" s="1"/>
  <c r="I16" i="3"/>
  <c r="U36" i="6"/>
  <c r="T25" i="6"/>
  <c r="W14" i="7"/>
  <c r="P16" i="3"/>
  <c r="P35" i="7" s="1"/>
  <c r="L41" i="11"/>
  <c r="I44" i="11"/>
  <c r="H38" i="11"/>
  <c r="E120" i="5"/>
  <c r="T96" i="5"/>
  <c r="U15" i="5"/>
  <c r="I108" i="5"/>
  <c r="U108" i="5" s="1"/>
  <c r="P21" i="5"/>
  <c r="I20" i="5"/>
  <c r="U20" i="5" s="1"/>
  <c r="N44" i="5"/>
  <c r="L56" i="5"/>
  <c r="L62" i="5" s="1"/>
  <c r="G22" i="5"/>
  <c r="J108" i="5"/>
  <c r="C9" i="5"/>
  <c r="C11" i="5" s="1"/>
  <c r="C115" i="5" s="1"/>
  <c r="C118" i="5" s="1"/>
  <c r="K20" i="5"/>
  <c r="C20" i="5"/>
  <c r="O63" i="5"/>
  <c r="N22" i="5"/>
  <c r="K17" i="5"/>
  <c r="H9" i="5"/>
  <c r="H11" i="5" s="1"/>
  <c r="M75" i="5"/>
  <c r="V75" i="5" s="1"/>
  <c r="C44" i="5"/>
  <c r="M44" i="5"/>
  <c r="V44" i="5" s="1"/>
  <c r="L64" i="5"/>
  <c r="P63" i="5"/>
  <c r="M108" i="5"/>
  <c r="V108" i="5" s="1"/>
  <c r="B22" i="5"/>
  <c r="L17" i="5"/>
  <c r="L22" i="5"/>
  <c r="V15" i="5"/>
  <c r="F87" i="5"/>
  <c r="U94" i="5"/>
  <c r="E22" i="5"/>
  <c r="T22" i="5" s="1"/>
  <c r="T30" i="5"/>
  <c r="J44" i="5"/>
  <c r="F108" i="5"/>
  <c r="K21" i="5"/>
  <c r="E21" i="5"/>
  <c r="T21" i="5" s="1"/>
  <c r="M87" i="5"/>
  <c r="V87" i="5" s="1"/>
  <c r="G108" i="5"/>
  <c r="T7" i="5"/>
  <c r="L9" i="5"/>
  <c r="B64" i="5"/>
  <c r="O9" i="5"/>
  <c r="O11" i="5" s="1"/>
  <c r="V10" i="5"/>
  <c r="M21" i="5"/>
  <c r="V21" i="5" s="1"/>
  <c r="N87" i="5"/>
  <c r="G44" i="5"/>
  <c r="K44" i="5"/>
  <c r="D22" i="5"/>
  <c r="M20" i="5"/>
  <c r="V20" i="5" s="1"/>
  <c r="L21" i="5"/>
  <c r="B87" i="5"/>
  <c r="G21" i="5"/>
  <c r="N9" i="5"/>
  <c r="N11" i="5" s="1"/>
  <c r="I9" i="5"/>
  <c r="P41" i="11"/>
  <c r="H51" i="1"/>
  <c r="E25" i="1"/>
  <c r="H34" i="1"/>
  <c r="P38" i="11"/>
  <c r="K34" i="1"/>
  <c r="J34" i="1"/>
  <c r="I34" i="1"/>
  <c r="I36" i="1" s="1"/>
  <c r="G51" i="1"/>
  <c r="G5" i="11" s="1"/>
  <c r="G58" i="11" s="1"/>
  <c r="P39" i="11"/>
  <c r="C3" i="11"/>
  <c r="C22" i="11" s="1"/>
  <c r="P43" i="11"/>
  <c r="P42" i="11"/>
  <c r="P40" i="11"/>
  <c r="N3" i="11"/>
  <c r="K51" i="1"/>
  <c r="K58" i="1" s="1"/>
  <c r="H35" i="1"/>
  <c r="D50" i="11"/>
  <c r="D21" i="11" s="1"/>
  <c r="U21" i="1"/>
  <c r="E51" i="1"/>
  <c r="E59" i="1" s="1"/>
  <c r="J41" i="11"/>
  <c r="M22" i="11"/>
  <c r="M25" i="11" s="1"/>
  <c r="Q13" i="11"/>
  <c r="K39" i="11"/>
  <c r="H43" i="11"/>
  <c r="H41" i="11"/>
  <c r="K38" i="11"/>
  <c r="H39" i="11"/>
  <c r="N34" i="7"/>
  <c r="W10" i="7"/>
  <c r="N15" i="7"/>
  <c r="W15" i="7" s="1"/>
  <c r="W13" i="7"/>
  <c r="W16" i="7"/>
  <c r="N9" i="7"/>
  <c r="W4" i="7"/>
  <c r="V40" i="7"/>
  <c r="K42" i="7"/>
  <c r="K49" i="7" s="1"/>
  <c r="V39" i="7"/>
  <c r="K9" i="7"/>
  <c r="V9" i="7" s="1"/>
  <c r="M15" i="7"/>
  <c r="K15" i="7"/>
  <c r="K34" i="7"/>
  <c r="P9" i="7"/>
  <c r="L15" i="7"/>
  <c r="V38" i="7"/>
  <c r="I120" i="5"/>
  <c r="U96" i="5"/>
  <c r="U9" i="5"/>
  <c r="I11" i="5"/>
  <c r="I23" i="5"/>
  <c r="U23" i="5" s="1"/>
  <c r="N115" i="5"/>
  <c r="N118" i="5" s="1"/>
  <c r="N80" i="11"/>
  <c r="N108" i="11" s="1"/>
  <c r="K59" i="5"/>
  <c r="K62" i="5"/>
  <c r="G64" i="5"/>
  <c r="F11" i="5"/>
  <c r="F115" i="5" s="1"/>
  <c r="F118" i="5" s="1"/>
  <c r="V14" i="5"/>
  <c r="G9" i="5"/>
  <c r="G11" i="5" s="1"/>
  <c r="N123" i="5"/>
  <c r="E44" i="5"/>
  <c r="T44" i="5" s="1"/>
  <c r="E52" i="5"/>
  <c r="T52" i="5" s="1"/>
  <c r="I44" i="5"/>
  <c r="U44" i="5" s="1"/>
  <c r="H64" i="5"/>
  <c r="H108" i="5"/>
  <c r="H48" i="5"/>
  <c r="H51" i="5" s="1"/>
  <c r="H53" i="5" s="1"/>
  <c r="N49" i="5"/>
  <c r="N63" i="5" s="1"/>
  <c r="K64" i="5"/>
  <c r="V81" i="5"/>
  <c r="B21" i="5"/>
  <c r="M32" i="5"/>
  <c r="V32" i="5" s="1"/>
  <c r="L44" i="5"/>
  <c r="D63" i="5"/>
  <c r="O17" i="5"/>
  <c r="O23" i="5" s="1"/>
  <c r="I51" i="5"/>
  <c r="I53" i="5" s="1"/>
  <c r="U53" i="5" s="1"/>
  <c r="K123" i="5"/>
  <c r="B63" i="5"/>
  <c r="T81" i="5"/>
  <c r="L123" i="5"/>
  <c r="J17" i="5"/>
  <c r="F63" i="5"/>
  <c r="O51" i="5"/>
  <c r="O53" i="5" s="1"/>
  <c r="I21" i="5"/>
  <c r="U21" i="5" s="1"/>
  <c r="N21" i="5"/>
  <c r="H44" i="5"/>
  <c r="K9" i="5"/>
  <c r="K11" i="5" s="1"/>
  <c r="C32" i="5"/>
  <c r="C80" i="11" s="1"/>
  <c r="U7" i="5"/>
  <c r="N64" i="5"/>
  <c r="B108" i="5"/>
  <c r="G87" i="5"/>
  <c r="T8" i="5"/>
  <c r="C108" i="5"/>
  <c r="F20" i="5"/>
  <c r="B9" i="5"/>
  <c r="B11" i="5" s="1"/>
  <c r="J21" i="5"/>
  <c r="M22" i="5"/>
  <c r="V22" i="5" s="1"/>
  <c r="G41" i="5"/>
  <c r="F17" i="5"/>
  <c r="F23" i="5" s="1"/>
  <c r="O108" i="5"/>
  <c r="D51" i="5"/>
  <c r="D53" i="5" s="1"/>
  <c r="K49" i="5"/>
  <c r="K63" i="5" s="1"/>
  <c r="P51" i="5"/>
  <c r="P53" i="5" s="1"/>
  <c r="M10" i="4"/>
  <c r="M12" i="4" s="1"/>
  <c r="J39" i="4"/>
  <c r="J41" i="4" s="1"/>
  <c r="L54" i="4"/>
  <c r="M25" i="4"/>
  <c r="L50" i="4"/>
  <c r="U49" i="4"/>
  <c r="W15" i="4"/>
  <c r="W21" i="4"/>
  <c r="K39" i="4"/>
  <c r="K41" i="4" s="1"/>
  <c r="K45" i="4" s="1"/>
  <c r="U56" i="4"/>
  <c r="P39" i="4"/>
  <c r="P41" i="4" s="1"/>
  <c r="P45" i="4" s="1"/>
  <c r="L10" i="4"/>
  <c r="L12" i="4" s="1"/>
  <c r="L16" i="4" s="1"/>
  <c r="M16" i="4"/>
  <c r="I54" i="4"/>
  <c r="U21" i="4"/>
  <c r="H54" i="4"/>
  <c r="V24" i="4"/>
  <c r="G54" i="4"/>
  <c r="V48" i="4"/>
  <c r="U52" i="4"/>
  <c r="H25" i="4"/>
  <c r="H27" i="4" s="1"/>
  <c r="H29" i="4" s="1"/>
  <c r="K54" i="4"/>
  <c r="O54" i="4"/>
  <c r="I10" i="4"/>
  <c r="I12" i="4" s="1"/>
  <c r="V15" i="4"/>
  <c r="U34" i="4"/>
  <c r="V52" i="4"/>
  <c r="U39" i="4"/>
  <c r="I39" i="4"/>
  <c r="I41" i="4" s="1"/>
  <c r="I45" i="4" s="1"/>
  <c r="J50" i="4"/>
  <c r="O39" i="4"/>
  <c r="O41" i="4" s="1"/>
  <c r="O45" i="4" s="1"/>
  <c r="K10" i="4"/>
  <c r="K12" i="4" s="1"/>
  <c r="O25" i="4"/>
  <c r="O27" i="4" s="1"/>
  <c r="O29" i="4" s="1"/>
  <c r="J54" i="4"/>
  <c r="J10" i="4"/>
  <c r="V40" i="4"/>
  <c r="L39" i="4"/>
  <c r="L41" i="4" s="1"/>
  <c r="L45" i="4" s="1"/>
  <c r="V56" i="4"/>
  <c r="F10" i="4"/>
  <c r="F12" i="4" s="1"/>
  <c r="F16" i="4" s="1"/>
  <c r="U24" i="4"/>
  <c r="V34" i="4"/>
  <c r="U51" i="4"/>
  <c r="V59" i="4"/>
  <c r="M50" i="4"/>
  <c r="H10" i="4"/>
  <c r="H12" i="4" s="1"/>
  <c r="U9" i="4"/>
  <c r="U48" i="4"/>
  <c r="I50" i="4"/>
  <c r="V51" i="4"/>
  <c r="U58" i="4"/>
  <c r="F39" i="4"/>
  <c r="F41" i="4" s="1"/>
  <c r="M39" i="4"/>
  <c r="M41" i="4" s="1"/>
  <c r="M45" i="4" s="1"/>
  <c r="P56" i="4"/>
  <c r="W56" i="4" s="1"/>
  <c r="W11" i="4"/>
  <c r="N25" i="4"/>
  <c r="V21" i="4"/>
  <c r="P54" i="4"/>
  <c r="N58" i="4"/>
  <c r="W58" i="4" s="1"/>
  <c r="W6" i="4"/>
  <c r="O50" i="4"/>
  <c r="H39" i="4"/>
  <c r="H41" i="4" s="1"/>
  <c r="H45" i="4" s="1"/>
  <c r="V6" i="4"/>
  <c r="F50" i="4"/>
  <c r="V9" i="4"/>
  <c r="U15" i="4"/>
  <c r="G25" i="4"/>
  <c r="G27" i="4" s="1"/>
  <c r="G29" i="4" s="1"/>
  <c r="F54" i="4"/>
  <c r="F25" i="4"/>
  <c r="F27" i="4" s="1"/>
  <c r="V60" i="4"/>
  <c r="V58" i="4"/>
  <c r="W24" i="4"/>
  <c r="N39" i="4"/>
  <c r="N54" i="4"/>
  <c r="W9" i="4"/>
  <c r="N10" i="4"/>
  <c r="N50" i="4"/>
  <c r="J27" i="4"/>
  <c r="J29" i="4" s="1"/>
  <c r="P12" i="4"/>
  <c r="M27" i="4"/>
  <c r="M29" i="4" s="1"/>
  <c r="J45" i="4"/>
  <c r="L27" i="4"/>
  <c r="L29" i="4" s="1"/>
  <c r="G12" i="4"/>
  <c r="G50" i="4"/>
  <c r="K25" i="4"/>
  <c r="K27" i="4" s="1"/>
  <c r="K29" i="4" s="1"/>
  <c r="H50" i="4"/>
  <c r="P50" i="4"/>
  <c r="U6" i="4"/>
  <c r="O10" i="4"/>
  <c r="K50" i="4"/>
  <c r="V25" i="6"/>
  <c r="O19" i="7"/>
  <c r="O26" i="7" s="1"/>
  <c r="O27" i="6"/>
  <c r="O29" i="6" s="1"/>
  <c r="M19" i="7"/>
  <c r="M26" i="7" s="1"/>
  <c r="M27" i="6"/>
  <c r="M29" i="6" s="1"/>
  <c r="M31" i="6" s="1"/>
  <c r="M39" i="6" s="1"/>
  <c r="U11" i="6"/>
  <c r="D27" i="6"/>
  <c r="D29" i="6" s="1"/>
  <c r="D31" i="6" s="1"/>
  <c r="D39" i="6" s="1"/>
  <c r="V11" i="6"/>
  <c r="T11" i="6"/>
  <c r="P42" i="7"/>
  <c r="P49" i="7" s="1"/>
  <c r="V13" i="7"/>
  <c r="K16" i="3"/>
  <c r="K35" i="7" s="1"/>
  <c r="N42" i="7"/>
  <c r="O42" i="7"/>
  <c r="O49" i="7" s="1"/>
  <c r="O16" i="3"/>
  <c r="O35" i="7" s="1"/>
  <c r="F16" i="3"/>
  <c r="V30" i="7"/>
  <c r="V34" i="7" s="1"/>
  <c r="L19" i="7"/>
  <c r="L26" i="7" s="1"/>
  <c r="V14" i="7"/>
  <c r="N16" i="3"/>
  <c r="V4" i="7"/>
  <c r="G16" i="3"/>
  <c r="J34" i="7"/>
  <c r="L34" i="7"/>
  <c r="M42" i="7"/>
  <c r="M49" i="7" s="1"/>
  <c r="L42" i="7"/>
  <c r="L49" i="7" s="1"/>
  <c r="P34" i="7"/>
  <c r="K19" i="7"/>
  <c r="V14" i="6"/>
  <c r="K27" i="6"/>
  <c r="K29" i="6" s="1"/>
  <c r="K31" i="6" s="1"/>
  <c r="K39" i="6" s="1"/>
  <c r="U14" i="6"/>
  <c r="F27" i="6"/>
  <c r="N27" i="6"/>
  <c r="N19" i="7"/>
  <c r="N26" i="7" s="1"/>
  <c r="W26" i="7" s="1"/>
  <c r="B31" i="6"/>
  <c r="C27" i="6"/>
  <c r="T14" i="6"/>
  <c r="P27" i="6"/>
  <c r="P29" i="6" s="1"/>
  <c r="P19" i="7"/>
  <c r="P26" i="7" s="1"/>
  <c r="J26" i="7"/>
  <c r="J27" i="6"/>
  <c r="C16" i="3"/>
  <c r="J15" i="7"/>
  <c r="L12" i="3"/>
  <c r="L17" i="3" s="1"/>
  <c r="V11" i="3"/>
  <c r="V27" i="7" s="1"/>
  <c r="J17" i="3"/>
  <c r="K12" i="3"/>
  <c r="K36" i="1"/>
  <c r="U36" i="1"/>
  <c r="M25" i="1"/>
  <c r="L3" i="11"/>
  <c r="L22" i="11" s="1"/>
  <c r="J39" i="11"/>
  <c r="K35" i="11"/>
  <c r="K44" i="11" s="1"/>
  <c r="O35" i="11"/>
  <c r="G22" i="11"/>
  <c r="G25" i="11" s="1"/>
  <c r="L50" i="11"/>
  <c r="L21" i="11" s="1"/>
  <c r="V13" i="1"/>
  <c r="V25" i="1" s="1"/>
  <c r="J35" i="11"/>
  <c r="G38" i="11"/>
  <c r="V35" i="1"/>
  <c r="V19" i="1"/>
  <c r="K50" i="11"/>
  <c r="K21" i="11" s="1"/>
  <c r="L13" i="1"/>
  <c r="I41" i="11"/>
  <c r="I45" i="11" s="1"/>
  <c r="O43" i="11"/>
  <c r="M35" i="11"/>
  <c r="M44" i="11" s="1"/>
  <c r="U35" i="1"/>
  <c r="K3" i="11"/>
  <c r="K22" i="11" s="1"/>
  <c r="K24" i="11" s="1"/>
  <c r="L33" i="11"/>
  <c r="L42" i="11" s="1"/>
  <c r="K4" i="11"/>
  <c r="K57" i="11" s="1"/>
  <c r="L35" i="1"/>
  <c r="L36" i="1" s="1"/>
  <c r="F4" i="11"/>
  <c r="F57" i="11" s="1"/>
  <c r="E50" i="11"/>
  <c r="E21" i="11" s="1"/>
  <c r="T22" i="1"/>
  <c r="C39" i="11"/>
  <c r="U20" i="1"/>
  <c r="C38" i="11"/>
  <c r="F51" i="1"/>
  <c r="F5" i="11" s="1"/>
  <c r="C52" i="11"/>
  <c r="V23" i="1"/>
  <c r="E34" i="1"/>
  <c r="E36" i="1" s="1"/>
  <c r="V22" i="1"/>
  <c r="K43" i="11"/>
  <c r="K42" i="11"/>
  <c r="K41" i="11"/>
  <c r="L40" i="11"/>
  <c r="M39" i="11"/>
  <c r="J52" i="11"/>
  <c r="J21" i="11"/>
  <c r="G35" i="11"/>
  <c r="T19" i="1"/>
  <c r="D3" i="11"/>
  <c r="D22" i="11" s="1"/>
  <c r="H25" i="11"/>
  <c r="J4" i="11"/>
  <c r="J57" i="11" s="1"/>
  <c r="G21" i="11"/>
  <c r="D35" i="11"/>
  <c r="N36" i="1"/>
  <c r="C4" i="11"/>
  <c r="C57" i="11" s="1"/>
  <c r="I4" i="11"/>
  <c r="I57" i="11" s="1"/>
  <c r="T31" i="1"/>
  <c r="T34" i="1" s="1"/>
  <c r="T23" i="1"/>
  <c r="U18" i="1"/>
  <c r="V21" i="1"/>
  <c r="O3" i="11"/>
  <c r="M36" i="1"/>
  <c r="I38" i="11"/>
  <c r="B4" i="11"/>
  <c r="B57" i="11" s="1"/>
  <c r="B51" i="1"/>
  <c r="B5" i="11" s="1"/>
  <c r="I51" i="1"/>
  <c r="I59" i="1" s="1"/>
  <c r="C51" i="1"/>
  <c r="C58" i="1" s="1"/>
  <c r="T51" i="1"/>
  <c r="T54" i="1" s="1"/>
  <c r="D34" i="1"/>
  <c r="D36" i="1" s="1"/>
  <c r="H25" i="1"/>
  <c r="V17" i="1"/>
  <c r="J3" i="11"/>
  <c r="J22" i="11" s="1"/>
  <c r="J24" i="11" s="1"/>
  <c r="E35" i="11"/>
  <c r="T24" i="1"/>
  <c r="L43" i="11"/>
  <c r="H59" i="1"/>
  <c r="P35" i="11"/>
  <c r="P44" i="11" s="1"/>
  <c r="V34" i="1"/>
  <c r="V18" i="1"/>
  <c r="F34" i="1"/>
  <c r="U24" i="1"/>
  <c r="B35" i="11"/>
  <c r="K59" i="1"/>
  <c r="K60" i="1" s="1"/>
  <c r="T20" i="1"/>
  <c r="C35" i="11"/>
  <c r="U17" i="1"/>
  <c r="F50" i="11"/>
  <c r="F53" i="11" s="1"/>
  <c r="F35" i="1"/>
  <c r="N21" i="1"/>
  <c r="V20" i="1"/>
  <c r="V24" i="1"/>
  <c r="B25" i="1"/>
  <c r="G39" i="11"/>
  <c r="B38" i="11"/>
  <c r="V51" i="1"/>
  <c r="V58" i="1" s="1"/>
  <c r="M51" i="1"/>
  <c r="M58" i="1" s="1"/>
  <c r="G25" i="1"/>
  <c r="U23" i="1"/>
  <c r="U13" i="1"/>
  <c r="U25" i="1" s="1"/>
  <c r="U26" i="1"/>
  <c r="T26" i="1"/>
  <c r="I53" i="11"/>
  <c r="F3" i="11"/>
  <c r="F13" i="11" s="1"/>
  <c r="O35" i="1"/>
  <c r="T17" i="1"/>
  <c r="U49" i="1"/>
  <c r="L51" i="1"/>
  <c r="L5" i="11" s="1"/>
  <c r="P51" i="1"/>
  <c r="P55" i="1" s="1"/>
  <c r="J51" i="1"/>
  <c r="J54" i="1" s="1"/>
  <c r="O50" i="11"/>
  <c r="N38" i="11"/>
  <c r="K5" i="11"/>
  <c r="L35" i="11"/>
  <c r="L44" i="11" s="1"/>
  <c r="U22" i="1"/>
  <c r="T21" i="1"/>
  <c r="E3" i="11"/>
  <c r="E22" i="11" s="1"/>
  <c r="E24" i="11" s="1"/>
  <c r="J35" i="1"/>
  <c r="O34" i="1"/>
  <c r="O36" i="1" s="1"/>
  <c r="O44" i="11"/>
  <c r="K55" i="1"/>
  <c r="I25" i="11"/>
  <c r="I24" i="11"/>
  <c r="O39" i="11"/>
  <c r="O20" i="11"/>
  <c r="J53" i="11"/>
  <c r="B39" i="11"/>
  <c r="N39" i="11"/>
  <c r="D4" i="11"/>
  <c r="D57" i="11" s="1"/>
  <c r="D51" i="1"/>
  <c r="D58" i="1" s="1"/>
  <c r="E54" i="1"/>
  <c r="E55" i="1"/>
  <c r="E58" i="1"/>
  <c r="O54" i="1"/>
  <c r="O59" i="1"/>
  <c r="O55" i="1"/>
  <c r="O5" i="11"/>
  <c r="J5" i="11"/>
  <c r="H54" i="1"/>
  <c r="H55" i="1"/>
  <c r="H5" i="11"/>
  <c r="H58" i="11" s="1"/>
  <c r="M59" i="1"/>
  <c r="G54" i="1"/>
  <c r="G55" i="1"/>
  <c r="I25" i="1"/>
  <c r="J42" i="11"/>
  <c r="K40" i="11"/>
  <c r="L39" i="11"/>
  <c r="M38" i="11"/>
  <c r="P5" i="11"/>
  <c r="O58" i="1"/>
  <c r="O60" i="1" s="1"/>
  <c r="P4" i="11"/>
  <c r="P57" i="11" s="1"/>
  <c r="N13" i="1"/>
  <c r="O38" i="11"/>
  <c r="C24" i="11"/>
  <c r="P3" i="11"/>
  <c r="P22" i="11" s="1"/>
  <c r="P24" i="11" s="1"/>
  <c r="P50" i="11"/>
  <c r="P53" i="11" s="1"/>
  <c r="N32" i="11"/>
  <c r="N41" i="11" s="1"/>
  <c r="M42" i="11"/>
  <c r="G53" i="11"/>
  <c r="G54" i="11" s="1"/>
  <c r="E39" i="11"/>
  <c r="N52" i="11"/>
  <c r="M43" i="11"/>
  <c r="P58" i="1"/>
  <c r="C25" i="1"/>
  <c r="N53" i="11"/>
  <c r="P35" i="1"/>
  <c r="P36" i="1" s="1"/>
  <c r="H24" i="11"/>
  <c r="H58" i="1"/>
  <c r="N43" i="11"/>
  <c r="O42" i="11"/>
  <c r="O41" i="11"/>
  <c r="O40" i="11"/>
  <c r="D39" i="11"/>
  <c r="E38" i="11"/>
  <c r="H53" i="11"/>
  <c r="I52" i="11"/>
  <c r="I54" i="11" s="1"/>
  <c r="M40" i="11"/>
  <c r="N58" i="11"/>
  <c r="N42" i="11"/>
  <c r="M41" i="11"/>
  <c r="N40" i="11"/>
  <c r="D38" i="11"/>
  <c r="H52" i="11"/>
  <c r="K23" i="5"/>
  <c r="E51" i="5"/>
  <c r="T48" i="5"/>
  <c r="O64" i="5"/>
  <c r="B51" i="5"/>
  <c r="B53" i="5" s="1"/>
  <c r="E62" i="5"/>
  <c r="T62" i="5" s="1"/>
  <c r="T56" i="5"/>
  <c r="E59" i="5"/>
  <c r="B80" i="11"/>
  <c r="B115" i="5"/>
  <c r="B118" i="5" s="1"/>
  <c r="V9" i="5"/>
  <c r="M11" i="5"/>
  <c r="I64" i="5"/>
  <c r="U64" i="5" s="1"/>
  <c r="U58" i="5"/>
  <c r="P62" i="5"/>
  <c r="P59" i="5"/>
  <c r="B62" i="5"/>
  <c r="B59" i="5"/>
  <c r="B65" i="5" s="1"/>
  <c r="T120" i="5"/>
  <c r="E123" i="5"/>
  <c r="T123" i="5" s="1"/>
  <c r="I63" i="5"/>
  <c r="U63" i="5" s="1"/>
  <c r="U57" i="5"/>
  <c r="O80" i="11"/>
  <c r="O108" i="11" s="1"/>
  <c r="O115" i="5"/>
  <c r="O118" i="5" s="1"/>
  <c r="N59" i="5"/>
  <c r="I59" i="5"/>
  <c r="G115" i="5"/>
  <c r="G118" i="5" s="1"/>
  <c r="G80" i="11"/>
  <c r="L23" i="5"/>
  <c r="L11" i="5"/>
  <c r="O59" i="5"/>
  <c r="O65" i="5" s="1"/>
  <c r="O62" i="5"/>
  <c r="V57" i="5"/>
  <c r="V56" i="5"/>
  <c r="M62" i="5"/>
  <c r="V62" i="5" s="1"/>
  <c r="H59" i="5"/>
  <c r="T58" i="5"/>
  <c r="E64" i="5"/>
  <c r="T64" i="5" s="1"/>
  <c r="U120" i="5"/>
  <c r="I123" i="5"/>
  <c r="U123" i="5" s="1"/>
  <c r="E63" i="5"/>
  <c r="T63" i="5" s="1"/>
  <c r="C17" i="5"/>
  <c r="C23" i="5" s="1"/>
  <c r="V16" i="5"/>
  <c r="O22" i="5"/>
  <c r="U48" i="5"/>
  <c r="D62" i="5"/>
  <c r="D9" i="5"/>
  <c r="D11" i="5" s="1"/>
  <c r="H115" i="5"/>
  <c r="H118" i="5" s="1"/>
  <c r="V94" i="5"/>
  <c r="J9" i="5"/>
  <c r="J11" i="5" s="1"/>
  <c r="I75" i="5"/>
  <c r="U75" i="5" s="1"/>
  <c r="D20" i="5"/>
  <c r="P44" i="5"/>
  <c r="J22" i="5"/>
  <c r="N17" i="5"/>
  <c r="N23" i="5" s="1"/>
  <c r="O21" i="5"/>
  <c r="B20" i="5"/>
  <c r="I32" i="5"/>
  <c r="U32" i="5" s="1"/>
  <c r="U38" i="5"/>
  <c r="J56" i="5"/>
  <c r="G57" i="5"/>
  <c r="G63" i="5" s="1"/>
  <c r="C49" i="5"/>
  <c r="J49" i="5"/>
  <c r="J63" i="5" s="1"/>
  <c r="B17" i="5"/>
  <c r="B23" i="5" s="1"/>
  <c r="H17" i="5"/>
  <c r="H23" i="5" s="1"/>
  <c r="I87" i="5"/>
  <c r="U87" i="5" s="1"/>
  <c r="N62" i="5"/>
  <c r="V7" i="5"/>
  <c r="G14" i="5"/>
  <c r="T73" i="5"/>
  <c r="D58" i="5"/>
  <c r="D64" i="5" s="1"/>
  <c r="C50" i="5"/>
  <c r="C64" i="5" s="1"/>
  <c r="J50" i="5"/>
  <c r="J64" i="5" s="1"/>
  <c r="M49" i="5"/>
  <c r="V49" i="5" s="1"/>
  <c r="P9" i="5"/>
  <c r="P11" i="5" s="1"/>
  <c r="H21" i="5"/>
  <c r="O87" i="5"/>
  <c r="D21" i="5"/>
  <c r="I62" i="5"/>
  <c r="U62" i="5" s="1"/>
  <c r="T6" i="5"/>
  <c r="F22" i="5"/>
  <c r="E108" i="5"/>
  <c r="T108" i="5" s="1"/>
  <c r="U56" i="5"/>
  <c r="E9" i="5"/>
  <c r="C56" i="5"/>
  <c r="C57" i="5"/>
  <c r="C63" i="5" s="1"/>
  <c r="F48" i="5"/>
  <c r="F51" i="5" s="1"/>
  <c r="F53" i="5" s="1"/>
  <c r="L49" i="5"/>
  <c r="L51" i="5" s="1"/>
  <c r="M17" i="5"/>
  <c r="H32" i="5"/>
  <c r="H80" i="11" s="1"/>
  <c r="F59" i="5"/>
  <c r="F80" i="11"/>
  <c r="G48" i="5"/>
  <c r="G51" i="5" s="1"/>
  <c r="G53" i="5" s="1"/>
  <c r="M58" i="5"/>
  <c r="M96" i="5"/>
  <c r="P17" i="5"/>
  <c r="N8" i="11"/>
  <c r="M13" i="11"/>
  <c r="B22" i="11"/>
  <c r="B24" i="11" s="1"/>
  <c r="L38" i="11"/>
  <c r="L20" i="11"/>
  <c r="K53" i="11"/>
  <c r="J44" i="11"/>
  <c r="J40" i="11"/>
  <c r="C53" i="11"/>
  <c r="J38" i="11"/>
  <c r="M52" i="11"/>
  <c r="C21" i="11"/>
  <c r="F38" i="11"/>
  <c r="M53" i="11"/>
  <c r="F39" i="11"/>
  <c r="H17" i="3" l="1"/>
  <c r="H45" i="11"/>
  <c r="D53" i="11"/>
  <c r="N22" i="11"/>
  <c r="N25" i="11" s="1"/>
  <c r="R13" i="11"/>
  <c r="K58" i="11"/>
  <c r="B22" i="3"/>
  <c r="B25" i="3" s="1"/>
  <c r="B29" i="3" s="1"/>
  <c r="L22" i="3"/>
  <c r="L25" i="3" s="1"/>
  <c r="L29" i="3" s="1"/>
  <c r="H22" i="3"/>
  <c r="H25" i="3" s="1"/>
  <c r="H29" i="3" s="1"/>
  <c r="E22" i="3"/>
  <c r="E25" i="3" s="1"/>
  <c r="E29" i="3" s="1"/>
  <c r="T16" i="3"/>
  <c r="T15" i="3" s="1"/>
  <c r="I17" i="3"/>
  <c r="U16" i="3"/>
  <c r="U15" i="3" s="1"/>
  <c r="U12" i="3"/>
  <c r="P17" i="3"/>
  <c r="D17" i="3"/>
  <c r="W12" i="3"/>
  <c r="V42" i="7"/>
  <c r="G55" i="4"/>
  <c r="J55" i="4"/>
  <c r="F17" i="3"/>
  <c r="T12" i="3"/>
  <c r="N29" i="6"/>
  <c r="W27" i="6"/>
  <c r="W42" i="7"/>
  <c r="N49" i="7"/>
  <c r="W49" i="7" s="1"/>
  <c r="N35" i="7"/>
  <c r="W16" i="3"/>
  <c r="W35" i="7" s="1"/>
  <c r="N17" i="3"/>
  <c r="V16" i="3"/>
  <c r="V15" i="3" s="1"/>
  <c r="L7" i="11"/>
  <c r="C45" i="11"/>
  <c r="L13" i="11"/>
  <c r="H54" i="11"/>
  <c r="N7" i="11"/>
  <c r="N9" i="11" s="1"/>
  <c r="G24" i="11"/>
  <c r="C25" i="11"/>
  <c r="K52" i="11"/>
  <c r="K54" i="11" s="1"/>
  <c r="E45" i="11"/>
  <c r="P65" i="5"/>
  <c r="L59" i="5"/>
  <c r="C51" i="5"/>
  <c r="C53" i="5" s="1"/>
  <c r="U51" i="5"/>
  <c r="B55" i="1"/>
  <c r="J58" i="11"/>
  <c r="J55" i="1"/>
  <c r="M54" i="1"/>
  <c r="V54" i="1"/>
  <c r="V59" i="1"/>
  <c r="J36" i="1"/>
  <c r="K54" i="1"/>
  <c r="H36" i="1"/>
  <c r="D25" i="11"/>
  <c r="P59" i="1"/>
  <c r="P60" i="1" s="1"/>
  <c r="G45" i="11"/>
  <c r="V55" i="1"/>
  <c r="M24" i="11"/>
  <c r="G13" i="11"/>
  <c r="M5" i="11"/>
  <c r="Q12" i="11" s="1"/>
  <c r="J59" i="1"/>
  <c r="K13" i="11"/>
  <c r="B59" i="1"/>
  <c r="B58" i="1"/>
  <c r="J58" i="1"/>
  <c r="P54" i="1"/>
  <c r="P56" i="1" s="1"/>
  <c r="M55" i="1"/>
  <c r="C54" i="11"/>
  <c r="F54" i="1"/>
  <c r="V36" i="1"/>
  <c r="G59" i="1"/>
  <c r="E5" i="11"/>
  <c r="E58" i="11" s="1"/>
  <c r="G58" i="1"/>
  <c r="D52" i="11"/>
  <c r="D54" i="11" s="1"/>
  <c r="E52" i="11"/>
  <c r="E53" i="11"/>
  <c r="F21" i="11"/>
  <c r="K25" i="11"/>
  <c r="F58" i="11"/>
  <c r="F52" i="11"/>
  <c r="F54" i="11" s="1"/>
  <c r="J54" i="11"/>
  <c r="Q45" i="11"/>
  <c r="W9" i="7"/>
  <c r="V49" i="7"/>
  <c r="V15" i="7"/>
  <c r="K26" i="7"/>
  <c r="W19" i="7"/>
  <c r="N51" i="5"/>
  <c r="N53" i="5" s="1"/>
  <c r="M51" i="5"/>
  <c r="H62" i="5"/>
  <c r="H65" i="5"/>
  <c r="K51" i="5"/>
  <c r="K53" i="5" s="1"/>
  <c r="J51" i="5"/>
  <c r="J53" i="5" s="1"/>
  <c r="I115" i="5"/>
  <c r="U11" i="5"/>
  <c r="F65" i="5"/>
  <c r="K65" i="5"/>
  <c r="F29" i="4"/>
  <c r="U29" i="4" s="1"/>
  <c r="I55" i="4"/>
  <c r="U54" i="4"/>
  <c r="F57" i="4"/>
  <c r="L55" i="4"/>
  <c r="P55" i="4"/>
  <c r="U25" i="4"/>
  <c r="L57" i="4"/>
  <c r="J12" i="4"/>
  <c r="J16" i="4" s="1"/>
  <c r="V54" i="4"/>
  <c r="U10" i="4"/>
  <c r="F55" i="4"/>
  <c r="U27" i="4"/>
  <c r="L61" i="4"/>
  <c r="V50" i="4"/>
  <c r="V10" i="4"/>
  <c r="V45" i="4"/>
  <c r="W39" i="4"/>
  <c r="N41" i="4"/>
  <c r="U50" i="4"/>
  <c r="N27" i="4"/>
  <c r="N29" i="4" s="1"/>
  <c r="W25" i="4"/>
  <c r="K55" i="4"/>
  <c r="V25" i="4"/>
  <c r="H55" i="4"/>
  <c r="V41" i="4"/>
  <c r="M55" i="4"/>
  <c r="N55" i="4"/>
  <c r="W10" i="4"/>
  <c r="N12" i="4"/>
  <c r="M61" i="4"/>
  <c r="M57" i="4"/>
  <c r="K16" i="4"/>
  <c r="K57" i="4"/>
  <c r="G57" i="4"/>
  <c r="G16" i="4"/>
  <c r="G61" i="4" s="1"/>
  <c r="P16" i="4"/>
  <c r="P61" i="4" s="1"/>
  <c r="P57" i="4"/>
  <c r="O55" i="4"/>
  <c r="O12" i="4"/>
  <c r="U12" i="4"/>
  <c r="F45" i="4"/>
  <c r="U45" i="4" s="1"/>
  <c r="U41" i="4"/>
  <c r="H57" i="4"/>
  <c r="H16" i="4"/>
  <c r="H61" i="4" s="1"/>
  <c r="V27" i="4"/>
  <c r="I16" i="4"/>
  <c r="I61" i="4" s="1"/>
  <c r="I57" i="4"/>
  <c r="P31" i="6"/>
  <c r="P39" i="6" s="1"/>
  <c r="O31" i="6"/>
  <c r="O39" i="6" s="1"/>
  <c r="O17" i="3"/>
  <c r="G17" i="3"/>
  <c r="V19" i="7"/>
  <c r="C17" i="3"/>
  <c r="B39" i="6"/>
  <c r="V27" i="6"/>
  <c r="J29" i="6"/>
  <c r="T27" i="6"/>
  <c r="C29" i="6"/>
  <c r="F29" i="6"/>
  <c r="U27" i="6"/>
  <c r="V12" i="3"/>
  <c r="K17" i="3"/>
  <c r="J22" i="3"/>
  <c r="J25" i="3" s="1"/>
  <c r="J29" i="3" s="1"/>
  <c r="B7" i="11"/>
  <c r="B8" i="11"/>
  <c r="B58" i="11"/>
  <c r="F59" i="1"/>
  <c r="O45" i="11"/>
  <c r="F55" i="1"/>
  <c r="F56" i="1" s="1"/>
  <c r="B54" i="1"/>
  <c r="B56" i="1" s="1"/>
  <c r="L52" i="11"/>
  <c r="F58" i="1"/>
  <c r="C59" i="1"/>
  <c r="C60" i="1" s="1"/>
  <c r="C55" i="1"/>
  <c r="E25" i="11"/>
  <c r="H60" i="1"/>
  <c r="L25" i="11"/>
  <c r="I55" i="1"/>
  <c r="I56" i="1" s="1"/>
  <c r="F8" i="11"/>
  <c r="G60" i="1"/>
  <c r="K45" i="11"/>
  <c r="I5" i="11"/>
  <c r="B45" i="11"/>
  <c r="N13" i="11"/>
  <c r="I54" i="1"/>
  <c r="L53" i="11"/>
  <c r="V56" i="1"/>
  <c r="I58" i="1"/>
  <c r="I60" i="1" s="1"/>
  <c r="K56" i="1"/>
  <c r="L25" i="1"/>
  <c r="H13" i="11"/>
  <c r="C54" i="1"/>
  <c r="C56" i="1" s="1"/>
  <c r="L54" i="1"/>
  <c r="K8" i="11"/>
  <c r="K7" i="11"/>
  <c r="K9" i="11" s="1"/>
  <c r="J13" i="11"/>
  <c r="F22" i="11"/>
  <c r="F24" i="11" s="1"/>
  <c r="V60" i="1"/>
  <c r="P8" i="11"/>
  <c r="L58" i="1"/>
  <c r="L60" i="1" s="1"/>
  <c r="O56" i="1"/>
  <c r="I13" i="11"/>
  <c r="U51" i="1"/>
  <c r="T35" i="1"/>
  <c r="T36" i="1" s="1"/>
  <c r="L59" i="1"/>
  <c r="H56" i="1"/>
  <c r="D24" i="11"/>
  <c r="O52" i="11"/>
  <c r="O21" i="11"/>
  <c r="O53" i="11"/>
  <c r="L55" i="1"/>
  <c r="P12" i="11"/>
  <c r="T58" i="1"/>
  <c r="J60" i="1"/>
  <c r="B60" i="1"/>
  <c r="C5" i="11"/>
  <c r="C8" i="11" s="1"/>
  <c r="F36" i="1"/>
  <c r="O13" i="11"/>
  <c r="O22" i="11"/>
  <c r="O24" i="11" s="1"/>
  <c r="J25" i="11"/>
  <c r="J12" i="11"/>
  <c r="T55" i="1"/>
  <c r="T56" i="1" s="1"/>
  <c r="T59" i="1"/>
  <c r="M45" i="11"/>
  <c r="P13" i="11"/>
  <c r="P45" i="11"/>
  <c r="N12" i="11"/>
  <c r="P7" i="11"/>
  <c r="D45" i="11"/>
  <c r="N54" i="11"/>
  <c r="G7" i="11"/>
  <c r="G8" i="11"/>
  <c r="E60" i="1"/>
  <c r="M56" i="1"/>
  <c r="N35" i="11"/>
  <c r="N44" i="11" s="1"/>
  <c r="N45" i="11" s="1"/>
  <c r="N25" i="1"/>
  <c r="G56" i="1"/>
  <c r="E56" i="1"/>
  <c r="J7" i="11"/>
  <c r="J8" i="11"/>
  <c r="L56" i="1"/>
  <c r="D54" i="1"/>
  <c r="D5" i="11"/>
  <c r="H12" i="11" s="1"/>
  <c r="P58" i="11"/>
  <c r="J56" i="1"/>
  <c r="K12" i="11"/>
  <c r="H7" i="11"/>
  <c r="H8" i="11"/>
  <c r="L24" i="11"/>
  <c r="M60" i="1"/>
  <c r="L12" i="11"/>
  <c r="L58" i="11"/>
  <c r="L8" i="11"/>
  <c r="L9" i="11" s="1"/>
  <c r="I7" i="11"/>
  <c r="I12" i="11"/>
  <c r="O58" i="11"/>
  <c r="O7" i="11"/>
  <c r="O12" i="11"/>
  <c r="O8" i="11"/>
  <c r="D55" i="1"/>
  <c r="J45" i="11"/>
  <c r="P52" i="11"/>
  <c r="P54" i="11" s="1"/>
  <c r="P21" i="11"/>
  <c r="P25" i="11" s="1"/>
  <c r="F7" i="11"/>
  <c r="F12" i="11"/>
  <c r="D59" i="1"/>
  <c r="D60" i="1" s="1"/>
  <c r="M58" i="11"/>
  <c r="L53" i="5"/>
  <c r="L65" i="5"/>
  <c r="M64" i="5"/>
  <c r="V64" i="5" s="1"/>
  <c r="V58" i="5"/>
  <c r="J59" i="5"/>
  <c r="J62" i="5"/>
  <c r="U59" i="5"/>
  <c r="I65" i="5"/>
  <c r="U65" i="5" s="1"/>
  <c r="V51" i="5"/>
  <c r="M53" i="5"/>
  <c r="V53" i="5" s="1"/>
  <c r="M63" i="5"/>
  <c r="V63" i="5" s="1"/>
  <c r="G20" i="5"/>
  <c r="G56" i="5"/>
  <c r="G17" i="5"/>
  <c r="G23" i="5" s="1"/>
  <c r="D80" i="11"/>
  <c r="D115" i="5"/>
  <c r="D118" i="5" s="1"/>
  <c r="L63" i="5"/>
  <c r="M115" i="5"/>
  <c r="V11" i="5"/>
  <c r="M80" i="11"/>
  <c r="M108" i="11" s="1"/>
  <c r="E53" i="5"/>
  <c r="T53" i="5" s="1"/>
  <c r="T51" i="5"/>
  <c r="L80" i="11"/>
  <c r="L108" i="11" s="1"/>
  <c r="L115" i="5"/>
  <c r="L118" i="5" s="1"/>
  <c r="I80" i="11"/>
  <c r="I108" i="11" s="1"/>
  <c r="M59" i="5"/>
  <c r="E65" i="5"/>
  <c r="T65" i="5" s="1"/>
  <c r="T59" i="5"/>
  <c r="V17" i="5"/>
  <c r="M23" i="5"/>
  <c r="V23" i="5" s="1"/>
  <c r="P80" i="11"/>
  <c r="P108" i="11" s="1"/>
  <c r="P115" i="5"/>
  <c r="P118" i="5" s="1"/>
  <c r="C62" i="5"/>
  <c r="C59" i="5"/>
  <c r="C65" i="5" s="1"/>
  <c r="E11" i="5"/>
  <c r="T9" i="5"/>
  <c r="E23" i="5"/>
  <c r="T23" i="5" s="1"/>
  <c r="J115" i="5"/>
  <c r="J118" i="5" s="1"/>
  <c r="J80" i="11"/>
  <c r="J108" i="11" s="1"/>
  <c r="D59" i="5"/>
  <c r="D65" i="5" s="1"/>
  <c r="P23" i="5"/>
  <c r="M120" i="5"/>
  <c r="V96" i="5"/>
  <c r="J23" i="5"/>
  <c r="F62" i="5"/>
  <c r="D23" i="5"/>
  <c r="K115" i="5"/>
  <c r="K118" i="5" s="1"/>
  <c r="K80" i="11"/>
  <c r="K108" i="11" s="1"/>
  <c r="N24" i="11"/>
  <c r="L45" i="11"/>
  <c r="F45" i="11"/>
  <c r="M54" i="11"/>
  <c r="B25" i="11"/>
  <c r="O22" i="3" l="1"/>
  <c r="O25" i="3" s="1"/>
  <c r="O29" i="3" s="1"/>
  <c r="P22" i="3"/>
  <c r="P25" i="3" s="1"/>
  <c r="P29" i="3" s="1"/>
  <c r="F22" i="3"/>
  <c r="F25" i="3" s="1"/>
  <c r="F29" i="3" s="1"/>
  <c r="C22" i="3"/>
  <c r="C25" i="3" s="1"/>
  <c r="C29" i="3" s="1"/>
  <c r="I22" i="3"/>
  <c r="I25" i="3" s="1"/>
  <c r="I29" i="3" s="1"/>
  <c r="G22" i="3"/>
  <c r="G25" i="3" s="1"/>
  <c r="G29" i="3" s="1"/>
  <c r="D22" i="3"/>
  <c r="D25" i="3" s="1"/>
  <c r="D29" i="3" s="1"/>
  <c r="W55" i="4"/>
  <c r="T22" i="3"/>
  <c r="T25" i="3" s="1"/>
  <c r="T29" i="3" s="1"/>
  <c r="U17" i="3"/>
  <c r="N22" i="3"/>
  <c r="N25" i="3" s="1"/>
  <c r="N29" i="3" s="1"/>
  <c r="W17" i="3"/>
  <c r="V35" i="7"/>
  <c r="N31" i="6"/>
  <c r="W29" i="6"/>
  <c r="B9" i="11"/>
  <c r="E54" i="11"/>
  <c r="E7" i="11"/>
  <c r="M12" i="11"/>
  <c r="M7" i="11"/>
  <c r="E8" i="11"/>
  <c r="M8" i="11"/>
  <c r="M9" i="11" s="1"/>
  <c r="N65" i="5"/>
  <c r="F60" i="1"/>
  <c r="I8" i="11"/>
  <c r="I9" i="11" s="1"/>
  <c r="I58" i="11"/>
  <c r="L54" i="11"/>
  <c r="V26" i="7"/>
  <c r="U115" i="5"/>
  <c r="I118" i="5"/>
  <c r="U118" i="5" s="1"/>
  <c r="J65" i="5"/>
  <c r="V12" i="4"/>
  <c r="J57" i="4"/>
  <c r="V57" i="4" s="1"/>
  <c r="U55" i="4"/>
  <c r="V55" i="4"/>
  <c r="U57" i="4"/>
  <c r="N45" i="4"/>
  <c r="W45" i="4" s="1"/>
  <c r="W41" i="4"/>
  <c r="W29" i="4"/>
  <c r="W27" i="4"/>
  <c r="N57" i="4"/>
  <c r="W12" i="4"/>
  <c r="N16" i="4"/>
  <c r="V29" i="4"/>
  <c r="J61" i="4"/>
  <c r="U16" i="4"/>
  <c r="F61" i="4"/>
  <c r="O57" i="4"/>
  <c r="O16" i="4"/>
  <c r="O61" i="4" s="1"/>
  <c r="K61" i="4"/>
  <c r="V16" i="4"/>
  <c r="T17" i="3"/>
  <c r="F31" i="6"/>
  <c r="U29" i="6"/>
  <c r="C31" i="6"/>
  <c r="T29" i="6"/>
  <c r="K22" i="3"/>
  <c r="J31" i="6"/>
  <c r="V29" i="6"/>
  <c r="V17" i="3"/>
  <c r="O9" i="11"/>
  <c r="F9" i="11"/>
  <c r="D56" i="1"/>
  <c r="O25" i="11"/>
  <c r="G12" i="11"/>
  <c r="C7" i="11"/>
  <c r="C9" i="11" s="1"/>
  <c r="T60" i="1"/>
  <c r="U55" i="1"/>
  <c r="U58" i="1"/>
  <c r="U54" i="1"/>
  <c r="U56" i="1" s="1"/>
  <c r="C58" i="11"/>
  <c r="O54" i="11"/>
  <c r="P9" i="11"/>
  <c r="F25" i="11"/>
  <c r="U59" i="1"/>
  <c r="G9" i="11"/>
  <c r="D58" i="11"/>
  <c r="H9" i="11"/>
  <c r="J9" i="11"/>
  <c r="D7" i="11"/>
  <c r="D8" i="11"/>
  <c r="M123" i="5"/>
  <c r="V120" i="5"/>
  <c r="M118" i="5"/>
  <c r="V118" i="5" s="1"/>
  <c r="V115" i="5"/>
  <c r="M65" i="5"/>
  <c r="V65" i="5" s="1"/>
  <c r="V59" i="5"/>
  <c r="T11" i="5"/>
  <c r="E115" i="5"/>
  <c r="E80" i="11"/>
  <c r="G59" i="5"/>
  <c r="G65" i="5" s="1"/>
  <c r="G62" i="5"/>
  <c r="V22" i="3" l="1"/>
  <c r="V25" i="3" s="1"/>
  <c r="V29" i="3" s="1"/>
  <c r="K25" i="3"/>
  <c r="K29" i="3" s="1"/>
  <c r="W57" i="4"/>
  <c r="U22" i="3"/>
  <c r="U25" i="3" s="1"/>
  <c r="U29" i="3" s="1"/>
  <c r="N39" i="6"/>
  <c r="W39" i="6" s="1"/>
  <c r="W31" i="6"/>
  <c r="W22" i="3"/>
  <c r="W25" i="3" s="1"/>
  <c r="W29" i="3" s="1"/>
  <c r="E9" i="11"/>
  <c r="V123" i="5"/>
  <c r="N61" i="4"/>
  <c r="W61" i="4" s="1"/>
  <c r="W16" i="4"/>
  <c r="U61" i="4"/>
  <c r="V61" i="4"/>
  <c r="V31" i="6"/>
  <c r="J39" i="6"/>
  <c r="V39" i="6" s="1"/>
  <c r="C39" i="6"/>
  <c r="T39" i="6" s="1"/>
  <c r="T31" i="6"/>
  <c r="F39" i="6"/>
  <c r="U39" i="6" s="1"/>
  <c r="U31" i="6"/>
  <c r="U60" i="1"/>
  <c r="D9" i="11"/>
  <c r="E118" i="5"/>
  <c r="T118" i="5" s="1"/>
  <c r="T115" i="5"/>
  <c r="W34" i="4" l="1"/>
  <c r="W38" i="4"/>
  <c r="W50" i="4"/>
  <c r="W5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tc={007D1060-7D01-4E7B-909F-733F6D2FB8F6}</author>
    <author>tc={59B82EB7-8DBB-43F2-8032-B3CEDF832564}</author>
  </authors>
  <commentList>
    <comment ref="R41" authorId="0" shapeId="0" xr:uid="{007D1060-7D01-4E7B-909F-733F6D2FB8F6}">
      <text>
        <t>[Threaded comment]
Your version of Excel allows you to read this threaded comment; however, any edits to it will get removed if the file is opened in a newer version of Excel. Learn more: https://go.microsoft.com/fwlink/?linkid=870924
Comment:
    Adding Retail SRs of 28.78 Cr in total Stage-1</t>
      </text>
    </comment>
    <comment ref="R44" authorId="1" shapeId="0" xr:uid="{59B82EB7-8DBB-43F2-8032-B3CEDF832564}">
      <text>
        <t>[Threaded comment]
Your version of Excel allows you to read this threaded comment; however, any edits to it will get removed if the file is opened in a newer version of Excel. Learn more: https://go.microsoft.com/fwlink/?linkid=870924
Comment:
    Adding Retail SRs of 28.78 Cr</t>
      </text>
    </comment>
  </commentList>
</comments>
</file>

<file path=xl/sharedStrings.xml><?xml version="1.0" encoding="utf-8"?>
<sst xmlns="http://schemas.openxmlformats.org/spreadsheetml/2006/main" count="643" uniqueCount="260">
  <si>
    <t>Historical data sheet (FY22, FY23, FY24, FY25, FY26)</t>
  </si>
  <si>
    <t>Sheet name</t>
  </si>
  <si>
    <t>Description</t>
  </si>
  <si>
    <t>Story in charts</t>
  </si>
  <si>
    <t>Charts on the key operational &amp; financial trends</t>
  </si>
  <si>
    <t>Balance Sheet</t>
  </si>
  <si>
    <t>Consol. Balance sheet as per IR Deck format</t>
  </si>
  <si>
    <t>P&amp;L</t>
  </si>
  <si>
    <t>Consol. P&amp;L statement as per IR Deck format</t>
  </si>
  <si>
    <t>AUM</t>
  </si>
  <si>
    <t>Product wise AUM mix of Growth business (Retail &amp; Wholesale 2.0) and Category wise AUM mix of Legacy business</t>
  </si>
  <si>
    <t>Pro forma business-wise P&amp;L</t>
  </si>
  <si>
    <t>Business wise pro forma P&amp;L statements of Growth business, Legacy business, Others and Total</t>
  </si>
  <si>
    <t xml:space="preserve">Asset quality </t>
  </si>
  <si>
    <t>NPA ratios and stage wise asset classification and provisions of Growth business (Retail &amp; Wholesale 2.0), Legacy business, and Total assets</t>
  </si>
  <si>
    <t>P&amp;L - SEBI Format</t>
  </si>
  <si>
    <t>Consol. P&amp;L statement as per SEBI format</t>
  </si>
  <si>
    <t>P&amp;L Bridge</t>
  </si>
  <si>
    <t>Reconciliation of major P&amp;L line items as reported in the SEBI format
and as is the IR Deck format</t>
  </si>
  <si>
    <t xml:space="preserve">    Growth business ratios  (as % of average AUM of Growth business)</t>
  </si>
  <si>
    <t>FY22</t>
  </si>
  <si>
    <t>FY23</t>
  </si>
  <si>
    <t>FY24</t>
  </si>
  <si>
    <t>FY25</t>
  </si>
  <si>
    <t>FY26</t>
  </si>
  <si>
    <t>Annual Financials</t>
  </si>
  <si>
    <t>INR Cr, unless stated otherwise</t>
  </si>
  <si>
    <t>1Q</t>
  </si>
  <si>
    <t>2Q</t>
  </si>
  <si>
    <t>3Q</t>
  </si>
  <si>
    <t>4Q</t>
  </si>
  <si>
    <t>BALANCE SHEET</t>
  </si>
  <si>
    <t>Assets:</t>
  </si>
  <si>
    <t xml:space="preserve">Cash &amp; liquid Investments </t>
  </si>
  <si>
    <t xml:space="preserve">Gross asset under management       </t>
  </si>
  <si>
    <t>ECL provision</t>
  </si>
  <si>
    <t xml:space="preserve">Net assets under management </t>
  </si>
  <si>
    <t>Investments In Shriram Group</t>
  </si>
  <si>
    <t xml:space="preserve">Investments In Alternatives and Others </t>
  </si>
  <si>
    <t>Fixed assets</t>
  </si>
  <si>
    <t>Net assets / (liability)</t>
  </si>
  <si>
    <t>Total assets</t>
  </si>
  <si>
    <t>Liabilities:</t>
  </si>
  <si>
    <t>Net worth</t>
  </si>
  <si>
    <t>Gross debt</t>
  </si>
  <si>
    <t>Total liabilities</t>
  </si>
  <si>
    <t>P&amp;L STATEMENT</t>
  </si>
  <si>
    <t>Interest Income</t>
  </si>
  <si>
    <t>Less: Interest Expense</t>
  </si>
  <si>
    <t>Net Interest Income</t>
  </si>
  <si>
    <t>Fee &amp; Commission</t>
  </si>
  <si>
    <t>Dividend</t>
  </si>
  <si>
    <t>Others</t>
  </si>
  <si>
    <t>Other Income</t>
  </si>
  <si>
    <t>Total Income</t>
  </si>
  <si>
    <t>Employee expenses</t>
  </si>
  <si>
    <t>Other expenses</t>
  </si>
  <si>
    <t>Operating expenses</t>
  </si>
  <si>
    <t>Pre-Provision Operating Profit (PPOP)</t>
  </si>
  <si>
    <t xml:space="preserve">Less: Loan Loss Provisions &amp; FV loss/(Gain) </t>
  </si>
  <si>
    <t xml:space="preserve">Less: Shriram FV loss/(Gain) </t>
  </si>
  <si>
    <t>Less: Goodwill Write off</t>
  </si>
  <si>
    <t>Profit Before Tax and before associate income</t>
  </si>
  <si>
    <t>Associate Income</t>
  </si>
  <si>
    <t>Profit Before Tax</t>
  </si>
  <si>
    <t xml:space="preserve">Current &amp; Deferred Tax </t>
  </si>
  <si>
    <t>Exceptional (Expense) / Gain</t>
  </si>
  <si>
    <t>Reported Net Profit / Loss after Tax</t>
  </si>
  <si>
    <t>Growth Business</t>
  </si>
  <si>
    <t>Retail AUM:</t>
  </si>
  <si>
    <t>Housing loans</t>
  </si>
  <si>
    <t>LAP</t>
  </si>
  <si>
    <t>Used car loans</t>
  </si>
  <si>
    <t>Digital loans</t>
  </si>
  <si>
    <t>Business loans (ex-Microfinance)</t>
  </si>
  <si>
    <t>Microfinance</t>
  </si>
  <si>
    <t>Salaried PL</t>
  </si>
  <si>
    <t>Loan against Mutual Funds</t>
  </si>
  <si>
    <t>Other</t>
  </si>
  <si>
    <t xml:space="preserve">Total Retail </t>
  </si>
  <si>
    <t>AUM mix - within Retail</t>
  </si>
  <si>
    <t>Wholesale 2.0 AUM:</t>
  </si>
  <si>
    <t>Real estate</t>
  </si>
  <si>
    <t>CMML</t>
  </si>
  <si>
    <t>Total Wholesale 2.0</t>
  </si>
  <si>
    <t>AUM mix - within Wholesale 2.0</t>
  </si>
  <si>
    <t>Legacy AUM</t>
  </si>
  <si>
    <t>Mix</t>
  </si>
  <si>
    <t>Stage-1:</t>
  </si>
  <si>
    <t>Loans</t>
  </si>
  <si>
    <t>AIF</t>
  </si>
  <si>
    <t>Land &amp; receivables</t>
  </si>
  <si>
    <t>Security Receipts (SRs)</t>
  </si>
  <si>
    <t>Stage-2 loans</t>
  </si>
  <si>
    <t>Stage-3 loans</t>
  </si>
  <si>
    <t>Total Legacy</t>
  </si>
  <si>
    <t>Total AUM</t>
  </si>
  <si>
    <t>AUM Mix - overall</t>
  </si>
  <si>
    <t>Retail AUM</t>
  </si>
  <si>
    <t>Wholesale AUM</t>
  </si>
  <si>
    <t>Growth AUM</t>
  </si>
  <si>
    <t>Pro forma business wise P&amp;L | Growth</t>
  </si>
  <si>
    <t xml:space="preserve">Others </t>
  </si>
  <si>
    <t>Less: Operating expenses</t>
  </si>
  <si>
    <t>Gross credit cost</t>
  </si>
  <si>
    <t>POCI recoveries &amp; other gains</t>
  </si>
  <si>
    <t>Less: Net credit cost</t>
  </si>
  <si>
    <t>Pro forma business wise P&amp;L | Legacy</t>
  </si>
  <si>
    <t>Pro forma business wise P&amp;L | Others (Alternatives, Real estate &amp; Corporates)</t>
  </si>
  <si>
    <t>Total</t>
  </si>
  <si>
    <t>`</t>
  </si>
  <si>
    <t>Retail</t>
  </si>
  <si>
    <t>Total Assets</t>
  </si>
  <si>
    <t>Stage-1</t>
  </si>
  <si>
    <t>Stage-2</t>
  </si>
  <si>
    <t>Stage-3</t>
  </si>
  <si>
    <t>Sub-Total</t>
  </si>
  <si>
    <t>POCI</t>
  </si>
  <si>
    <t>Total Provisions</t>
  </si>
  <si>
    <t>Provision Coverage Ratio</t>
  </si>
  <si>
    <t>Total provisions as a % of total AUM</t>
  </si>
  <si>
    <t>Wholesale 2.0</t>
  </si>
  <si>
    <t>Growth business</t>
  </si>
  <si>
    <t>Legacy (Discontinued) Business</t>
  </si>
  <si>
    <t>Legacy</t>
  </si>
  <si>
    <t>Total Business</t>
  </si>
  <si>
    <t>NPA Ratios</t>
  </si>
  <si>
    <t>GNPA ratio %</t>
  </si>
  <si>
    <t>NNPA ratio %</t>
  </si>
  <si>
    <t>AUM Bridge</t>
  </si>
  <si>
    <t>Retail AUM used here</t>
  </si>
  <si>
    <t>DA</t>
  </si>
  <si>
    <t>Co-lending</t>
  </si>
  <si>
    <t>Retail AUM, as defined on 'AUM' sheet</t>
  </si>
  <si>
    <t>Total AUM used here</t>
  </si>
  <si>
    <t>Total AUM, as defined on 'AUM' sheet</t>
  </si>
  <si>
    <t>Interest income</t>
  </si>
  <si>
    <t>Dividend income</t>
  </si>
  <si>
    <t>Rental income</t>
  </si>
  <si>
    <t>Fees and commission income</t>
  </si>
  <si>
    <t>Net gain / (loss) on fair value changes</t>
  </si>
  <si>
    <t>Sale of services</t>
  </si>
  <si>
    <t>Other Operating Income</t>
  </si>
  <si>
    <t>Revenue from operations</t>
  </si>
  <si>
    <t>Other income</t>
  </si>
  <si>
    <t>Total income</t>
  </si>
  <si>
    <t>Expenses</t>
  </si>
  <si>
    <t>Finance costs</t>
  </si>
  <si>
    <t>Fees and commission expenses</t>
  </si>
  <si>
    <t>Net loss / (gain) on fair value changes</t>
  </si>
  <si>
    <t>Net loss on derecognition of financial instruments under amortised cost category</t>
  </si>
  <si>
    <t>Impairment allowance / (reversals) on financial instruments</t>
  </si>
  <si>
    <t>Employee benefits expenses</t>
  </si>
  <si>
    <t>Depreciation, amortisation and impairment</t>
  </si>
  <si>
    <t>Total expenses</t>
  </si>
  <si>
    <t>Profit / (loss) before share of net profit of associates and joint ventures, exceptional items and tax</t>
  </si>
  <si>
    <t>Share of net profit of associates and joint ventures</t>
  </si>
  <si>
    <t>Profit / (loss) after share of net profit of associates and joint ventures before exceptional items and tax</t>
  </si>
  <si>
    <t>Exceptional gains / (losses)</t>
  </si>
  <si>
    <t>Profit / (loss) before tax</t>
  </si>
  <si>
    <t xml:space="preserve">Current Tax </t>
  </si>
  <si>
    <t>Deferred Tax (net)</t>
  </si>
  <si>
    <t>Tax adjustment of earlier years</t>
  </si>
  <si>
    <t>Tax expense / (credit)</t>
  </si>
  <si>
    <t>Profit for the period / year from discontinuing operations</t>
  </si>
  <si>
    <t xml:space="preserve">Profit / (loss) for the period / year </t>
  </si>
  <si>
    <t>SEBI P&amp;L</t>
  </si>
  <si>
    <t>DA income</t>
  </si>
  <si>
    <t>MF income</t>
  </si>
  <si>
    <t>Penal Interest</t>
  </si>
  <si>
    <t>Trading Income (moved to other income)</t>
  </si>
  <si>
    <t>IR deck</t>
  </si>
  <si>
    <t>Check</t>
  </si>
  <si>
    <t>Interest expense</t>
  </si>
  <si>
    <t xml:space="preserve">SEBI P&amp;L </t>
  </si>
  <si>
    <t>NPA recovery</t>
  </si>
  <si>
    <t>AIF recovery</t>
  </si>
  <si>
    <t>Shriram brands sale</t>
  </si>
  <si>
    <t>FV (gain)/loss</t>
  </si>
  <si>
    <t>Trading Income</t>
  </si>
  <si>
    <t>Opex</t>
  </si>
  <si>
    <t>PFMPL Goodwill Write Off /SEBI Order</t>
  </si>
  <si>
    <t>Land MTM</t>
  </si>
  <si>
    <t>Provisions</t>
  </si>
  <si>
    <t xml:space="preserve">Revenue item: Net gain / (loss) on fair value changes </t>
  </si>
  <si>
    <t xml:space="preserve">Expense item: Net loss / (gain) on fair value changes </t>
  </si>
  <si>
    <t>NPA Recovery (Other Operating Revenue)</t>
  </si>
  <si>
    <t>DA Upfront Profit</t>
  </si>
  <si>
    <t>Impairment on Investment Property</t>
  </si>
  <si>
    <t>Shriram Gain</t>
  </si>
  <si>
    <t>Mutual Fund FV Gain</t>
  </si>
  <si>
    <t>Term</t>
  </si>
  <si>
    <t>Corporate mid market loans</t>
  </si>
  <si>
    <t xml:space="preserve">Cost of funds (CoF) </t>
  </si>
  <si>
    <t>COF = Interest expense / on book average AUM</t>
  </si>
  <si>
    <t>Aggregate of stage-wise credit cost for stage 1/2/3 loans &amp; write-off</t>
  </si>
  <si>
    <t xml:space="preserve">Growth AUM </t>
  </si>
  <si>
    <t>It includes Retail AUM and Wholesale 2.0 AUM</t>
  </si>
  <si>
    <t>Net credit cost</t>
  </si>
  <si>
    <t>Gross credit cost less recoveries from POCI book and other gains</t>
  </si>
  <si>
    <t>Net interest income (NII)</t>
  </si>
  <si>
    <t>NII = interest income - interest expense</t>
  </si>
  <si>
    <t xml:space="preserve">Net interest margin (NIM) </t>
  </si>
  <si>
    <t>NIM = net interest income / on book average AUM</t>
  </si>
  <si>
    <t xml:space="preserve">Net total income </t>
  </si>
  <si>
    <t>Net total income = Total income – Cost of funds</t>
  </si>
  <si>
    <t xml:space="preserve">POCI (purchased or originated credit impaired) represents the stressed retail book acquired from DHFL at discounted value. </t>
  </si>
  <si>
    <t xml:space="preserve">It includes POCI, SRs, PTC, DA, co-lending &amp; excludes acquired off-book assets (INR 6,854 Cr as of Q1 FY26) in the nature of DA &amp; PTC as part of the DHFL acquisition </t>
  </si>
  <si>
    <t>Total income = Yield + fees + other income</t>
  </si>
  <si>
    <t xml:space="preserve">Wholesale 2.0 </t>
  </si>
  <si>
    <t>It refers to loans  sanctioned under new real estate (RE) and corporate mid market loans (CMML) from FY22 onwards</t>
  </si>
  <si>
    <t>Particulars</t>
  </si>
  <si>
    <t>Q1 FY22</t>
  </si>
  <si>
    <t>Q2 FY22</t>
  </si>
  <si>
    <t>Q3 FY22</t>
  </si>
  <si>
    <t>Q4 FY22</t>
  </si>
  <si>
    <t>Q1 FY23</t>
  </si>
  <si>
    <t>Q2 FY23</t>
  </si>
  <si>
    <t>Q3 FY23</t>
  </si>
  <si>
    <t>Q4 FY23</t>
  </si>
  <si>
    <t>Q1 FY24</t>
  </si>
  <si>
    <t>Q2 FY24</t>
  </si>
  <si>
    <t>Q3 FY24</t>
  </si>
  <si>
    <t>Q4 FY24</t>
  </si>
  <si>
    <t>Q1 FY25</t>
  </si>
  <si>
    <t>Q2 FY25</t>
  </si>
  <si>
    <t>Q3 FY25</t>
  </si>
  <si>
    <t>Q4 FY25</t>
  </si>
  <si>
    <t>Q1 FY26</t>
  </si>
  <si>
    <t>Growth : Legacy Mix</t>
  </si>
  <si>
    <t xml:space="preserve">Legacy AUM </t>
  </si>
  <si>
    <t>Total (INR Cr)</t>
  </si>
  <si>
    <t>Growth</t>
  </si>
  <si>
    <t>YoY Growth</t>
  </si>
  <si>
    <t>Consol. AUM</t>
  </si>
  <si>
    <t>NIMs</t>
  </si>
  <si>
    <t>Consol. NIM</t>
  </si>
  <si>
    <t>Growth  NIM</t>
  </si>
  <si>
    <t>Growth AUM Mix</t>
  </si>
  <si>
    <t>Wholesale 2.0 AUM</t>
  </si>
  <si>
    <t>WS2.0</t>
  </si>
  <si>
    <t>Retail AUM Mix</t>
  </si>
  <si>
    <t>Housing</t>
  </si>
  <si>
    <t>Used car</t>
  </si>
  <si>
    <t>Business loan</t>
  </si>
  <si>
    <t>Digital loan</t>
  </si>
  <si>
    <t>WS 2.0 AUM Mix</t>
  </si>
  <si>
    <t>Legacy AUM (INR Cr)</t>
  </si>
  <si>
    <t>% Total AUM</t>
  </si>
  <si>
    <t>Net total income</t>
  </si>
  <si>
    <t>FY 23</t>
  </si>
  <si>
    <t>Cost of funds</t>
  </si>
  <si>
    <t>Fee income</t>
  </si>
  <si>
    <t>PPOP</t>
  </si>
  <si>
    <t>Credit cost</t>
  </si>
  <si>
    <t>POCI recoveries &amp; others</t>
  </si>
  <si>
    <t>Growth stage 3 assets</t>
  </si>
  <si>
    <t>PBT</t>
  </si>
  <si>
    <t>Total PBT</t>
  </si>
  <si>
    <t>PBT ex-POCI recoveries &amp; 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</si>
</sst>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41" formatCode="_ * #,##0_ ;_ * \-#,##0_ ;_ * &quot;-&quot;_ ;_ @_ "/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0.0%"/>
    <numFmt numFmtId="168" formatCode="_(* #,##0_);_(* \(#,##0\);_(* &quot;-&quot;??_);_(@_)"/>
    <numFmt numFmtId="169" formatCode="0.000"/>
    <numFmt numFmtId="170" formatCode="_-* #,##0_-;\-* #,##0_-;_-* &quot;-&quot;_-;_-@_-"/>
    <numFmt numFmtId="171" formatCode="_-&quot;£&quot;* #,##0.00_-;\-&quot;£&quot;* #,##0.00_-;_-&quot;£&quot;* &quot;-&quot;??_-;_-@_-"/>
    <numFmt numFmtId="172" formatCode="_-* #,##0.00_-;\-* #,##0.00_-;_-* &quot;-&quot;??_-;_-@_-"/>
    <numFmt numFmtId="173" formatCode="[$-409]dd/mmm/yy;@"/>
    <numFmt numFmtId="174" formatCode="_ * #,##0_ ;_ * \-#,##0_ ;_ * &quot;-&quot;??_ ;_ @_ "/>
    <numFmt numFmtId="175" formatCode="0.00_)"/>
    <numFmt numFmtId="176" formatCode="General_)"/>
    <numFmt numFmtId="177" formatCode="_ * #,##0.00_)&quot;£&quot;_ ;_ * \(#,##0.00\)&quot;£&quot;_ ;_ * &quot;-&quot;??_)&quot;£&quot;_ ;_ @_ "/>
    <numFmt numFmtId="178" formatCode="_ * #,##0.00_)_£_ ;_ * \(#,##0.00\)_£_ ;_ * &quot;-&quot;??_)_£_ ;_ @_ "/>
    <numFmt numFmtId="179" formatCode="_(* #,##0.00_);_(* \(#,##0.00\);_(* \-??_);_(@_)"/>
    <numFmt numFmtId="180" formatCode="&quot;Rs.&quot;\ #,##0_);\(&quot;Rs.&quot;\ #,##0\)"/>
    <numFmt numFmtId="181" formatCode="&quot;$&quot;#,##0.0_);[Red]\(&quot;$&quot;#,##0.0\)"/>
    <numFmt numFmtId="182" formatCode="&quot;$&quot;#,##0\ ;\(&quot;$&quot;#,##0\)"/>
    <numFmt numFmtId="183" formatCode="000000"/>
    <numFmt numFmtId="184" formatCode="_([$€]* #,##0.00_);_([$€]* \(#,##0.00\);_([$€]* &quot;-&quot;??_);_(@_)"/>
    <numFmt numFmtId="185" formatCode="&quot;$&quot;#,##0;[Red]\-&quot;$&quot;#,##0"/>
    <numFmt numFmtId="186" formatCode="&quot;$&quot;#,##0.00;[Red]\-&quot;$&quot;#,##0.00"/>
    <numFmt numFmtId="187" formatCode="_-* #,##0\ _F_-;\-* #,##0\ _F_-;_-* &quot;-&quot;\ _F_-;_-@_-"/>
    <numFmt numFmtId="188" formatCode="#,##0\ &quot;F&quot;;[Red]\-#,##0\ &quot;F&quot;"/>
    <numFmt numFmtId="189" formatCode="#,##0.00\ &quot;F&quot;;\-#,##0.00\ &quot;F&quot;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_(* #,##0.0_);_(* \(#,##0.0\);_(* &quot;-&quot;_);_(@_)"/>
    <numFmt numFmtId="193" formatCode="_(* #,##0.00_);_(* \(#,##0.00\);_(* &quot;-&quot;_);_(@_)"/>
    <numFmt numFmtId="194" formatCode="_(* #,##0.000_);_(* \(#,##0.000\);_(* &quot;-&quot;_);_(@_)"/>
    <numFmt numFmtId="195" formatCode="0.000%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9C65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theme="0"/>
      <name val="Verdana"/>
      <family val="2"/>
    </font>
    <font>
      <sz val="10"/>
      <color theme="0"/>
      <name val="Verdana"/>
      <family val="2"/>
    </font>
    <font>
      <sz val="9"/>
      <color rgb="FF9C0006"/>
      <name val="Verdana"/>
      <family val="2"/>
    </font>
    <font>
      <sz val="11"/>
      <color rgb="FF9C0006"/>
      <name val="Verdana"/>
      <family val="2"/>
    </font>
    <font>
      <sz val="10"/>
      <color rgb="FF9C0006"/>
      <name val="Verdana"/>
      <family val="2"/>
    </font>
    <font>
      <b/>
      <sz val="9"/>
      <color rgb="FFFA7D00"/>
      <name val="Verdana"/>
      <family val="2"/>
    </font>
    <font>
      <b/>
      <sz val="11"/>
      <color rgb="FFFA7D00"/>
      <name val="Verdana"/>
      <family val="2"/>
    </font>
    <font>
      <b/>
      <sz val="10"/>
      <color rgb="FFFA7D00"/>
      <name val="Verdana"/>
      <family val="2"/>
    </font>
    <font>
      <b/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sz val="11"/>
      <color indexed="8"/>
      <name val="Calibri"/>
      <family val="2"/>
    </font>
    <font>
      <i/>
      <sz val="9"/>
      <color rgb="FF7F7F7F"/>
      <name val="Verdana"/>
      <family val="2"/>
    </font>
    <font>
      <i/>
      <sz val="11"/>
      <color rgb="FF7F7F7F"/>
      <name val="Verdana"/>
      <family val="2"/>
    </font>
    <font>
      <i/>
      <sz val="10"/>
      <color rgb="FF7F7F7F"/>
      <name val="Verdana"/>
      <family val="2"/>
    </font>
    <font>
      <sz val="9"/>
      <color rgb="FF006100"/>
      <name val="Verdana"/>
      <family val="2"/>
    </font>
    <font>
      <sz val="11"/>
      <color rgb="FF006100"/>
      <name val="Verdana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3F3F76"/>
      <name val="Verdana"/>
      <family val="2"/>
    </font>
    <font>
      <sz val="11"/>
      <color rgb="FF3F3F76"/>
      <name val="Verdana"/>
      <family val="2"/>
    </font>
    <font>
      <sz val="10"/>
      <color rgb="FF3F3F76"/>
      <name val="Verdana"/>
      <family val="2"/>
    </font>
    <font>
      <sz val="9"/>
      <color rgb="FFFA7D00"/>
      <name val="Verdana"/>
      <family val="2"/>
    </font>
    <font>
      <sz val="11"/>
      <color rgb="FFFA7D00"/>
      <name val="Verdana"/>
      <family val="2"/>
    </font>
    <font>
      <sz val="10"/>
      <color rgb="FFFA7D00"/>
      <name val="Verdana"/>
      <family val="2"/>
    </font>
    <font>
      <sz val="9"/>
      <color rgb="FF9C6500"/>
      <name val="Verdana"/>
      <family val="2"/>
    </font>
    <font>
      <sz val="11"/>
      <color rgb="FF9C6500"/>
      <name val="Verdana"/>
      <family val="2"/>
    </font>
    <font>
      <sz val="10"/>
      <color rgb="FF9C6500"/>
      <name val="Verdana"/>
      <family val="2"/>
    </font>
    <font>
      <b/>
      <sz val="9"/>
      <color rgb="FF3F3F3F"/>
      <name val="Verdana"/>
      <family val="2"/>
    </font>
    <font>
      <b/>
      <sz val="11"/>
      <color rgb="FF3F3F3F"/>
      <name val="Verdana"/>
      <family val="2"/>
    </font>
    <font>
      <b/>
      <sz val="10"/>
      <color rgb="FF3F3F3F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10"/>
      <color rgb="FFFF0000"/>
      <name val="Verdana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2"/>
      <name val="Tms Rmn"/>
    </font>
    <font>
      <sz val="9"/>
      <name val="Times New Roman"/>
      <family val="1"/>
    </font>
    <font>
      <b/>
      <sz val="10"/>
      <name val="Helv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indexed="0"/>
      <name val="MS Sans Serif"/>
      <family val="2"/>
    </font>
    <font>
      <sz val="10"/>
      <color indexed="22"/>
      <name val="MS Sans Serif"/>
      <family val="2"/>
    </font>
    <font>
      <sz val="12"/>
      <name val="Helv"/>
    </font>
    <font>
      <sz val="10"/>
      <name val="Tahoma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2"/>
      <color indexed="12"/>
      <name val="Trebuchet MS"/>
      <family val="2"/>
    </font>
    <font>
      <u/>
      <sz val="9.9"/>
      <color theme="10"/>
      <name val="Calibri"/>
      <family val="2"/>
    </font>
    <font>
      <b/>
      <sz val="11"/>
      <name val="Helv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color indexed="64"/>
      <name val="Arial"/>
      <family val="2"/>
    </font>
    <font>
      <b/>
      <i/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2"/>
      <color indexed="13"/>
      <name val="Helv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84E7D"/>
      <name val="Calibri"/>
      <family val="2"/>
      <scheme val="minor"/>
    </font>
    <font>
      <u/>
      <sz val="11"/>
      <color rgb="FF184E7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5"/>
      <name val="Verdana"/>
      <family val="2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2"/>
      </patternFill>
    </fill>
    <fill>
      <patternFill patternType="solid">
        <fgColor rgb="FF184E7D"/>
        <bgColor indexed="64"/>
      </patternFill>
    </fill>
    <fill>
      <patternFill patternType="solid">
        <fgColor rgb="FFFE6E00"/>
        <bgColor indexed="64"/>
      </patternFill>
    </fill>
    <fill>
      <patternFill patternType="solid">
        <fgColor rgb="FFFFEDE0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FFE7D5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theme="0"/>
      </right>
      <top/>
      <bottom/>
      <diagonal/>
    </border>
    <border>
      <left/>
      <right style="dotted">
        <color theme="0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/>
      <top/>
      <bottom/>
      <diagonal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000000"/>
      </right>
      <top style="thin">
        <color rgb="FF7F7F7F"/>
      </top>
      <bottom/>
      <diagonal/>
    </border>
  </borders>
  <cellStyleXfs count="37592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28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8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8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28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28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8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8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8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8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2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" fillId="3" borderId="0" applyNumberFormat="0" applyBorder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35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4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38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7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11" fillId="7" borderId="7" applyNumberFormat="0" applyAlignment="0" applyProtection="0"/>
    <xf numFmtId="172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2" fillId="0" borderId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45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4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5" fillId="2" borderId="0" applyNumberFormat="0" applyBorder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51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0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53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10" fillId="0" borderId="6" applyNumberFormat="0" applyFill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57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6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24" fillId="4" borderId="0" applyNumberForma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60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59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8" fillId="6" borderId="5" applyNumberForma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63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2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0"/>
    <xf numFmtId="0" fontId="22" fillId="0" borderId="0"/>
    <xf numFmtId="0" fontId="68" fillId="0" borderId="0" applyNumberFormat="0" applyFill="0" applyBorder="0" applyAlignment="0" applyProtection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22" fillId="0" borderId="0"/>
    <xf numFmtId="0" fontId="70" fillId="0" borderId="0"/>
    <xf numFmtId="0" fontId="71" fillId="0" borderId="0"/>
    <xf numFmtId="0" fontId="22" fillId="0" borderId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71" fillId="0" borderId="0"/>
    <xf numFmtId="0" fontId="22" fillId="0" borderId="0" applyNumberFormat="0" applyFill="0" applyBorder="0" applyAlignment="0" applyProtection="0"/>
    <xf numFmtId="0" fontId="69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1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72" fillId="42" borderId="0" applyNumberFormat="0" applyBorder="0" applyAlignment="0" applyProtection="0"/>
    <xf numFmtId="0" fontId="22" fillId="1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72" fillId="42" borderId="0" applyNumberFormat="0" applyBorder="0" applyAlignment="0" applyProtection="0"/>
    <xf numFmtId="0" fontId="22" fillId="21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5" borderId="0" applyNumberFormat="0" applyBorder="0" applyAlignment="0" applyProtection="0"/>
    <xf numFmtId="0" fontId="22" fillId="25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44" borderId="0" applyNumberFormat="0" applyBorder="0" applyAlignment="0" applyProtection="0"/>
    <xf numFmtId="0" fontId="22" fillId="29" borderId="0" applyNumberFormat="0" applyBorder="0" applyAlignment="0" applyProtection="0"/>
    <xf numFmtId="38" fontId="22" fillId="0" borderId="0">
      <protection locked="0"/>
    </xf>
    <xf numFmtId="0" fontId="22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68" fillId="0" borderId="10" applyAlignment="0" applyProtection="0"/>
    <xf numFmtId="0" fontId="22" fillId="0" borderId="0" applyFill="0" applyBorder="0" applyAlignment="0"/>
    <xf numFmtId="176" fontId="74" fillId="0" borderId="0" applyFill="0" applyBorder="0" applyAlignment="0"/>
    <xf numFmtId="169" fontId="74" fillId="0" borderId="0" applyFill="0" applyBorder="0" applyAlignment="0"/>
    <xf numFmtId="0" fontId="22" fillId="0" borderId="0" applyFill="0" applyBorder="0" applyAlignment="0"/>
    <xf numFmtId="177" fontId="22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6" borderId="4" applyNumberFormat="0" applyAlignment="0" applyProtection="0"/>
    <xf numFmtId="0" fontId="75" fillId="0" borderId="0"/>
    <xf numFmtId="0" fontId="22" fillId="7" borderId="7" applyNumberFormat="0" applyAlignment="0" applyProtection="0"/>
    <xf numFmtId="17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4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181" fontId="22" fillId="0" borderId="0">
      <alignment horizontal="center"/>
    </xf>
    <xf numFmtId="176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80" fillId="0" borderId="0"/>
    <xf numFmtId="0" fontId="81" fillId="0" borderId="0"/>
    <xf numFmtId="175" fontId="80" fillId="0" borderId="0"/>
    <xf numFmtId="0" fontId="80" fillId="0" borderId="12"/>
    <xf numFmtId="0" fontId="69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183" fontId="22" fillId="0" borderId="0">
      <protection locked="0"/>
    </xf>
    <xf numFmtId="14" fontId="69" fillId="0" borderId="0" applyFill="0" applyBorder="0" applyAlignment="0"/>
    <xf numFmtId="0" fontId="82" fillId="0" borderId="0" applyFont="0" applyFill="0" applyBorder="0" applyAlignment="0" applyProtection="0"/>
    <xf numFmtId="38" fontId="83" fillId="0" borderId="13">
      <alignment vertical="center"/>
    </xf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184" fontId="22" fillId="0" borderId="0" applyFont="0" applyFill="0" applyBorder="0" applyAlignment="0" applyProtection="0"/>
    <xf numFmtId="0" fontId="22" fillId="0" borderId="0"/>
    <xf numFmtId="0" fontId="40" fillId="0" borderId="0"/>
    <xf numFmtId="0" fontId="40" fillId="0" borderId="0"/>
    <xf numFmtId="0" fontId="22" fillId="0" borderId="0"/>
    <xf numFmtId="179" fontId="22" fillId="0" borderId="0" applyFon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0" fontId="22" fillId="2" borderId="0" applyNumberFormat="0" applyBorder="0" applyAlignment="0" applyProtection="0"/>
    <xf numFmtId="38" fontId="85" fillId="48" borderId="0" applyNumberFormat="0" applyBorder="0" applyAlignment="0" applyProtection="0"/>
    <xf numFmtId="38" fontId="85" fillId="48" borderId="0" applyNumberFormat="0" applyBorder="0" applyAlignment="0" applyProtection="0"/>
    <xf numFmtId="38" fontId="22" fillId="48" borderId="0" applyNumberFormat="0" applyBorder="0" applyAlignment="0" applyProtection="0"/>
    <xf numFmtId="0" fontId="86" fillId="0" borderId="0">
      <alignment horizontal="left"/>
    </xf>
    <xf numFmtId="0" fontId="87" fillId="0" borderId="14" applyNumberFormat="0" applyAlignment="0" applyProtection="0">
      <alignment horizontal="left" vertical="center"/>
    </xf>
    <xf numFmtId="0" fontId="87" fillId="0" borderId="14" applyNumberFormat="0" applyAlignment="0" applyProtection="0">
      <alignment horizontal="left" vertical="center"/>
    </xf>
    <xf numFmtId="0" fontId="22" fillId="0" borderId="14" applyNumberFormat="0" applyAlignment="0" applyProtection="0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87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22" fillId="0" borderId="15">
      <alignment horizontal="left" vertical="center"/>
    </xf>
    <xf numFmtId="0" fontId="87" fillId="0" borderId="15">
      <alignment horizontal="left" vertical="center"/>
    </xf>
    <xf numFmtId="0" fontId="22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0" fontId="22" fillId="0" borderId="0">
      <alignment horizont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85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10" fontId="22" fillId="49" borderId="16" applyNumberFormat="0" applyBorder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86" fillId="50" borderId="12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0" borderId="6" applyNumberFormat="0" applyFill="0" applyAlignment="0" applyProtection="0"/>
    <xf numFmtId="0" fontId="22" fillId="0" borderId="0">
      <alignment horizontal="center"/>
    </xf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0" fillId="0" borderId="17"/>
    <xf numFmtId="185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22" fillId="4" borderId="0" applyNumberFormat="0" applyBorder="0" applyAlignment="0" applyProtection="0"/>
    <xf numFmtId="0" fontId="91" fillId="0" borderId="0"/>
    <xf numFmtId="37" fontId="92" fillId="0" borderId="0"/>
    <xf numFmtId="37" fontId="92" fillId="0" borderId="0"/>
    <xf numFmtId="37" fontId="9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5" fontId="93" fillId="0" borderId="0"/>
    <xf numFmtId="175" fontId="93" fillId="0" borderId="0"/>
    <xf numFmtId="175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73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77" fillId="0" borderId="0"/>
    <xf numFmtId="0" fontId="22" fillId="0" borderId="0"/>
    <xf numFmtId="0" fontId="25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22" fillId="0" borderId="0"/>
    <xf numFmtId="0" fontId="77" fillId="0" borderId="0"/>
    <xf numFmtId="0" fontId="22" fillId="0" borderId="0"/>
    <xf numFmtId="0" fontId="95" fillId="0" borderId="0"/>
    <xf numFmtId="0" fontId="95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9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9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97" fillId="0" borderId="0">
      <alignment vertical="center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1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98" fillId="0" borderId="0"/>
    <xf numFmtId="0" fontId="22" fillId="6" borderId="5" applyNumberFormat="0" applyAlignment="0" applyProtection="0"/>
    <xf numFmtId="40" fontId="99" fillId="51" borderId="0">
      <alignment horizontal="right"/>
    </xf>
    <xf numFmtId="40" fontId="99" fillId="51" borderId="0">
      <alignment horizontal="right"/>
    </xf>
    <xf numFmtId="40" fontId="22" fillId="51" borderId="0">
      <alignment horizontal="right"/>
    </xf>
    <xf numFmtId="0" fontId="100" fillId="51" borderId="0">
      <alignment horizontal="right"/>
    </xf>
    <xf numFmtId="0" fontId="100" fillId="51" borderId="0">
      <alignment horizontal="right"/>
    </xf>
    <xf numFmtId="0" fontId="22" fillId="51" borderId="0">
      <alignment horizontal="right"/>
    </xf>
    <xf numFmtId="0" fontId="101" fillId="51" borderId="11"/>
    <xf numFmtId="0" fontId="101" fillId="51" borderId="11"/>
    <xf numFmtId="0" fontId="22" fillId="51" borderId="11"/>
    <xf numFmtId="0" fontId="101" fillId="0" borderId="0" applyBorder="0">
      <alignment horizontal="centerContinuous"/>
    </xf>
    <xf numFmtId="0" fontId="101" fillId="0" borderId="0" applyBorder="0">
      <alignment horizontal="centerContinuous"/>
    </xf>
    <xf numFmtId="0" fontId="22" fillId="0" borderId="0" applyBorder="0">
      <alignment horizontal="centerContinuous"/>
    </xf>
    <xf numFmtId="0" fontId="102" fillId="0" borderId="0" applyBorder="0">
      <alignment horizontal="centerContinuous"/>
    </xf>
    <xf numFmtId="0" fontId="102" fillId="0" borderId="0" applyBorder="0">
      <alignment horizontal="centerContinuous"/>
    </xf>
    <xf numFmtId="0" fontId="22" fillId="0" borderId="0" applyBorder="0">
      <alignment horizontal="centerContinuous"/>
    </xf>
    <xf numFmtId="17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18" applyNumberFormat="0" applyBorder="0"/>
    <xf numFmtId="9" fontId="83" fillId="0" borderId="18" applyNumberFormat="0" applyBorder="0"/>
    <xf numFmtId="9" fontId="83" fillId="0" borderId="18" applyNumberFormat="0" applyBorder="0"/>
    <xf numFmtId="9" fontId="83" fillId="0" borderId="18" applyNumberFormat="0" applyBorder="0"/>
    <xf numFmtId="9" fontId="22" fillId="0" borderId="18" applyNumberFormat="0" applyBorder="0"/>
    <xf numFmtId="9" fontId="83" fillId="0" borderId="18" applyNumberFormat="0" applyBorder="0"/>
    <xf numFmtId="9" fontId="22" fillId="0" borderId="18" applyNumberFormat="0" applyBorder="0"/>
    <xf numFmtId="9" fontId="83" fillId="0" borderId="18" applyNumberFormat="0" applyBorder="0"/>
    <xf numFmtId="9" fontId="22" fillId="0" borderId="18" applyNumberFormat="0" applyBorder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80" fillId="0" borderId="0"/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3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4" fillId="52" borderId="19" applyNumberFormat="0" applyProtection="0">
      <alignment vertical="center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4" fontId="103" fillId="52" borderId="19" applyNumberFormat="0" applyProtection="0">
      <alignment horizontal="left" vertical="center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0" fontId="103" fillId="52" borderId="19" applyNumberFormat="0" applyProtection="0">
      <alignment horizontal="left" vertical="top" indent="1"/>
    </xf>
    <xf numFmtId="4" fontId="103" fillId="53" borderId="0" applyNumberFormat="0" applyProtection="0">
      <alignment horizontal="left" vertical="center" indent="1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4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5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6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7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8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59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0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1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69" fillId="62" borderId="19" applyNumberFormat="0" applyProtection="0">
      <alignment horizontal="right" vertical="center"/>
    </xf>
    <xf numFmtId="4" fontId="103" fillId="63" borderId="20" applyNumberFormat="0" applyProtection="0">
      <alignment horizontal="left" vertical="center" indent="1"/>
    </xf>
    <xf numFmtId="4" fontId="69" fillId="64" borderId="0" applyNumberFormat="0" applyProtection="0">
      <alignment horizontal="left" vertical="center" indent="1"/>
    </xf>
    <xf numFmtId="4" fontId="105" fillId="65" borderId="0" applyNumberFormat="0" applyProtection="0">
      <alignment horizontal="left" vertical="center" indent="1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53" borderId="19" applyNumberFormat="0" applyProtection="0">
      <alignment horizontal="right" vertical="center"/>
    </xf>
    <xf numFmtId="4" fontId="69" fillId="64" borderId="0" applyNumberFormat="0" applyProtection="0">
      <alignment horizontal="left" vertical="center" indent="1"/>
    </xf>
    <xf numFmtId="4" fontId="69" fillId="53" borderId="0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center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65" borderId="19" applyNumberFormat="0" applyProtection="0">
      <alignment horizontal="left" vertical="top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center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53" borderId="19" applyNumberFormat="0" applyProtection="0">
      <alignment horizontal="left" vertical="top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center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6" borderId="19" applyNumberFormat="0" applyProtection="0">
      <alignment horizontal="left" vertical="top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center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4" borderId="19" applyNumberFormat="0" applyProtection="0">
      <alignment horizontal="left" vertical="top" indent="1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0" fontId="22" fillId="67" borderId="16" applyNumberFormat="0">
      <protection locked="0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69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106" fillId="68" borderId="19" applyNumberFormat="0" applyProtection="0">
      <alignment vertical="center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4" fontId="69" fillId="68" borderId="19" applyNumberFormat="0" applyProtection="0">
      <alignment horizontal="left" vertical="center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0" fontId="69" fillId="68" borderId="19" applyNumberFormat="0" applyProtection="0">
      <alignment horizontal="left" vertical="top" indent="1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69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106" fillId="64" borderId="19" applyNumberFormat="0" applyProtection="0">
      <alignment horizontal="right" vertical="center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85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22" fillId="69" borderId="21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4" fontId="69" fillId="53" borderId="19" applyNumberFormat="0" applyProtection="0">
      <alignment horizontal="left" vertical="center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0" fontId="69" fillId="53" borderId="19" applyNumberFormat="0" applyProtection="0">
      <alignment horizontal="left" vertical="top" indent="1"/>
    </xf>
    <xf numFmtId="4" fontId="107" fillId="70" borderId="0" applyNumberFormat="0" applyProtection="0">
      <alignment horizontal="left" vertical="center" indent="1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4" fontId="108" fillId="64" borderId="19" applyNumberFormat="0" applyProtection="0">
      <alignment horizontal="right" vertical="center"/>
    </xf>
    <xf numFmtId="0" fontId="109" fillId="0" borderId="0" applyNumberFormat="0" applyFill="0" applyBorder="0" applyAlignment="0" applyProtection="0"/>
    <xf numFmtId="0" fontId="22" fillId="71" borderId="0"/>
    <xf numFmtId="0" fontId="70" fillId="0" borderId="0"/>
    <xf numFmtId="0" fontId="22" fillId="0" borderId="0">
      <alignment vertical="top"/>
    </xf>
    <xf numFmtId="0" fontId="11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0"/>
    <xf numFmtId="0" fontId="80" fillId="0" borderId="12"/>
    <xf numFmtId="49" fontId="69" fillId="0" borderId="0" applyFill="0" applyBorder="0" applyAlignment="0"/>
    <xf numFmtId="188" fontId="22" fillId="0" borderId="0" applyFill="0" applyBorder="0" applyAlignment="0"/>
    <xf numFmtId="189" fontId="22" fillId="0" borderId="0" applyFill="0" applyBorder="0" applyAlignment="0"/>
    <xf numFmtId="0" fontId="111" fillId="72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86" fillId="0" borderId="22"/>
    <xf numFmtId="0" fontId="86" fillId="0" borderId="12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2" fillId="0" borderId="0">
      <alignment horizontal="center" textRotation="180"/>
    </xf>
    <xf numFmtId="171" fontId="110" fillId="0" borderId="0" applyFont="0" applyFill="0" applyBorder="0" applyAlignment="0" applyProtection="0"/>
    <xf numFmtId="172" fontId="1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12" fillId="0" borderId="0"/>
    <xf numFmtId="9" fontId="112" fillId="0" borderId="0" applyFont="0" applyFill="0" applyBorder="0" applyAlignment="0" applyProtection="0"/>
    <xf numFmtId="0" fontId="112" fillId="0" borderId="0"/>
    <xf numFmtId="0" fontId="17" fillId="0" borderId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171">
    <xf numFmtId="0" fontId="0" fillId="0" borderId="0" xfId="0"/>
    <xf numFmtId="3" fontId="14" fillId="33" borderId="0" xfId="0" applyNumberFormat="1" applyFont="1" applyFill="1" applyAlignment="1">
      <alignment horizontal="right" vertical="center"/>
    </xf>
    <xf numFmtId="0" fontId="0" fillId="33" borderId="0" xfId="0" applyFill="1"/>
    <xf numFmtId="3" fontId="114" fillId="73" borderId="0" xfId="37591" applyNumberFormat="1" applyFont="1" applyFill="1" applyAlignment="1">
      <alignment horizontal="left" vertical="center"/>
    </xf>
    <xf numFmtId="3" fontId="115" fillId="73" borderId="0" xfId="37591" applyNumberFormat="1" applyFont="1" applyFill="1" applyAlignment="1">
      <alignment horizontal="left" vertical="center"/>
    </xf>
    <xf numFmtId="0" fontId="0" fillId="74" borderId="0" xfId="0" applyFill="1"/>
    <xf numFmtId="0" fontId="11" fillId="74" borderId="0" xfId="0" applyFont="1" applyFill="1"/>
    <xf numFmtId="0" fontId="0" fillId="73" borderId="0" xfId="0" applyFill="1"/>
    <xf numFmtId="3" fontId="11" fillId="74" borderId="15" xfId="37591" applyNumberFormat="1" applyFont="1" applyFill="1" applyBorder="1" applyAlignment="1">
      <alignment horizontal="left" vertical="center"/>
    </xf>
    <xf numFmtId="3" fontId="1" fillId="33" borderId="0" xfId="0" applyNumberFormat="1" applyFont="1" applyFill="1" applyAlignment="1">
      <alignment horizontal="right" vertical="center"/>
    </xf>
    <xf numFmtId="0" fontId="1" fillId="33" borderId="0" xfId="0" applyFont="1" applyFill="1" applyAlignment="1">
      <alignment horizontal="right" vertical="center"/>
    </xf>
    <xf numFmtId="0" fontId="11" fillId="33" borderId="0" xfId="0" applyFont="1" applyFill="1" applyAlignment="1">
      <alignment horizontal="left" vertical="center"/>
    </xf>
    <xf numFmtId="0" fontId="1" fillId="33" borderId="0" xfId="0" applyFont="1" applyFill="1"/>
    <xf numFmtId="0" fontId="1" fillId="33" borderId="15" xfId="0" applyFont="1" applyFill="1" applyBorder="1" applyAlignment="1">
      <alignment vertical="center" wrapText="1"/>
    </xf>
    <xf numFmtId="0" fontId="1" fillId="33" borderId="0" xfId="0" applyFont="1" applyFill="1" applyAlignment="1">
      <alignment vertical="center"/>
    </xf>
    <xf numFmtId="0" fontId="1" fillId="33" borderId="0" xfId="0" applyFont="1" applyFill="1" applyAlignment="1">
      <alignment horizontal="left" vertical="center"/>
    </xf>
    <xf numFmtId="3" fontId="11" fillId="33" borderId="0" xfId="0" applyNumberFormat="1" applyFont="1" applyFill="1" applyAlignment="1">
      <alignment horizontal="lef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right" vertical="center"/>
    </xf>
    <xf numFmtId="3" fontId="11" fillId="73" borderId="24" xfId="0" applyNumberFormat="1" applyFont="1" applyFill="1" applyBorder="1" applyAlignment="1">
      <alignment horizontal="right" vertical="center"/>
    </xf>
    <xf numFmtId="3" fontId="11" fillId="74" borderId="15" xfId="0" applyNumberFormat="1" applyFont="1" applyFill="1" applyBorder="1" applyAlignment="1">
      <alignment horizontal="left" vertical="center"/>
    </xf>
    <xf numFmtId="3" fontId="11" fillId="74" borderId="15" xfId="0" applyNumberFormat="1" applyFont="1" applyFill="1" applyBorder="1" applyAlignment="1">
      <alignment horizontal="right" vertical="center"/>
    </xf>
    <xf numFmtId="3" fontId="11" fillId="74" borderId="25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Alignment="1">
      <alignment horizontal="left" vertical="center"/>
    </xf>
    <xf numFmtId="3" fontId="1" fillId="75" borderId="0" xfId="0" applyNumberFormat="1" applyFont="1" applyFill="1" applyAlignment="1">
      <alignment horizontal="right" vertical="center"/>
    </xf>
    <xf numFmtId="3" fontId="1" fillId="75" borderId="24" xfId="0" applyNumberFormat="1" applyFont="1" applyFill="1" applyBorder="1" applyAlignment="1">
      <alignment horizontal="right" vertical="center"/>
    </xf>
    <xf numFmtId="0" fontId="1" fillId="75" borderId="0" xfId="0" applyFont="1" applyFill="1" applyAlignment="1">
      <alignment horizontal="right" vertical="center"/>
    </xf>
    <xf numFmtId="3" fontId="1" fillId="33" borderId="0" xfId="0" applyNumberFormat="1" applyFont="1" applyFill="1" applyAlignment="1">
      <alignment horizontal="left" vertical="center"/>
    </xf>
    <xf numFmtId="3" fontId="14" fillId="33" borderId="0" xfId="0" applyNumberFormat="1" applyFont="1" applyFill="1" applyAlignment="1">
      <alignment horizontal="left" vertical="center"/>
    </xf>
    <xf numFmtId="3" fontId="14" fillId="33" borderId="24" xfId="0" applyNumberFormat="1" applyFont="1" applyFill="1" applyBorder="1" applyAlignment="1">
      <alignment horizontal="right" vertical="center"/>
    </xf>
    <xf numFmtId="3" fontId="116" fillId="33" borderId="0" xfId="0" applyNumberFormat="1" applyFont="1" applyFill="1" applyAlignment="1">
      <alignment horizontal="left" vertical="center"/>
    </xf>
    <xf numFmtId="9" fontId="1" fillId="33" borderId="0" xfId="2" applyFont="1" applyFill="1" applyBorder="1" applyAlignment="1">
      <alignment horizontal="right" vertical="center"/>
    </xf>
    <xf numFmtId="9" fontId="1" fillId="33" borderId="24" xfId="2" applyFont="1" applyFill="1" applyBorder="1" applyAlignment="1">
      <alignment horizontal="right" vertical="center"/>
    </xf>
    <xf numFmtId="0" fontId="1" fillId="33" borderId="24" xfId="0" applyFont="1" applyFill="1" applyBorder="1" applyAlignment="1">
      <alignment horizontal="right" vertical="center"/>
    </xf>
    <xf numFmtId="3" fontId="117" fillId="73" borderId="0" xfId="0" applyNumberFormat="1" applyFont="1" applyFill="1" applyAlignment="1">
      <alignment horizontal="left" vertical="center"/>
    </xf>
    <xf numFmtId="3" fontId="14" fillId="73" borderId="0" xfId="0" applyNumberFormat="1" applyFont="1" applyFill="1" applyAlignment="1">
      <alignment vertical="center"/>
    </xf>
    <xf numFmtId="3" fontId="14" fillId="73" borderId="0" xfId="0" applyNumberFormat="1" applyFont="1" applyFill="1" applyAlignment="1">
      <alignment horizontal="right" vertical="center"/>
    </xf>
    <xf numFmtId="165" fontId="1" fillId="76" borderId="0" xfId="0" applyNumberFormat="1" applyFont="1" applyFill="1" applyAlignment="1">
      <alignment horizontal="right" vertical="center"/>
    </xf>
    <xf numFmtId="165" fontId="1" fillId="76" borderId="24" xfId="0" applyNumberFormat="1" applyFont="1" applyFill="1" applyBorder="1" applyAlignment="1">
      <alignment horizontal="right" vertical="center"/>
    </xf>
    <xf numFmtId="0" fontId="14" fillId="33" borderId="0" xfId="0" applyFont="1" applyFill="1" applyAlignment="1">
      <alignment horizontal="left" vertical="center"/>
    </xf>
    <xf numFmtId="165" fontId="14" fillId="33" borderId="0" xfId="0" applyNumberFormat="1" applyFont="1" applyFill="1" applyAlignment="1">
      <alignment horizontal="right" vertical="center"/>
    </xf>
    <xf numFmtId="165" fontId="14" fillId="33" borderId="24" xfId="0" applyNumberFormat="1" applyFont="1" applyFill="1" applyBorder="1" applyAlignment="1">
      <alignment horizontal="right" vertical="center"/>
    </xf>
    <xf numFmtId="165" fontId="1" fillId="33" borderId="0" xfId="0" applyNumberFormat="1" applyFont="1" applyFill="1" applyAlignment="1">
      <alignment horizontal="right" vertical="center"/>
    </xf>
    <xf numFmtId="0" fontId="14" fillId="33" borderId="0" xfId="0" applyFont="1" applyFill="1" applyAlignment="1">
      <alignment horizontal="right" vertical="center"/>
    </xf>
    <xf numFmtId="3" fontId="14" fillId="75" borderId="24" xfId="0" applyNumberFormat="1" applyFont="1" applyFill="1" applyBorder="1" applyAlignment="1">
      <alignment horizontal="left" vertical="center"/>
    </xf>
    <xf numFmtId="167" fontId="1" fillId="33" borderId="0" xfId="0" applyNumberFormat="1" applyFont="1" applyFill="1" applyAlignment="1">
      <alignment horizontal="right" vertical="center"/>
    </xf>
    <xf numFmtId="167" fontId="1" fillId="33" borderId="24" xfId="0" applyNumberFormat="1" applyFont="1" applyFill="1" applyBorder="1" applyAlignment="1">
      <alignment horizontal="right" vertical="center"/>
    </xf>
    <xf numFmtId="167" fontId="14" fillId="33" borderId="0" xfId="0" applyNumberFormat="1" applyFont="1" applyFill="1" applyAlignment="1">
      <alignment horizontal="right" vertical="center"/>
    </xf>
    <xf numFmtId="9" fontId="14" fillId="33" borderId="0" xfId="0" applyNumberFormat="1" applyFont="1" applyFill="1" applyAlignment="1">
      <alignment horizontal="right" vertical="center"/>
    </xf>
    <xf numFmtId="9" fontId="14" fillId="33" borderId="24" xfId="0" applyNumberFormat="1" applyFont="1" applyFill="1" applyBorder="1" applyAlignment="1">
      <alignment horizontal="right" vertical="center"/>
    </xf>
    <xf numFmtId="9" fontId="1" fillId="33" borderId="0" xfId="0" applyNumberFormat="1" applyFont="1" applyFill="1" applyAlignment="1">
      <alignment horizontal="right" vertical="center"/>
    </xf>
    <xf numFmtId="3" fontId="1" fillId="33" borderId="24" xfId="0" applyNumberFormat="1" applyFont="1" applyFill="1" applyBorder="1" applyAlignment="1">
      <alignment horizontal="right" vertical="center"/>
    </xf>
    <xf numFmtId="3" fontId="118" fillId="33" borderId="0" xfId="0" applyNumberFormat="1" applyFont="1" applyFill="1" applyAlignment="1">
      <alignment horizontal="left" vertical="center"/>
    </xf>
    <xf numFmtId="165" fontId="1" fillId="33" borderId="24" xfId="0" applyNumberFormat="1" applyFont="1" applyFill="1" applyBorder="1" applyAlignment="1">
      <alignment horizontal="right" vertical="center"/>
    </xf>
    <xf numFmtId="3" fontId="11" fillId="74" borderId="0" xfId="0" applyNumberFormat="1" applyFont="1" applyFill="1" applyAlignment="1">
      <alignment horizontal="left" vertical="center"/>
    </xf>
    <xf numFmtId="3" fontId="15" fillId="74" borderId="0" xfId="0" applyNumberFormat="1" applyFont="1" applyFill="1" applyAlignment="1">
      <alignment horizontal="right" vertical="center"/>
    </xf>
    <xf numFmtId="3" fontId="15" fillId="74" borderId="24" xfId="0" applyNumberFormat="1" applyFont="1" applyFill="1" applyBorder="1" applyAlignment="1">
      <alignment horizontal="right" vertical="center"/>
    </xf>
    <xf numFmtId="0" fontId="15" fillId="74" borderId="0" xfId="0" applyFont="1" applyFill="1" applyAlignment="1">
      <alignment horizontal="right" vertical="center"/>
    </xf>
    <xf numFmtId="3" fontId="11" fillId="74" borderId="0" xfId="0" applyNumberFormat="1" applyFont="1" applyFill="1" applyAlignment="1">
      <alignment horizontal="right" vertical="center"/>
    </xf>
    <xf numFmtId="3" fontId="11" fillId="74" borderId="24" xfId="0" applyNumberFormat="1" applyFont="1" applyFill="1" applyBorder="1" applyAlignment="1">
      <alignment horizontal="right" vertical="center"/>
    </xf>
    <xf numFmtId="3" fontId="14" fillId="74" borderId="0" xfId="0" applyNumberFormat="1" applyFont="1" applyFill="1" applyAlignment="1">
      <alignment horizontal="right" vertical="center"/>
    </xf>
    <xf numFmtId="3" fontId="14" fillId="75" borderId="15" xfId="0" applyNumberFormat="1" applyFont="1" applyFill="1" applyBorder="1" applyAlignment="1">
      <alignment horizontal="left" vertical="center"/>
    </xf>
    <xf numFmtId="3" fontId="14" fillId="75" borderId="15" xfId="0" applyNumberFormat="1" applyFont="1" applyFill="1" applyBorder="1" applyAlignment="1">
      <alignment horizontal="right" vertical="center"/>
    </xf>
    <xf numFmtId="3" fontId="14" fillId="75" borderId="25" xfId="0" applyNumberFormat="1" applyFont="1" applyFill="1" applyBorder="1" applyAlignment="1">
      <alignment horizontal="right" vertical="center"/>
    </xf>
    <xf numFmtId="3" fontId="14" fillId="33" borderId="15" xfId="0" applyNumberFormat="1" applyFont="1" applyFill="1" applyBorder="1" applyAlignment="1">
      <alignment horizontal="left" vertical="center"/>
    </xf>
    <xf numFmtId="3" fontId="1" fillId="33" borderId="15" xfId="0" applyNumberFormat="1" applyFont="1" applyFill="1" applyBorder="1" applyAlignment="1">
      <alignment horizontal="right" vertical="center"/>
    </xf>
    <xf numFmtId="3" fontId="1" fillId="33" borderId="25" xfId="0" applyNumberFormat="1" applyFont="1" applyFill="1" applyBorder="1" applyAlignment="1">
      <alignment horizontal="right" vertical="center"/>
    </xf>
    <xf numFmtId="0" fontId="1" fillId="33" borderId="15" xfId="0" applyFont="1" applyFill="1" applyBorder="1" applyAlignment="1">
      <alignment horizontal="right" vertical="center"/>
    </xf>
    <xf numFmtId="167" fontId="1" fillId="33" borderId="0" xfId="2" applyNumberFormat="1" applyFont="1" applyFill="1" applyBorder="1" applyAlignment="1">
      <alignment horizontal="right" vertical="center"/>
    </xf>
    <xf numFmtId="167" fontId="1" fillId="33" borderId="24" xfId="2" applyNumberFormat="1" applyFont="1" applyFill="1" applyBorder="1" applyAlignment="1">
      <alignment horizontal="right" vertical="center"/>
    </xf>
    <xf numFmtId="167" fontId="1" fillId="33" borderId="0" xfId="2" applyNumberFormat="1" applyFont="1" applyFill="1" applyAlignment="1">
      <alignment horizontal="right" vertical="center"/>
    </xf>
    <xf numFmtId="167" fontId="14" fillId="33" borderId="0" xfId="2" applyNumberFormat="1" applyFont="1" applyFill="1" applyBorder="1" applyAlignment="1">
      <alignment horizontal="right" vertical="center"/>
    </xf>
    <xf numFmtId="167" fontId="14" fillId="33" borderId="24" xfId="2" applyNumberFormat="1" applyFont="1" applyFill="1" applyBorder="1" applyAlignment="1">
      <alignment horizontal="right" vertical="center"/>
    </xf>
    <xf numFmtId="167" fontId="14" fillId="33" borderId="0" xfId="2" applyNumberFormat="1" applyFont="1" applyFill="1" applyAlignment="1">
      <alignment horizontal="right" vertical="center"/>
    </xf>
    <xf numFmtId="3" fontId="119" fillId="75" borderId="15" xfId="0" applyNumberFormat="1" applyFont="1" applyFill="1" applyBorder="1" applyAlignment="1">
      <alignment horizontal="left" vertical="center"/>
    </xf>
    <xf numFmtId="3" fontId="119" fillId="75" borderId="15" xfId="0" applyNumberFormat="1" applyFont="1" applyFill="1" applyBorder="1" applyAlignment="1">
      <alignment horizontal="right" vertical="center"/>
    </xf>
    <xf numFmtId="3" fontId="119" fillId="75" borderId="25" xfId="0" applyNumberFormat="1" applyFont="1" applyFill="1" applyBorder="1" applyAlignment="1">
      <alignment horizontal="right" vertical="center"/>
    </xf>
    <xf numFmtId="3" fontId="14" fillId="33" borderId="0" xfId="0" quotePrefix="1" applyNumberFormat="1" applyFont="1" applyFill="1" applyAlignment="1">
      <alignment horizontal="left" vertical="center"/>
    </xf>
    <xf numFmtId="0" fontId="120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121" fillId="33" borderId="0" xfId="0" applyFont="1" applyFill="1" applyAlignment="1">
      <alignment vertical="center"/>
    </xf>
    <xf numFmtId="165" fontId="116" fillId="33" borderId="0" xfId="0" applyNumberFormat="1" applyFont="1" applyFill="1" applyAlignment="1">
      <alignment horizontal="right" vertical="center"/>
    </xf>
    <xf numFmtId="165" fontId="116" fillId="33" borderId="24" xfId="0" applyNumberFormat="1" applyFont="1" applyFill="1" applyBorder="1" applyAlignment="1">
      <alignment horizontal="right" vertical="center"/>
    </xf>
    <xf numFmtId="168" fontId="1" fillId="33" borderId="0" xfId="1" applyNumberFormat="1" applyFont="1" applyFill="1" applyBorder="1" applyAlignment="1">
      <alignment horizontal="right" vertical="center"/>
    </xf>
    <xf numFmtId="168" fontId="1" fillId="33" borderId="24" xfId="1" applyNumberFormat="1" applyFont="1" applyFill="1" applyBorder="1" applyAlignment="1">
      <alignment horizontal="right" vertical="center"/>
    </xf>
    <xf numFmtId="168" fontId="1" fillId="33" borderId="0" xfId="1" applyNumberFormat="1" applyFont="1" applyFill="1" applyAlignment="1">
      <alignment horizontal="right" vertical="center"/>
    </xf>
    <xf numFmtId="0" fontId="1" fillId="33" borderId="23" xfId="0" applyFont="1" applyFill="1" applyBorder="1"/>
    <xf numFmtId="0" fontId="1" fillId="0" borderId="0" xfId="0" applyFont="1"/>
    <xf numFmtId="0" fontId="116" fillId="33" borderId="0" xfId="0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left" vertical="center"/>
    </xf>
    <xf numFmtId="165" fontId="0" fillId="33" borderId="0" xfId="0" applyNumberFormat="1" applyFill="1" applyAlignment="1">
      <alignment horizontal="right" vertical="center"/>
    </xf>
    <xf numFmtId="0" fontId="11" fillId="73" borderId="0" xfId="0" applyFont="1" applyFill="1"/>
    <xf numFmtId="0" fontId="120" fillId="33" borderId="0" xfId="0" applyFont="1" applyFill="1"/>
    <xf numFmtId="165" fontId="0" fillId="33" borderId="0" xfId="0" applyNumberFormat="1" applyFill="1"/>
    <xf numFmtId="0" fontId="14" fillId="33" borderId="0" xfId="0" applyFont="1" applyFill="1"/>
    <xf numFmtId="9" fontId="0" fillId="33" borderId="0" xfId="2" applyFont="1" applyFill="1"/>
    <xf numFmtId="9" fontId="0" fillId="33" borderId="0" xfId="0" applyNumberFormat="1" applyFill="1"/>
    <xf numFmtId="9" fontId="11" fillId="74" borderId="0" xfId="0" applyNumberFormat="1" applyFont="1" applyFill="1"/>
    <xf numFmtId="9" fontId="15" fillId="74" borderId="0" xfId="0" applyNumberFormat="1" applyFont="1" applyFill="1"/>
    <xf numFmtId="167" fontId="0" fillId="33" borderId="0" xfId="0" applyNumberFormat="1" applyFill="1"/>
    <xf numFmtId="0" fontId="15" fillId="74" borderId="0" xfId="0" applyFont="1" applyFill="1"/>
    <xf numFmtId="165" fontId="0" fillId="33" borderId="0" xfId="2" applyNumberFormat="1" applyFont="1" applyFill="1"/>
    <xf numFmtId="167" fontId="0" fillId="33" borderId="0" xfId="2" applyNumberFormat="1" applyFont="1" applyFill="1"/>
    <xf numFmtId="167" fontId="15" fillId="74" borderId="0" xfId="2" applyNumberFormat="1" applyFont="1" applyFill="1"/>
    <xf numFmtId="167" fontId="120" fillId="33" borderId="0" xfId="2" applyNumberFormat="1" applyFont="1" applyFill="1"/>
    <xf numFmtId="165" fontId="1" fillId="33" borderId="0" xfId="1" applyNumberFormat="1" applyFont="1" applyFill="1" applyBorder="1" applyAlignment="1">
      <alignment horizontal="right" vertical="center"/>
    </xf>
    <xf numFmtId="165" fontId="1" fillId="33" borderId="24" xfId="1" applyNumberFormat="1" applyFont="1" applyFill="1" applyBorder="1" applyAlignment="1">
      <alignment horizontal="right" vertical="center"/>
    </xf>
    <xf numFmtId="165" fontId="1" fillId="33" borderId="0" xfId="1" applyNumberFormat="1" applyFont="1" applyFill="1" applyAlignment="1">
      <alignment horizontal="right" vertical="center"/>
    </xf>
    <xf numFmtId="165" fontId="1" fillId="33" borderId="0" xfId="1" applyNumberFormat="1" applyFont="1" applyFill="1" applyBorder="1" applyAlignment="1">
      <alignment horizontal="right"/>
    </xf>
    <xf numFmtId="0" fontId="122" fillId="0" borderId="0" xfId="0" applyFont="1"/>
    <xf numFmtId="0" fontId="123" fillId="77" borderId="27" xfId="0" applyFont="1" applyFill="1" applyBorder="1" applyAlignment="1">
      <alignment horizontal="left" wrapText="1" readingOrder="1"/>
    </xf>
    <xf numFmtId="0" fontId="123" fillId="77" borderId="28" xfId="0" applyFont="1" applyFill="1" applyBorder="1" applyAlignment="1">
      <alignment horizontal="left" wrapText="1" readingOrder="1"/>
    </xf>
    <xf numFmtId="0" fontId="123" fillId="0" borderId="29" xfId="0" applyFont="1" applyBorder="1" applyAlignment="1">
      <alignment horizontal="left" vertical="center" wrapText="1" readingOrder="1"/>
    </xf>
    <xf numFmtId="0" fontId="124" fillId="0" borderId="30" xfId="0" applyFont="1" applyBorder="1" applyAlignment="1">
      <alignment horizontal="left" vertical="center" wrapText="1" readingOrder="1"/>
    </xf>
    <xf numFmtId="0" fontId="123" fillId="0" borderId="29" xfId="0" applyFont="1" applyBorder="1" applyAlignment="1">
      <alignment horizontal="left" wrapText="1" readingOrder="1"/>
    </xf>
    <xf numFmtId="0" fontId="124" fillId="0" borderId="30" xfId="0" applyFont="1" applyBorder="1" applyAlignment="1">
      <alignment horizontal="left" wrapText="1" readingOrder="1"/>
    </xf>
    <xf numFmtId="0" fontId="123" fillId="0" borderId="31" xfId="0" applyFont="1" applyBorder="1" applyAlignment="1">
      <alignment horizontal="left" vertical="center" wrapText="1" readingOrder="1"/>
    </xf>
    <xf numFmtId="0" fontId="124" fillId="0" borderId="32" xfId="0" applyFont="1" applyBorder="1" applyAlignment="1">
      <alignment horizontal="left" vertical="center" wrapText="1" readingOrder="1"/>
    </xf>
    <xf numFmtId="0" fontId="11" fillId="74" borderId="0" xfId="0" applyFont="1" applyFill="1" applyAlignment="1">
      <alignment horizontal="right"/>
    </xf>
    <xf numFmtId="0" fontId="0" fillId="33" borderId="0" xfId="0" applyFill="1" applyAlignment="1">
      <alignment horizontal="left" vertical="center"/>
    </xf>
    <xf numFmtId="165" fontId="0" fillId="33" borderId="24" xfId="0" applyNumberFormat="1" applyFill="1" applyBorder="1" applyAlignment="1">
      <alignment horizontal="right" vertical="center"/>
    </xf>
    <xf numFmtId="0" fontId="0" fillId="33" borderId="0" xfId="0" applyFill="1" applyAlignment="1">
      <alignment horizontal="right" vertical="center"/>
    </xf>
    <xf numFmtId="3" fontId="14" fillId="33" borderId="25" xfId="0" applyNumberFormat="1" applyFont="1" applyFill="1" applyBorder="1" applyAlignment="1">
      <alignment horizontal="left" vertical="center"/>
    </xf>
    <xf numFmtId="3" fontId="125" fillId="33" borderId="0" xfId="0" applyNumberFormat="1" applyFont="1" applyFill="1" applyAlignment="1">
      <alignment horizontal="left" vertical="center"/>
    </xf>
    <xf numFmtId="165" fontId="11" fillId="74" borderId="15" xfId="0" applyNumberFormat="1" applyFont="1" applyFill="1" applyBorder="1" applyAlignment="1">
      <alignment horizontal="right" vertical="center"/>
    </xf>
    <xf numFmtId="165" fontId="11" fillId="74" borderId="25" xfId="0" applyNumberFormat="1" applyFont="1" applyFill="1" applyBorder="1" applyAlignment="1">
      <alignment horizontal="right" vertical="center"/>
    </xf>
    <xf numFmtId="165" fontId="15" fillId="74" borderId="15" xfId="0" applyNumberFormat="1" applyFont="1" applyFill="1" applyBorder="1" applyAlignment="1">
      <alignment horizontal="right" vertical="center"/>
    </xf>
    <xf numFmtId="9" fontId="14" fillId="33" borderId="15" xfId="0" applyNumberFormat="1" applyFont="1" applyFill="1" applyBorder="1" applyAlignment="1">
      <alignment horizontal="right" vertical="center"/>
    </xf>
    <xf numFmtId="4" fontId="1" fillId="33" borderId="0" xfId="0" applyNumberFormat="1" applyFont="1" applyFill="1" applyAlignment="1">
      <alignment horizontal="right" vertical="center"/>
    </xf>
    <xf numFmtId="166" fontId="1" fillId="33" borderId="0" xfId="0" applyNumberFormat="1" applyFont="1" applyFill="1" applyAlignment="1">
      <alignment horizontal="right" vertical="center"/>
    </xf>
    <xf numFmtId="9" fontId="1" fillId="33" borderId="0" xfId="2" applyFont="1" applyFill="1" applyAlignment="1">
      <alignment horizontal="right" vertical="center"/>
    </xf>
    <xf numFmtId="10" fontId="1" fillId="33" borderId="0" xfId="0" applyNumberFormat="1" applyFont="1" applyFill="1" applyAlignment="1">
      <alignment horizontal="right" vertical="center"/>
    </xf>
    <xf numFmtId="192" fontId="1" fillId="33" borderId="0" xfId="0" applyNumberFormat="1" applyFont="1" applyFill="1" applyAlignment="1">
      <alignment horizontal="right" vertical="center"/>
    </xf>
    <xf numFmtId="194" fontId="1" fillId="33" borderId="0" xfId="0" applyNumberFormat="1" applyFont="1" applyFill="1" applyAlignment="1">
      <alignment horizontal="right" vertical="center"/>
    </xf>
    <xf numFmtId="0" fontId="14" fillId="33" borderId="15" xfId="0" applyFont="1" applyFill="1" applyBorder="1" applyAlignment="1">
      <alignment horizontal="left" vertical="center"/>
    </xf>
    <xf numFmtId="165" fontId="14" fillId="33" borderId="15" xfId="0" applyNumberFormat="1" applyFont="1" applyFill="1" applyBorder="1" applyAlignment="1">
      <alignment horizontal="right" vertical="center"/>
    </xf>
    <xf numFmtId="0" fontId="14" fillId="33" borderId="15" xfId="0" applyFont="1" applyFill="1" applyBorder="1" applyAlignment="1">
      <alignment horizontal="right" vertical="center"/>
    </xf>
    <xf numFmtId="165" fontId="0" fillId="33" borderId="0" xfId="1" applyNumberFormat="1" applyFont="1" applyFill="1" applyAlignment="1">
      <alignment horizontal="right" vertical="center"/>
    </xf>
    <xf numFmtId="193" fontId="0" fillId="33" borderId="0" xfId="1" applyNumberFormat="1" applyFont="1" applyFill="1" applyAlignment="1">
      <alignment horizontal="right" vertical="center"/>
    </xf>
    <xf numFmtId="3" fontId="0" fillId="33" borderId="0" xfId="0" applyNumberFormat="1" applyFill="1" applyAlignment="1">
      <alignment horizontal="left" vertical="center"/>
    </xf>
    <xf numFmtId="3" fontId="14" fillId="75" borderId="33" xfId="0" applyNumberFormat="1" applyFont="1" applyFill="1" applyBorder="1" applyAlignment="1">
      <alignment horizontal="left" vertical="center"/>
    </xf>
    <xf numFmtId="167" fontId="0" fillId="33" borderId="0" xfId="0" applyNumberFormat="1" applyFill="1" applyAlignment="1">
      <alignment horizontal="right" vertical="center"/>
    </xf>
    <xf numFmtId="167" fontId="0" fillId="33" borderId="24" xfId="0" applyNumberFormat="1" applyFill="1" applyBorder="1" applyAlignment="1">
      <alignment horizontal="right" vertical="center"/>
    </xf>
    <xf numFmtId="168" fontId="0" fillId="33" borderId="0" xfId="1" applyNumberFormat="1" applyFont="1" applyFill="1" applyAlignment="1">
      <alignment horizontal="right" vertical="center"/>
    </xf>
    <xf numFmtId="168" fontId="1" fillId="33" borderId="0" xfId="0" applyNumberFormat="1" applyFont="1" applyFill="1" applyAlignment="1">
      <alignment horizontal="right" vertical="center"/>
    </xf>
    <xf numFmtId="168" fontId="0" fillId="33" borderId="0" xfId="0" applyNumberFormat="1" applyFill="1" applyAlignment="1">
      <alignment horizontal="right" vertical="center"/>
    </xf>
    <xf numFmtId="9" fontId="14" fillId="33" borderId="0" xfId="2" applyFont="1" applyFill="1" applyAlignment="1">
      <alignment horizontal="right" vertical="center"/>
    </xf>
    <xf numFmtId="193" fontId="14" fillId="33" borderId="0" xfId="0" applyNumberFormat="1" applyFont="1" applyFill="1" applyAlignment="1">
      <alignment horizontal="right" vertical="center"/>
    </xf>
    <xf numFmtId="168" fontId="14" fillId="33" borderId="0" xfId="1" applyNumberFormat="1" applyFont="1" applyFill="1" applyAlignment="1">
      <alignment horizontal="right" vertical="center"/>
    </xf>
    <xf numFmtId="168" fontId="14" fillId="33" borderId="24" xfId="1" applyNumberFormat="1" applyFont="1" applyFill="1" applyBorder="1" applyAlignment="1">
      <alignment horizontal="right" vertical="center"/>
    </xf>
    <xf numFmtId="3" fontId="1" fillId="33" borderId="0" xfId="1" applyNumberFormat="1" applyFont="1" applyFill="1" applyAlignment="1">
      <alignment horizontal="right" vertical="center"/>
    </xf>
    <xf numFmtId="165" fontId="1" fillId="33" borderId="0" xfId="2" applyNumberFormat="1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center" vertical="center"/>
    </xf>
    <xf numFmtId="3" fontId="116" fillId="33" borderId="0" xfId="0" applyNumberFormat="1" applyFont="1" applyFill="1" applyAlignment="1">
      <alignment horizontal="right" vertical="center"/>
    </xf>
    <xf numFmtId="165" fontId="127" fillId="33" borderId="0" xfId="0" applyNumberFormat="1" applyFont="1" applyFill="1" applyAlignment="1">
      <alignment horizontal="right" vertical="center"/>
    </xf>
    <xf numFmtId="165" fontId="127" fillId="33" borderId="24" xfId="0" applyNumberFormat="1" applyFont="1" applyFill="1" applyBorder="1" applyAlignment="1">
      <alignment horizontal="right" vertical="center"/>
    </xf>
    <xf numFmtId="0" fontId="123" fillId="0" borderId="34" xfId="0" applyFont="1" applyBorder="1" applyAlignment="1">
      <alignment horizontal="left" vertical="center" wrapText="1" readingOrder="1"/>
    </xf>
    <xf numFmtId="0" fontId="124" fillId="0" borderId="35" xfId="0" applyFont="1" applyBorder="1" applyAlignment="1">
      <alignment horizontal="left" vertical="center" wrapText="1" readingOrder="1"/>
    </xf>
    <xf numFmtId="9" fontId="0" fillId="33" borderId="0" xfId="0" applyNumberFormat="1" applyFill="1" applyAlignment="1">
      <alignment horizontal="right" vertical="center"/>
    </xf>
    <xf numFmtId="17" fontId="1" fillId="33" borderId="0" xfId="0" applyNumberFormat="1" applyFont="1" applyFill="1" applyAlignment="1">
      <alignment horizontal="right" vertical="center"/>
    </xf>
    <xf numFmtId="195" fontId="1" fillId="33" borderId="0" xfId="2" applyNumberFormat="1" applyFont="1" applyFill="1" applyAlignment="1">
      <alignment horizontal="right" vertical="center"/>
    </xf>
    <xf numFmtId="3" fontId="11" fillId="73" borderId="26" xfId="0" applyNumberFormat="1" applyFont="1" applyFill="1" applyBorder="1" applyAlignment="1">
      <alignment horizontal="right" vertical="center"/>
    </xf>
    <xf numFmtId="167" fontId="0" fillId="78" borderId="0" xfId="2" applyNumberFormat="1" applyFont="1" applyFill="1"/>
    <xf numFmtId="167" fontId="120" fillId="78" borderId="0" xfId="2" applyNumberFormat="1" applyFont="1" applyFill="1"/>
    <xf numFmtId="168" fontId="14" fillId="33" borderId="0" xfId="0" applyNumberFormat="1" applyFont="1" applyFill="1" applyAlignment="1">
      <alignment horizontal="right" vertical="center"/>
    </xf>
    <xf numFmtId="166" fontId="128" fillId="33" borderId="0" xfId="20241" applyFont="1" applyFill="1" applyBorder="1" applyAlignment="1">
      <alignment horizontal="right" vertical="top"/>
    </xf>
    <xf numFmtId="0" fontId="119" fillId="33" borderId="10" xfId="0" applyFont="1" applyFill="1" applyBorder="1" applyAlignment="1">
      <alignment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24" xfId="0" applyNumberFormat="1" applyFont="1" applyFill="1" applyBorder="1" applyAlignment="1">
      <alignment horizontal="center" vertical="center"/>
    </xf>
    <xf numFmtId="3" fontId="11" fillId="73" borderId="26" xfId="0" applyNumberFormat="1" applyFont="1" applyFill="1" applyBorder="1" applyAlignment="1">
      <alignment horizontal="center" vertical="center"/>
    </xf>
  </cellXfs>
  <cellStyles count="37592">
    <cellStyle name=" 1" xfId="1386" xr:uid="{E92077AD-C91B-4078-9CD8-45C3B01E1DB0}"/>
    <cellStyle name=" Task]_x000d__x000a_TaskName=Scan At_x000d__x000a_TaskID=3_x000d__x000a_WorkstationName=SmarTone_x000d__x000a_LastExecuted=0_x000d__x000a_LastSt" xfId="1387" xr:uid="{E4FC9F23-F833-438A-857E-486E4512AB62}"/>
    <cellStyle name="_x000a_386grabber=M" xfId="1388" xr:uid="{D1402513-CF16-4F45-8F45-DB72DBDB74B6}"/>
    <cellStyle name="_~3759381" xfId="1389" xr:uid="{1610E21B-3B6A-4F62-BE82-A12C741EE4A4}"/>
    <cellStyle name="_Analysis of Interest Forex" xfId="1390" xr:uid="{1684887F-227A-4762-8DA1-F67B29FD8C82}"/>
    <cellStyle name="_Annexe 5 Final" xfId="1391" xr:uid="{1B82CB9F-3453-4303-A7B5-29F6D41E573E}"/>
    <cellStyle name="_Annexures_06-07" xfId="1392" xr:uid="{5745ED11-3AE2-4011-937C-7D276DD6E349}"/>
    <cellStyle name="_Appendix format_NSR Final" xfId="1393" xr:uid="{C043BBE3-1B00-45C7-A9AB-8A2465993735}"/>
    <cellStyle name="_Bal Sheet Jun 11_21Jul11" xfId="1394" xr:uid="{F5B681EA-99E2-4ABE-AD86-175DD6BD5AAD}"/>
    <cellStyle name="_Book1" xfId="1395" xr:uid="{D1A4FBA8-9D93-4D83-BFE4-F9D1D7AB80D7}"/>
    <cellStyle name="_Book2" xfId="1396" xr:uid="{879612D0-69D7-4D12-B6EE-C7436139BC5F}"/>
    <cellStyle name="_Consolidated-008-010404" xfId="1397" xr:uid="{06F66466-A44C-47A8-9C31-251C9A4ED9D7}"/>
    <cellStyle name="_Dep 06-07" xfId="1398" xr:uid="{87AC0018-8B09-48F8-A881-A69CE3A20D2C}"/>
    <cellStyle name="_KMBLLEDGER310305111" xfId="1399" xr:uid="{9AF2FAF2-D9B1-4F15-9242-1CA42FDD6FA2}"/>
    <cellStyle name="_KS reco11" xfId="1400" xr:uid="{B45C6A88-09FB-4B88-A089-CF474DB04650}"/>
    <cellStyle name="_LR AnalysisBS AMC" xfId="1401" xr:uid="{A8EC7AD1-ED41-472D-A302-B444D4A96AFE}"/>
    <cellStyle name="_LR AnalysisBS AMC 10" xfId="1402" xr:uid="{22E1FCE3-8A45-4608-AF61-E10FAAE04733}"/>
    <cellStyle name="_LR AnalysisBS AMC 11" xfId="1403" xr:uid="{52AFBE1B-D6C1-43AC-8B32-37D65C64006C}"/>
    <cellStyle name="_LR AnalysisBS AMC 11 2" xfId="1404" xr:uid="{01B79750-5999-471B-9E5E-F29F17701C8C}"/>
    <cellStyle name="_LR AnalysisBS AMC 11 3" xfId="1405" xr:uid="{57006124-17C7-40BD-8286-F9098F1E9D35}"/>
    <cellStyle name="_LR AnalysisBS AMC 11 3 2" xfId="1406" xr:uid="{BEBB82CA-6469-4462-AB62-24A2D50BC004}"/>
    <cellStyle name="_LR AnalysisBS AMC 11 4" xfId="1407" xr:uid="{B5BECDCF-282D-4D79-B6ED-4192147281F6}"/>
    <cellStyle name="_LR AnalysisBS AMC 12" xfId="1408" xr:uid="{7F60B041-B21E-43DD-B2C5-356E1721702F}"/>
    <cellStyle name="_LR AnalysisBS AMC 12 2" xfId="1409" xr:uid="{E68ACC31-EAAD-49B7-A8BA-187DCB444674}"/>
    <cellStyle name="_LR AnalysisBS AMC 12 2 2" xfId="1410" xr:uid="{670A07E9-DD84-463D-B298-C8086D69B3A9}"/>
    <cellStyle name="_LR AnalysisBS AMC 13" xfId="1411" xr:uid="{A352753C-61E1-4AC6-AF0F-9C8ECA3BCB34}"/>
    <cellStyle name="_LR AnalysisBS AMC 13 2" xfId="1412" xr:uid="{5B86B9B9-DAA8-4E09-979F-F286C39952C3}"/>
    <cellStyle name="_LR AnalysisBS AMC 14" xfId="1413" xr:uid="{12168A11-E6B4-459E-AD98-B4F719F4A265}"/>
    <cellStyle name="_LR AnalysisBS AMC 15" xfId="1414" xr:uid="{5820F315-7AA2-495C-91A3-2BD55AB0FB84}"/>
    <cellStyle name="_LR AnalysisBS AMC 16" xfId="1415" xr:uid="{64257411-15D9-448B-85A5-BCCDAB37BFAE}"/>
    <cellStyle name="_LR AnalysisBS AMC 16 2" xfId="1416" xr:uid="{DB3AA27B-FA9A-4694-8F7E-272D4004FB9B}"/>
    <cellStyle name="_LR AnalysisBS AMC 16 3" xfId="1417" xr:uid="{549F4B03-1941-40A6-A282-B16ADA47EEB3}"/>
    <cellStyle name="_LR AnalysisBS AMC 17" xfId="1418" xr:uid="{55B606BC-505A-4B30-B4B7-E86401F72F14}"/>
    <cellStyle name="_LR AnalysisBS AMC 18" xfId="1419" xr:uid="{5E801075-6299-4F2C-B2C1-C241BEAB2A72}"/>
    <cellStyle name="_LR AnalysisBS AMC 19" xfId="1420" xr:uid="{B9004B47-5B7C-4375-A346-C8A3776F1B25}"/>
    <cellStyle name="_LR AnalysisBS AMC 2" xfId="1421" xr:uid="{34E69661-6B4D-4F7A-9B56-0C236B11A4A4}"/>
    <cellStyle name="_LR AnalysisBS AMC 2 2" xfId="1422" xr:uid="{29080CD6-419E-434B-901D-7F29B004309F}"/>
    <cellStyle name="_LR AnalysisBS AMC 2 3" xfId="1423" xr:uid="{32DF3FA0-6406-4A19-AE81-6019BF1F22C9}"/>
    <cellStyle name="_LR AnalysisBS AMC 2 4" xfId="1424" xr:uid="{C29ACAEE-3941-4CF2-8EBE-ABC33489EDF9}"/>
    <cellStyle name="_LR AnalysisBS AMC 2 5" xfId="1425" xr:uid="{A0FC9998-D122-46F3-948B-F36FEE8001F4}"/>
    <cellStyle name="_LR AnalysisBS AMC 2 6" xfId="1426" xr:uid="{4C9C0A14-237E-47A0-8D6F-2939A118FD72}"/>
    <cellStyle name="_LR AnalysisBS AMC 2 7" xfId="1427" xr:uid="{316CDACA-F69B-4DAF-AB0C-CB5E8B41D72A}"/>
    <cellStyle name="_LR AnalysisBS AMC 2 8" xfId="1428" xr:uid="{3E69B097-5CEF-46AC-87E0-56B1BC2D3B34}"/>
    <cellStyle name="_LR AnalysisBS AMC 3" xfId="1429" xr:uid="{20FA2665-37B3-4968-A3A7-A1EA1BF7A25F}"/>
    <cellStyle name="_LR AnalysisBS AMC 3 2" xfId="1430" xr:uid="{27C95E34-26AF-43BB-8110-1E7507E24408}"/>
    <cellStyle name="_LR AnalysisBS AMC 3 3" xfId="1431" xr:uid="{D379938B-54CC-4CC4-A157-D3E47844C333}"/>
    <cellStyle name="_LR AnalysisBS AMC 4" xfId="1432" xr:uid="{0EDA3BD8-BF1F-4D9F-8527-8FC42E9961AB}"/>
    <cellStyle name="_LR AnalysisBS AMC 5" xfId="1433" xr:uid="{DB4F60DB-4753-4687-80EA-3539901A7AA9}"/>
    <cellStyle name="_LR AnalysisBS AMC 6" xfId="1434" xr:uid="{D3336C3B-8185-4660-A972-817269EB3A25}"/>
    <cellStyle name="_LR AnalysisBS AMC 6 2" xfId="1435" xr:uid="{34287F9F-B527-4AF9-8183-A6763C924DD8}"/>
    <cellStyle name="_LR AnalysisBS AMC 6 2 2" xfId="1436" xr:uid="{2DE3E1E2-2523-4639-908F-8361309A8B72}"/>
    <cellStyle name="_LR AnalysisBS AMC 6 2 3" xfId="1437" xr:uid="{DBA4DF00-89B2-4648-8856-34A249FD28EC}"/>
    <cellStyle name="_LR AnalysisBS AMC 6 2 4" xfId="1438" xr:uid="{463D2483-F0B0-44B0-990E-322C96C3A2E6}"/>
    <cellStyle name="_LR AnalysisBS AMC 6 3" xfId="1439" xr:uid="{8C0967D2-ABE5-47B7-BD84-D14C93DE1DFC}"/>
    <cellStyle name="_LR AnalysisBS AMC 6 4" xfId="1440" xr:uid="{B9ECA6B2-40C0-4E2C-A9DD-A7507224BCDC}"/>
    <cellStyle name="_LR AnalysisBS AMC 6 4 2" xfId="1441" xr:uid="{89E33C18-5605-4716-9C13-4446F403677B}"/>
    <cellStyle name="_LR AnalysisBS AMC 6 5" xfId="1442" xr:uid="{E4309D49-6042-4627-8ACE-86697779B6CC}"/>
    <cellStyle name="_LR AnalysisBS AMC 7" xfId="1443" xr:uid="{18E9940A-9EF8-478A-851C-1B23D63CB501}"/>
    <cellStyle name="_LR AnalysisBS AMC 7 2" xfId="1444" xr:uid="{F9D64B9B-8818-43AF-9A36-E50E5FD6A41A}"/>
    <cellStyle name="_LR AnalysisBS AMC 7 3" xfId="1445" xr:uid="{82B88246-C7AD-4C55-83F4-DB6C27B7B17C}"/>
    <cellStyle name="_LR AnalysisBS AMC 7 4" xfId="1446" xr:uid="{222B7A4F-3CE2-497B-81FF-71E1FA98315C}"/>
    <cellStyle name="_LR AnalysisBS AMC 8" xfId="1447" xr:uid="{84A936DC-78F9-4EEC-AA6B-2DAD1C545576}"/>
    <cellStyle name="_LR AnalysisBS AMC 9" xfId="1448" xr:uid="{FC37B1EB-C252-4F46-81D1-69CB76A747D7}"/>
    <cellStyle name="_LR AnalysisBS AMC 9 2" xfId="1449" xr:uid="{FDECCE2F-8631-40FD-8C7F-511151338119}"/>
    <cellStyle name="_LR AnalysisBS AMC 9 3" xfId="1450" xr:uid="{1B3F0D7D-B039-4A25-82A9-DD9319D1770A}"/>
    <cellStyle name="_LR AnalysisBS AMC 9 3 2" xfId="1451" xr:uid="{B61CE342-815D-4662-92AB-9BF5B8E416B1}"/>
    <cellStyle name="_LR AnalysisBS AMC 9 4" xfId="1452" xr:uid="{B83BA57B-5CA2-47D7-82FB-EB433A552BE6}"/>
    <cellStyle name="_MAR FINAL" xfId="1453" xr:uid="{5BC9CDED-4B52-459F-937C-8CAE6DB3BA3C}"/>
    <cellStyle name="_PHL Consol - March 2011-BM-May30" xfId="1454" xr:uid="{A7F09FC4-92E3-4062-BDA2-8E0FF79B24CA}"/>
    <cellStyle name="_PHL Consol - March 2011-BM-May30 10" xfId="1455" xr:uid="{D40B0DB0-CC6D-4863-A319-C81A75D0B520}"/>
    <cellStyle name="_PHL Consol - March 2011-BM-May30 11" xfId="1456" xr:uid="{9640A264-A067-4FA9-8063-5FB1056383F4}"/>
    <cellStyle name="_PHL Consol - March 2011-BM-May30 12" xfId="1457" xr:uid="{AC979700-3E92-4B94-B451-01B2948077FF}"/>
    <cellStyle name="_PHL Consol - March 2011-BM-May30 13" xfId="1458" xr:uid="{2D10B38A-14C1-4DFA-807F-6B0DE8171863}"/>
    <cellStyle name="_PHL Consol - March 2011-BM-May30 14" xfId="1459" xr:uid="{52CA4A6E-15F4-436E-97BA-53D921238F4A}"/>
    <cellStyle name="_PHL Consol - March 2011-BM-May30 15" xfId="1460" xr:uid="{D02EBBCE-A8F2-4820-91B1-41405645DE75}"/>
    <cellStyle name="_PHL Consol - March 2011-BM-May30 16" xfId="1461" xr:uid="{0A1F9F49-191D-45DC-BFA7-CC2E14BB200E}"/>
    <cellStyle name="_PHL Consol - March 2011-BM-May30 17" xfId="1462" xr:uid="{D27222B4-900B-42D4-9DDA-5FF51D29B928}"/>
    <cellStyle name="_PHL Consol - March 2011-BM-May30 18" xfId="1463" xr:uid="{E946735E-1D6D-445C-B947-07B7EFDCA114}"/>
    <cellStyle name="_PHL Consol - March 2011-BM-May30 19" xfId="1464" xr:uid="{385D6DCF-E1AC-43EC-B899-6112DB18F73C}"/>
    <cellStyle name="_PHL Consol - March 2011-BM-May30 2" xfId="1465" xr:uid="{A998CC56-6642-4222-A97E-32754082ED14}"/>
    <cellStyle name="_PHL Consol - March 2011-BM-May30 20" xfId="1466" xr:uid="{31A1ECF5-09A0-450A-BC25-8F2E74E4D40E}"/>
    <cellStyle name="_PHL Consol - March 2011-BM-May30 21" xfId="1467" xr:uid="{8036BFA4-1383-4270-96A0-365E824AC2A0}"/>
    <cellStyle name="_PHL Consol - March 2011-BM-May30 22" xfId="1468" xr:uid="{63D5F9CD-8E1A-466C-872C-F0985AEC5AF7}"/>
    <cellStyle name="_PHL Consol - March 2011-BM-May30 23" xfId="1469" xr:uid="{D46736A4-5399-4D10-8235-2839CBBE1CFF}"/>
    <cellStyle name="_PHL Consol - March 2011-BM-May30 24" xfId="1470" xr:uid="{3EE046CD-6BFA-42AC-8B19-874F09B57161}"/>
    <cellStyle name="_PHL Consol - March 2011-BM-May30 25" xfId="1471" xr:uid="{95C3D745-D0DB-4C63-9F50-0C83A24D1EFF}"/>
    <cellStyle name="_PHL Consol - March 2011-BM-May30 26" xfId="1472" xr:uid="{7702820A-CB67-4EEA-BF20-9782A4AC8E87}"/>
    <cellStyle name="_PHL Consol - March 2011-BM-May30 27" xfId="1473" xr:uid="{84751098-117E-4F46-8486-70A66B68779C}"/>
    <cellStyle name="_PHL Consol - March 2011-BM-May30 28" xfId="1474" xr:uid="{FA1341C8-0682-439F-A6E9-CA844A0D075B}"/>
    <cellStyle name="_PHL Consol - March 2011-BM-May30 3" xfId="1475" xr:uid="{6547415D-E28D-4C4F-AD98-3A61EF8524EB}"/>
    <cellStyle name="_PHL Consol - March 2011-BM-May30 4" xfId="1476" xr:uid="{F3FA41CB-4882-4653-B7DB-D001D25B57A4}"/>
    <cellStyle name="_PHL Consol - March 2011-BM-May30 5" xfId="1477" xr:uid="{479822ED-4022-4AB2-927B-61E6612B3052}"/>
    <cellStyle name="_PHL Consol - March 2011-BM-May30 6" xfId="1478" xr:uid="{67ED57D0-E1E7-4280-944D-596B83511A61}"/>
    <cellStyle name="_PHL Consol - March 2011-BM-May30 7" xfId="1479" xr:uid="{66ED9C17-FA72-4B34-A3E6-09280D262E74}"/>
    <cellStyle name="_PHL Consol - March 2011-BM-May30 8" xfId="1480" xr:uid="{55ECBB5C-EAA4-4808-B3B3-5ABF9D038BDE}"/>
    <cellStyle name="_PHL Consol - March 2011-BM-May30 9" xfId="1481" xr:uid="{F85B44DD-BE59-4230-B318-B1B07FED30E0}"/>
    <cellStyle name="_RECO." xfId="1482" xr:uid="{71BB4D3E-9203-4291-AF71-69F9302F9D05}"/>
    <cellStyle name="_TDS- Clause-27" xfId="1483" xr:uid="{7B06FA7C-3AFC-4D3D-AD32-E1E68301E499}"/>
    <cellStyle name="20% - Accent1 10" xfId="81" xr:uid="{A0046F1C-89FD-43B1-B06B-ABB8114751E9}"/>
    <cellStyle name="20% - Accent1 11" xfId="82" xr:uid="{51DC6FA0-B6AD-4834-BABA-E874337264A7}"/>
    <cellStyle name="20% - Accent1 11 2" xfId="83" xr:uid="{D416D3B6-CC24-4C5F-BAD4-5A768701F130}"/>
    <cellStyle name="20% - Accent1 12" xfId="84" xr:uid="{FE804964-186E-4033-A68B-083F046272C9}"/>
    <cellStyle name="20% - Accent1 13" xfId="85" xr:uid="{F95342B1-BEEC-4E20-9B34-F3AB5A65B3F4}"/>
    <cellStyle name="20% - Accent1 14" xfId="86" xr:uid="{44A63511-1CE3-482D-98C1-58E6F2F29AD4}"/>
    <cellStyle name="20% - Accent1 14 2" xfId="87" xr:uid="{FB95930F-81D7-400F-B3C4-FD2A5126F3F2}"/>
    <cellStyle name="20% - Accent1 15" xfId="88" xr:uid="{9104B689-2248-4E12-9474-2E5066C76853}"/>
    <cellStyle name="20% - Accent1 15 2" xfId="89" xr:uid="{D7D21AD8-6E08-42FD-B8A3-280902351D8E}"/>
    <cellStyle name="20% - Accent1 16" xfId="90" xr:uid="{A3DFCAE4-8D27-45AE-9FCE-7AD54B1F0D23}"/>
    <cellStyle name="20% - Accent1 16 2" xfId="91" xr:uid="{0F1280D8-C1A4-402F-A6D1-3BD6AE63A3D5}"/>
    <cellStyle name="20% - Accent1 17" xfId="92" xr:uid="{D2BE2FE5-A074-411F-B7AB-FEB873FFC782}"/>
    <cellStyle name="20% - Accent1 17 2" xfId="93" xr:uid="{596D522B-A546-4252-A452-02851A37F137}"/>
    <cellStyle name="20% - Accent1 18" xfId="94" xr:uid="{3ABC0CC7-5F41-4C17-86D5-F21AF80ED296}"/>
    <cellStyle name="20% - Accent1 18 2" xfId="95" xr:uid="{663B5A59-18E7-49DC-ADA4-C5D2307658CE}"/>
    <cellStyle name="20% - Accent1 19" xfId="96" xr:uid="{AF4245FC-38BC-4B18-9123-C55F33F6FB16}"/>
    <cellStyle name="20% - Accent1 19 2" xfId="97" xr:uid="{7EDA6016-7E9B-406D-98FA-DC119C7BA6BC}"/>
    <cellStyle name="20% - Accent1 2" xfId="98" xr:uid="{4B7A6653-F531-47AC-B991-58960F2AF657}"/>
    <cellStyle name="20% - Accent1 2 2" xfId="99" xr:uid="{F79AF750-AD38-4107-BE0C-8A2C90A88DC0}"/>
    <cellStyle name="20% - Accent1 2 3" xfId="100" xr:uid="{DAA7A678-7044-43E8-A24D-B00611649FBC}"/>
    <cellStyle name="20% - Accent1 2 4" xfId="101" xr:uid="{D0D4DD3C-BE08-4A44-9964-F63747DA7B18}"/>
    <cellStyle name="20% - Accent1 2 5" xfId="102" xr:uid="{A0873B52-0CD7-467D-B566-53C364FEEB6F}"/>
    <cellStyle name="20% - Accent1 2 5 2" xfId="103" xr:uid="{C078E6D1-937A-495C-AE43-943A7E7D7F0A}"/>
    <cellStyle name="20% - Accent1 2 6" xfId="104" xr:uid="{959BCEE4-592B-40AF-85AC-3783C9BFACEE}"/>
    <cellStyle name="20% - Accent1 20" xfId="105" xr:uid="{BDE278D9-29AE-4677-9659-228E744A55BF}"/>
    <cellStyle name="20% - Accent1 20 2" xfId="106" xr:uid="{B5FBC0E1-AF03-483C-BE89-67A605FD0124}"/>
    <cellStyle name="20% - Accent1 21" xfId="107" xr:uid="{6776794D-40BC-4760-AA6D-E0C36A0708CF}"/>
    <cellStyle name="20% - Accent1 21 2" xfId="108" xr:uid="{06589155-0179-4845-AB7D-2007DCBE71BC}"/>
    <cellStyle name="20% - Accent1 22" xfId="109" xr:uid="{759DEA8A-9A78-4E3D-B576-2E825EACA4DC}"/>
    <cellStyle name="20% - Accent1 22 2" xfId="110" xr:uid="{D356E268-891E-4B8D-B5BC-B31C807774EA}"/>
    <cellStyle name="20% - Accent1 23" xfId="111" xr:uid="{BA594D11-2BAD-4BAF-89EF-64ED1CC6663E}"/>
    <cellStyle name="20% - Accent1 23 2" xfId="112" xr:uid="{B1539992-B63A-4C67-B159-1F7C42446B4F}"/>
    <cellStyle name="20% - Accent1 24" xfId="113" xr:uid="{0FC10F60-521F-4666-BA29-A68A06A86210}"/>
    <cellStyle name="20% - Accent1 24 2" xfId="114" xr:uid="{9F3312CB-8A65-4D66-BD64-2808E2D0A213}"/>
    <cellStyle name="20% - Accent1 25" xfId="115" xr:uid="{5DCEC928-27F9-4B4F-8B4C-5E735003F248}"/>
    <cellStyle name="20% - Accent1 25 2" xfId="116" xr:uid="{0B06C9DB-70CB-4E37-B2B8-3F430C763117}"/>
    <cellStyle name="20% - Accent1 26" xfId="117" xr:uid="{95D6FE0D-84BB-4A04-8E73-6A0FDADB63F2}"/>
    <cellStyle name="20% - Accent1 26 2" xfId="118" xr:uid="{1D72C7E2-47D3-4C18-9A12-D47AAFE32818}"/>
    <cellStyle name="20% - Accent1 27" xfId="119" xr:uid="{24C590E3-043A-443A-8561-972C5DBFD674}"/>
    <cellStyle name="20% - Accent1 28" xfId="120" xr:uid="{9E2890E2-B993-4BB8-B8C7-120DCA74E473}"/>
    <cellStyle name="20% - Accent1 28 2" xfId="13964" xr:uid="{5E427B7F-064A-40DB-B110-62F8BE9D6E30}"/>
    <cellStyle name="20% - Accent1 28 3" xfId="20149" xr:uid="{51A8131A-A2AA-4BF9-A9C9-8340D0BEE9A6}"/>
    <cellStyle name="20% - Accent1 28 4" xfId="26196" xr:uid="{971F1EBD-A8E8-4E8A-AC51-17F0185AE5F8}"/>
    <cellStyle name="20% - Accent1 28 5" xfId="31891" xr:uid="{0031144B-EBF3-48A3-A54B-40BD41A01D5B}"/>
    <cellStyle name="20% - Accent1 29" xfId="121" xr:uid="{07931E16-7474-48EA-8025-F23177FDDCDE}"/>
    <cellStyle name="20% - Accent1 29 2" xfId="13965" xr:uid="{020C05E7-BF42-4B4D-8BE4-8FE407037801}"/>
    <cellStyle name="20% - Accent1 29 3" xfId="20150" xr:uid="{3174B217-A9CF-438B-802E-927DFF5585B7}"/>
    <cellStyle name="20% - Accent1 29 4" xfId="26197" xr:uid="{97E70ABA-A020-4B4A-A697-125F9CD0B6F3}"/>
    <cellStyle name="20% - Accent1 29 5" xfId="31892" xr:uid="{4FE7B61B-7504-4294-B237-E0D7D6E62ED3}"/>
    <cellStyle name="20% - Accent1 3" xfId="122" xr:uid="{7EA2BE42-0EB1-4541-B177-3AEEA33051C6}"/>
    <cellStyle name="20% - Accent1 30" xfId="123" xr:uid="{6DD076B8-A609-493C-A2F6-1825B4F2D6EE}"/>
    <cellStyle name="20% - Accent1 31" xfId="124" xr:uid="{C81D29ED-BA6B-474C-A7B1-DAFD778AC934}"/>
    <cellStyle name="20% - Accent1 32" xfId="125" xr:uid="{2AC9AB75-97BA-49E5-B042-523E9B18596E}"/>
    <cellStyle name="20% - Accent1 33" xfId="126" xr:uid="{F6424BB8-188A-49D0-BCD7-1B68C779CE8D}"/>
    <cellStyle name="20% - Accent1 34" xfId="127" xr:uid="{18CAA68C-4C46-4445-9046-45AB24BC87C2}"/>
    <cellStyle name="20% - Accent1 35" xfId="128" xr:uid="{2CE037A3-5D4A-4077-8BC6-D60F337E837C}"/>
    <cellStyle name="20% - Accent1 4" xfId="129" xr:uid="{E88C7448-0749-48C3-9B58-907F70682CB2}"/>
    <cellStyle name="20% - Accent1 5" xfId="130" xr:uid="{2409DB8B-A000-45F9-B02E-9EEA61B33792}"/>
    <cellStyle name="20% - Accent1 6" xfId="131" xr:uid="{EF632469-EA57-4E62-838E-CF3E10FBB4D2}"/>
    <cellStyle name="20% - Accent1 7" xfId="132" xr:uid="{36663A81-D04F-4DF7-982A-556305BC2370}"/>
    <cellStyle name="20% - Accent1 7 2" xfId="13966" xr:uid="{EE8B38C0-8CFA-4EF7-AF19-19BB69EF19B3}"/>
    <cellStyle name="20% - Accent1 7 3" xfId="20151" xr:uid="{4D17D3D5-6957-40C0-BB8B-1C1D0759360D}"/>
    <cellStyle name="20% - Accent1 7 4" xfId="26198" xr:uid="{9496D42B-A78F-4232-B238-7F890C8F1523}"/>
    <cellStyle name="20% - Accent1 7 5" xfId="31893" xr:uid="{DB6AB637-A167-4C7A-B704-E6CF4D58A880}"/>
    <cellStyle name="20% - Accent1 8" xfId="133" xr:uid="{B9E200CF-4D46-4F67-84CA-8FCF2A76219E}"/>
    <cellStyle name="20% - Accent1 9" xfId="134" xr:uid="{503C973B-24E7-4069-82AC-3DF502FF35B7}"/>
    <cellStyle name="20% - Accent2 10" xfId="135" xr:uid="{91550002-5059-4827-9107-D16469F6274F}"/>
    <cellStyle name="20% - Accent2 11" xfId="136" xr:uid="{7EF8518E-6D39-424B-8349-9B791BCDA0F7}"/>
    <cellStyle name="20% - Accent2 11 2" xfId="137" xr:uid="{2D37FE90-91A5-474E-BCF6-0A64FC43A54F}"/>
    <cellStyle name="20% - Accent2 12" xfId="138" xr:uid="{CDAB9413-D640-4386-B3FF-B7BA5129945F}"/>
    <cellStyle name="20% - Accent2 13" xfId="139" xr:uid="{21596CB3-0F7F-4584-A004-7B4D6E04643E}"/>
    <cellStyle name="20% - Accent2 14" xfId="140" xr:uid="{4697AA8E-5490-409E-91D1-5733C5154E44}"/>
    <cellStyle name="20% - Accent2 14 2" xfId="141" xr:uid="{080A14D6-FFFD-4103-92D1-8C05F462FC40}"/>
    <cellStyle name="20% - Accent2 15" xfId="142" xr:uid="{589FB7C2-CB03-4433-AB38-25AA31272937}"/>
    <cellStyle name="20% - Accent2 15 2" xfId="143" xr:uid="{B0E7176B-A0D7-4A48-A18A-11F01FE299E8}"/>
    <cellStyle name="20% - Accent2 16" xfId="144" xr:uid="{71958B85-563C-4084-8E20-24CC8B834ACF}"/>
    <cellStyle name="20% - Accent2 16 2" xfId="145" xr:uid="{1E8D16E0-8865-4B48-9936-3E0472ED4D29}"/>
    <cellStyle name="20% - Accent2 17" xfId="146" xr:uid="{BEAA427E-5DE6-40FC-9215-BDEEE357A399}"/>
    <cellStyle name="20% - Accent2 17 2" xfId="147" xr:uid="{B588D485-4FD2-4779-8D34-9FD37097DFA1}"/>
    <cellStyle name="20% - Accent2 18" xfId="148" xr:uid="{7DA6914A-BADD-49E5-8D19-919EB97BC87D}"/>
    <cellStyle name="20% - Accent2 18 2" xfId="149" xr:uid="{B7DDF026-37EF-4AEE-9B8B-9C64F735B41E}"/>
    <cellStyle name="20% - Accent2 19" xfId="150" xr:uid="{9620C54C-F176-42CD-BACB-65B6CB7A8201}"/>
    <cellStyle name="20% - Accent2 19 2" xfId="151" xr:uid="{2A6F0E87-93A0-4082-BA87-11F4E3F54959}"/>
    <cellStyle name="20% - Accent2 2" xfId="152" xr:uid="{7B813A3C-92FE-4161-A47A-DE0B740BB570}"/>
    <cellStyle name="20% - Accent2 2 2" xfId="153" xr:uid="{AF76B908-E1AF-480D-8F62-D3C7E5A06F83}"/>
    <cellStyle name="20% - Accent2 2 3" xfId="154" xr:uid="{4043A252-B80A-4130-BC48-4EA15FE96653}"/>
    <cellStyle name="20% - Accent2 2 4" xfId="155" xr:uid="{ED3871E8-518F-4AB1-8DA8-94C8AB8C7EA9}"/>
    <cellStyle name="20% - Accent2 2 5" xfId="156" xr:uid="{18983BC4-892A-41EA-BD40-C4D271FE1719}"/>
    <cellStyle name="20% - Accent2 2 5 2" xfId="157" xr:uid="{2017A69C-4355-4FAE-90DE-EC2C162E5B8F}"/>
    <cellStyle name="20% - Accent2 2 6" xfId="158" xr:uid="{A536967F-6624-4E01-A99B-7E0AA7B81CDD}"/>
    <cellStyle name="20% - Accent2 20" xfId="159" xr:uid="{870954EA-6D0E-4AD9-90F8-DEA9833C060B}"/>
    <cellStyle name="20% - Accent2 20 2" xfId="160" xr:uid="{94F77664-9713-4035-9E39-D9E11D5F53AA}"/>
    <cellStyle name="20% - Accent2 21" xfId="161" xr:uid="{989C5D0F-5D58-4A1A-ABDD-C60D101D3F67}"/>
    <cellStyle name="20% - Accent2 21 2" xfId="162" xr:uid="{4721FA5A-B14E-4B65-B080-2B5E5D98F97D}"/>
    <cellStyle name="20% - Accent2 22" xfId="163" xr:uid="{0A051BF6-B14A-4CD1-A903-CFE4ED26B38A}"/>
    <cellStyle name="20% - Accent2 22 2" xfId="164" xr:uid="{A5FC9EA6-57A5-4F4C-8BFB-F971CAA0191C}"/>
    <cellStyle name="20% - Accent2 23" xfId="165" xr:uid="{09A6D4F4-451A-4592-99DF-B5E24E7410F6}"/>
    <cellStyle name="20% - Accent2 23 2" xfId="166" xr:uid="{D4BD9625-BDEF-4C62-8F89-776909D522FB}"/>
    <cellStyle name="20% - Accent2 24" xfId="167" xr:uid="{CD1391BC-A8FF-487A-B255-7D9DD1296B68}"/>
    <cellStyle name="20% - Accent2 24 2" xfId="168" xr:uid="{2A907A02-A228-4194-A8F9-A051A66CF180}"/>
    <cellStyle name="20% - Accent2 25" xfId="169" xr:uid="{F81C659F-6AD6-4EE6-B5EC-D067127D1C86}"/>
    <cellStyle name="20% - Accent2 25 2" xfId="170" xr:uid="{58601E72-82E6-4325-A2BD-5F8AE941933C}"/>
    <cellStyle name="20% - Accent2 26" xfId="171" xr:uid="{13D515DA-DAAC-444D-BAF9-2BA7C4AE39D4}"/>
    <cellStyle name="20% - Accent2 26 2" xfId="172" xr:uid="{499F8092-0711-45E1-BA4E-B2F7A3C6DD96}"/>
    <cellStyle name="20% - Accent2 27" xfId="173" xr:uid="{7C21ED94-E9BC-4711-A4DA-0FF32F8D2FAF}"/>
    <cellStyle name="20% - Accent2 28" xfId="174" xr:uid="{11D43177-F9FA-40B5-AED7-200C568AF93A}"/>
    <cellStyle name="20% - Accent2 28 2" xfId="13967" xr:uid="{E226FF9B-321D-46A4-BEB1-79EDC10A3E12}"/>
    <cellStyle name="20% - Accent2 28 3" xfId="20152" xr:uid="{52AD8F0A-60B9-42A3-9930-9E31E927485B}"/>
    <cellStyle name="20% - Accent2 28 4" xfId="26199" xr:uid="{C1EDFED6-B1F8-4300-96A2-9AED522FB7A0}"/>
    <cellStyle name="20% - Accent2 28 5" xfId="31894" xr:uid="{6277F478-6A33-4491-9305-2F25BFC6C463}"/>
    <cellStyle name="20% - Accent2 29" xfId="175" xr:uid="{E03144FF-D9C9-4A70-8D85-B8C09E4AA0A3}"/>
    <cellStyle name="20% - Accent2 29 2" xfId="13968" xr:uid="{8899ABB5-5076-4A05-ADB3-AB61EA0C3D85}"/>
    <cellStyle name="20% - Accent2 29 3" xfId="20153" xr:uid="{71B5548F-D177-4235-BC04-9C41B6ECAEC7}"/>
    <cellStyle name="20% - Accent2 29 4" xfId="26200" xr:uid="{925FF804-D5F4-4254-A2CE-7275473FC484}"/>
    <cellStyle name="20% - Accent2 29 5" xfId="31895" xr:uid="{E64BF517-A410-4AFE-A7C7-43FB9C09EDA2}"/>
    <cellStyle name="20% - Accent2 3" xfId="176" xr:uid="{9B9020B6-B14C-49A3-A67D-7B859FC324AC}"/>
    <cellStyle name="20% - Accent2 30" xfId="177" xr:uid="{7B5CB3CA-14A7-431C-9C1B-A3C749BABCB0}"/>
    <cellStyle name="20% - Accent2 31" xfId="178" xr:uid="{884E9E60-08D6-4825-9612-C5B372F9F32C}"/>
    <cellStyle name="20% - Accent2 32" xfId="179" xr:uid="{7C730275-494A-412B-BA00-2F83B126B563}"/>
    <cellStyle name="20% - Accent2 33" xfId="180" xr:uid="{5D1F71EC-FA2D-4DA9-8C00-054AD6DF60F7}"/>
    <cellStyle name="20% - Accent2 34" xfId="181" xr:uid="{896766F1-B27D-4A84-AD19-1A5F7A4E7810}"/>
    <cellStyle name="20% - Accent2 35" xfId="182" xr:uid="{4CF16FED-531A-4374-8942-206DA13CF0BA}"/>
    <cellStyle name="20% - Accent2 4" xfId="183" xr:uid="{6149E403-1217-4018-B45E-4AB3F4CCFEF0}"/>
    <cellStyle name="20% - Accent2 5" xfId="184" xr:uid="{0B41989E-311B-4615-8F27-D83FE50CB9CB}"/>
    <cellStyle name="20% - Accent2 6" xfId="185" xr:uid="{49F4ACE3-E467-49CC-81F8-6C15352680EF}"/>
    <cellStyle name="20% - Accent2 7" xfId="186" xr:uid="{C8731305-B64E-4E55-B152-3E3F80D2051E}"/>
    <cellStyle name="20% - Accent2 7 2" xfId="13969" xr:uid="{BA0AED25-BE63-496E-BB19-992A6A2FCA04}"/>
    <cellStyle name="20% - Accent2 7 3" xfId="20154" xr:uid="{1AADF2D0-E7B1-4045-9D93-A5B9C290228C}"/>
    <cellStyle name="20% - Accent2 7 4" xfId="26201" xr:uid="{CDC551A9-E3C9-478D-84D4-E07B961F006C}"/>
    <cellStyle name="20% - Accent2 7 5" xfId="31896" xr:uid="{0CBD7D4A-111A-4A47-98B4-AA24889AB9DF}"/>
    <cellStyle name="20% - Accent2 8" xfId="187" xr:uid="{DB48D57A-D6A4-4C41-AFE5-7F2B31E2A348}"/>
    <cellStyle name="20% - Accent2 9" xfId="188" xr:uid="{2C4E47FF-3C71-4E28-836E-7814DA3D8381}"/>
    <cellStyle name="20% - Accent3 10" xfId="189" xr:uid="{68DBE746-E5DD-4FEC-BC71-4F72824D3E28}"/>
    <cellStyle name="20% - Accent3 11" xfId="190" xr:uid="{FD2A13CE-6C84-4C20-807F-4D86E31951BC}"/>
    <cellStyle name="20% - Accent3 11 2" xfId="191" xr:uid="{B16D2EE9-C467-4004-B72D-00B9F28F9F53}"/>
    <cellStyle name="20% - Accent3 12" xfId="192" xr:uid="{92719DB4-C85C-4832-A40E-1415A2F80A9B}"/>
    <cellStyle name="20% - Accent3 13" xfId="193" xr:uid="{9C535A6E-FBF4-470E-9367-31AF912EFF70}"/>
    <cellStyle name="20% - Accent3 14" xfId="194" xr:uid="{E3282AD2-C568-441C-88E9-DCABA8F22ED0}"/>
    <cellStyle name="20% - Accent3 14 2" xfId="195" xr:uid="{2D8AF877-0D30-4685-8428-456622229326}"/>
    <cellStyle name="20% - Accent3 15" xfId="196" xr:uid="{943F89A1-08F4-47D1-B623-CC2FDAECE24E}"/>
    <cellStyle name="20% - Accent3 15 2" xfId="197" xr:uid="{37BBA082-472B-4F2F-8275-5B502C97BF88}"/>
    <cellStyle name="20% - Accent3 16" xfId="198" xr:uid="{91516226-A20C-46AA-B9B8-D95259D6A281}"/>
    <cellStyle name="20% - Accent3 16 2" xfId="199" xr:uid="{A6294AAD-0F22-4D94-BEE0-DA3B4693D7C9}"/>
    <cellStyle name="20% - Accent3 17" xfId="200" xr:uid="{86CCBA3A-C62C-4EAB-8330-638E30134C9F}"/>
    <cellStyle name="20% - Accent3 17 2" xfId="201" xr:uid="{5BC4B92C-02D8-4D5C-9CBB-82B96D21836B}"/>
    <cellStyle name="20% - Accent3 18" xfId="202" xr:uid="{4617A656-0687-4F33-A86F-3808B41B55A2}"/>
    <cellStyle name="20% - Accent3 18 2" xfId="203" xr:uid="{FB7C89D9-58BF-48D5-B301-20730A361DBB}"/>
    <cellStyle name="20% - Accent3 19" xfId="204" xr:uid="{F2C9E025-4CF4-477F-81F8-732C10763ADF}"/>
    <cellStyle name="20% - Accent3 19 2" xfId="205" xr:uid="{2AEB3A62-36B8-4BDE-B474-9332FA85A9C7}"/>
    <cellStyle name="20% - Accent3 2" xfId="206" xr:uid="{2F1DC385-40CC-4703-90FD-F0B55D299596}"/>
    <cellStyle name="20% - Accent3 2 2" xfId="207" xr:uid="{B85C103A-462B-4DC0-AA1E-819CAE12D8F1}"/>
    <cellStyle name="20% - Accent3 2 3" xfId="208" xr:uid="{E343F366-C708-41DA-8442-E8BD65550F5F}"/>
    <cellStyle name="20% - Accent3 2 4" xfId="209" xr:uid="{1C385E22-6DFF-494B-A2BA-D2A1D21369C3}"/>
    <cellStyle name="20% - Accent3 2 5" xfId="210" xr:uid="{14840CE2-2794-476B-8A76-141F795873C9}"/>
    <cellStyle name="20% - Accent3 2 5 2" xfId="211" xr:uid="{553DBFB7-F389-4010-A3D1-A11D8E858065}"/>
    <cellStyle name="20% - Accent3 2 6" xfId="212" xr:uid="{1B447818-3C77-4ECD-8168-81671FD38EDF}"/>
    <cellStyle name="20% - Accent3 20" xfId="213" xr:uid="{C2C09A26-6C02-4C7A-BF81-31BAAE1FF6A2}"/>
    <cellStyle name="20% - Accent3 20 2" xfId="214" xr:uid="{A3321915-E57A-44A6-973A-11589123BD05}"/>
    <cellStyle name="20% - Accent3 21" xfId="215" xr:uid="{E0A7B260-94DB-4E10-93E7-9237B5BDBAFE}"/>
    <cellStyle name="20% - Accent3 21 2" xfId="216" xr:uid="{B7852E05-6733-4B10-AF6A-949D7063EA9F}"/>
    <cellStyle name="20% - Accent3 22" xfId="217" xr:uid="{C2F9586A-AD5C-4159-AF38-C3CFD0AC405D}"/>
    <cellStyle name="20% - Accent3 22 2" xfId="218" xr:uid="{FDC456C0-BECA-4574-95F3-1FFE98C6F77F}"/>
    <cellStyle name="20% - Accent3 23" xfId="219" xr:uid="{1A518FEE-D539-45C8-896E-7BA09FEEE56B}"/>
    <cellStyle name="20% - Accent3 23 2" xfId="220" xr:uid="{06C08026-F30B-4A8A-B780-560050D8868B}"/>
    <cellStyle name="20% - Accent3 24" xfId="221" xr:uid="{0D20F114-D383-49EC-958E-80A95F4932CB}"/>
    <cellStyle name="20% - Accent3 24 2" xfId="222" xr:uid="{FFDC425A-DF44-45BF-9373-D8A6F9FBA90E}"/>
    <cellStyle name="20% - Accent3 25" xfId="223" xr:uid="{EFA8E49F-A890-4A6F-8A00-9565C116F48C}"/>
    <cellStyle name="20% - Accent3 25 2" xfId="224" xr:uid="{6AB97866-8B8F-40D5-9A72-98DA53C4D8D4}"/>
    <cellStyle name="20% - Accent3 26" xfId="225" xr:uid="{C3F20BAB-508B-4E2D-BB0B-415B76B0BE19}"/>
    <cellStyle name="20% - Accent3 26 2" xfId="226" xr:uid="{E3C06D1A-1A89-40EF-BA25-85F02185102B}"/>
    <cellStyle name="20% - Accent3 27" xfId="227" xr:uid="{8B83108A-2D0F-4356-AB4C-F65200769467}"/>
    <cellStyle name="20% - Accent3 28" xfId="228" xr:uid="{E0A3EF77-06EC-496E-8831-6240F5E8DA1C}"/>
    <cellStyle name="20% - Accent3 28 2" xfId="13970" xr:uid="{435882A8-753C-4F69-B343-1C2C45143252}"/>
    <cellStyle name="20% - Accent3 28 3" xfId="20155" xr:uid="{4FB07CE8-E6FC-4EBA-8B41-5D1DB733D7E3}"/>
    <cellStyle name="20% - Accent3 28 4" xfId="26202" xr:uid="{BF9341D0-8480-4DFA-B257-A80A9A3AA882}"/>
    <cellStyle name="20% - Accent3 28 5" xfId="31897" xr:uid="{B2C44D3F-AE20-4E9A-93F1-193845901F6A}"/>
    <cellStyle name="20% - Accent3 29" xfId="229" xr:uid="{BE4C5207-42B9-4071-BB02-06B703A6CFD6}"/>
    <cellStyle name="20% - Accent3 29 2" xfId="13971" xr:uid="{E75A6E95-1AF5-4172-B46A-ED8BEAF1192C}"/>
    <cellStyle name="20% - Accent3 29 3" xfId="20156" xr:uid="{35529155-3A45-48D7-9C03-0E37BC2A727F}"/>
    <cellStyle name="20% - Accent3 29 4" xfId="26203" xr:uid="{8BA4D020-005E-4C1F-AD55-5589404FCA21}"/>
    <cellStyle name="20% - Accent3 29 5" xfId="31898" xr:uid="{526DAB55-CDE5-4190-A6DC-341F96357555}"/>
    <cellStyle name="20% - Accent3 3" xfId="230" xr:uid="{7849DC69-3BC2-4C02-9F12-3AE6BD703D1C}"/>
    <cellStyle name="20% - Accent3 30" xfId="231" xr:uid="{20105148-7CF1-48EC-BBC0-C8D5B2E597AC}"/>
    <cellStyle name="20% - Accent3 31" xfId="232" xr:uid="{C509AA1B-F963-4C72-8A37-34E071668C35}"/>
    <cellStyle name="20% - Accent3 32" xfId="233" xr:uid="{62F11DCF-BE51-46B1-BAD1-C90A9EB077E1}"/>
    <cellStyle name="20% - Accent3 33" xfId="234" xr:uid="{231F2F91-8CFB-4BD3-A686-86F6686BD010}"/>
    <cellStyle name="20% - Accent3 34" xfId="235" xr:uid="{299695A1-9D20-4B79-8D7F-D3ABCC8D7D84}"/>
    <cellStyle name="20% - Accent3 35" xfId="236" xr:uid="{3263D127-D1DB-4D63-8B13-D849B4AD7C3D}"/>
    <cellStyle name="20% - Accent3 4" xfId="237" xr:uid="{81789EA1-1749-43C7-97BD-54CBFF178B2D}"/>
    <cellStyle name="20% - Accent3 5" xfId="238" xr:uid="{3C5C685B-E218-44A5-B27B-DF0BACEA6D24}"/>
    <cellStyle name="20% - Accent3 6" xfId="239" xr:uid="{05960C50-4B81-455B-9C6C-75AB0B56CB44}"/>
    <cellStyle name="20% - Accent3 7" xfId="240" xr:uid="{E9AA862E-9D3B-417E-B0AC-54360B56F4A7}"/>
    <cellStyle name="20% - Accent3 7 2" xfId="13972" xr:uid="{E592E1E7-3851-4B3D-AD3A-1054BB2FEA1E}"/>
    <cellStyle name="20% - Accent3 7 3" xfId="20157" xr:uid="{84DAD7CE-2600-433F-B67C-A98F5820B77A}"/>
    <cellStyle name="20% - Accent3 7 4" xfId="26204" xr:uid="{A3761639-8C5C-4E21-B719-8B0E4D08EF6D}"/>
    <cellStyle name="20% - Accent3 7 5" xfId="31899" xr:uid="{2453D4F3-FE44-4C56-BC65-A119122EAD33}"/>
    <cellStyle name="20% - Accent3 8" xfId="241" xr:uid="{03B91068-0557-40B4-963A-D6110B145C2E}"/>
    <cellStyle name="20% - Accent3 9" xfId="242" xr:uid="{2BBC9829-E4DE-4CE9-A52C-5A220DC27A70}"/>
    <cellStyle name="20% - Accent4 10" xfId="243" xr:uid="{C420782B-F957-41A9-B97F-7C55DC1A6694}"/>
    <cellStyle name="20% - Accent4 11" xfId="244" xr:uid="{E4D356E2-1986-402C-9FD8-0C4A9A631C62}"/>
    <cellStyle name="20% - Accent4 11 2" xfId="245" xr:uid="{58722BDA-446F-4DD4-900A-FA9F9973EB7F}"/>
    <cellStyle name="20% - Accent4 12" xfId="246" xr:uid="{A57A3374-89A6-4FE5-91E4-EC148A19B72B}"/>
    <cellStyle name="20% - Accent4 13" xfId="247" xr:uid="{923FA34B-A539-4568-A09C-582230602DFA}"/>
    <cellStyle name="20% - Accent4 14" xfId="248" xr:uid="{4A729B84-45AB-4D92-A1B6-2ECBF49910DE}"/>
    <cellStyle name="20% - Accent4 14 2" xfId="249" xr:uid="{143B30B7-B17D-43CB-A613-0D58F42735EC}"/>
    <cellStyle name="20% - Accent4 15" xfId="250" xr:uid="{FD95C870-23C8-491F-ACB8-9691BE12B056}"/>
    <cellStyle name="20% - Accent4 15 2" xfId="251" xr:uid="{F6D1992E-4042-4018-9984-7995F68B172F}"/>
    <cellStyle name="20% - Accent4 16" xfId="252" xr:uid="{640FE93A-89F6-44C3-A24B-73CB6EC89189}"/>
    <cellStyle name="20% - Accent4 16 2" xfId="253" xr:uid="{E518920B-56F7-462F-9908-BC0B540DE15A}"/>
    <cellStyle name="20% - Accent4 17" xfId="254" xr:uid="{F6764163-683F-4B5D-AEBE-2E11D4287D67}"/>
    <cellStyle name="20% - Accent4 17 2" xfId="255" xr:uid="{2B8E02C2-209D-4B18-9B0A-F1F8167BA013}"/>
    <cellStyle name="20% - Accent4 18" xfId="256" xr:uid="{EE7F07A6-64FB-404C-8617-4A0B1B972CEA}"/>
    <cellStyle name="20% - Accent4 18 2" xfId="257" xr:uid="{0EBEC7ED-020E-4BAD-BEB3-D7C7B836E63C}"/>
    <cellStyle name="20% - Accent4 19" xfId="258" xr:uid="{9C7B0595-948F-4B0B-90E0-E026749CE64F}"/>
    <cellStyle name="20% - Accent4 19 2" xfId="259" xr:uid="{B7C20083-A3F3-41DB-B1C2-AA2BB35B7E7A}"/>
    <cellStyle name="20% - Accent4 2" xfId="260" xr:uid="{BE3A7653-A214-4BD9-BC3F-92A7003A568B}"/>
    <cellStyle name="20% - Accent4 2 2" xfId="261" xr:uid="{D2E02133-56B0-4461-825B-64DFB3C20049}"/>
    <cellStyle name="20% - Accent4 2 3" xfId="262" xr:uid="{0EFD8D9A-18F3-4EB8-BE86-1690F2A8AC2D}"/>
    <cellStyle name="20% - Accent4 2 4" xfId="263" xr:uid="{277FB058-CE4C-4452-B7BD-976CB776E135}"/>
    <cellStyle name="20% - Accent4 2 5" xfId="264" xr:uid="{46A00CD2-C6B3-4BE6-A75D-6AB48E18DCD0}"/>
    <cellStyle name="20% - Accent4 2 5 2" xfId="265" xr:uid="{1099303E-199A-4846-84E3-69714B47C376}"/>
    <cellStyle name="20% - Accent4 2 6" xfId="266" xr:uid="{4433FF99-BC90-4A15-A432-FB5D317A6B9E}"/>
    <cellStyle name="20% - Accent4 20" xfId="267" xr:uid="{1C79DA61-5443-46B6-829A-82A0E8EEBBF1}"/>
    <cellStyle name="20% - Accent4 20 2" xfId="268" xr:uid="{CBCC434C-B419-455A-8967-33BAB7EB899C}"/>
    <cellStyle name="20% - Accent4 21" xfId="269" xr:uid="{B8D52C6A-A24B-4A1D-B9D9-A2BD2F67C519}"/>
    <cellStyle name="20% - Accent4 21 2" xfId="270" xr:uid="{3EA203FE-FD99-4719-8B84-8698AB451876}"/>
    <cellStyle name="20% - Accent4 22" xfId="271" xr:uid="{6DCC7AE6-569F-4FC3-9CF0-99A5724B5D8F}"/>
    <cellStyle name="20% - Accent4 22 2" xfId="272" xr:uid="{CEA2BA62-A29F-419F-A513-DFA3C32719D1}"/>
    <cellStyle name="20% - Accent4 23" xfId="273" xr:uid="{6C086B41-CF94-4466-81AB-2133CFAF3FEB}"/>
    <cellStyle name="20% - Accent4 23 2" xfId="274" xr:uid="{41797A1F-FDAD-4B79-AAF1-8BF6E090F7B3}"/>
    <cellStyle name="20% - Accent4 24" xfId="275" xr:uid="{8245B8F3-13AB-4254-A9A3-E2807BC99F08}"/>
    <cellStyle name="20% - Accent4 24 2" xfId="276" xr:uid="{94A37D79-7265-4DDC-93DB-409B4B3BFD79}"/>
    <cellStyle name="20% - Accent4 25" xfId="277" xr:uid="{4F9C4156-126C-4A44-81BD-131A2364048A}"/>
    <cellStyle name="20% - Accent4 25 2" xfId="278" xr:uid="{7F9D9805-079F-4FFB-BBEE-6C5DD38B228F}"/>
    <cellStyle name="20% - Accent4 26" xfId="279" xr:uid="{F3078B48-EF66-4BE0-ACE1-CD7F50929DFE}"/>
    <cellStyle name="20% - Accent4 26 2" xfId="280" xr:uid="{8FD3C2A4-E882-419C-AF4C-9B22815638C5}"/>
    <cellStyle name="20% - Accent4 27" xfId="281" xr:uid="{1CA023C0-DFE0-446C-8764-6BC45F6B0793}"/>
    <cellStyle name="20% - Accent4 28" xfId="282" xr:uid="{2022F4A6-A4DD-4F65-B6B2-7E3BC29AEACF}"/>
    <cellStyle name="20% - Accent4 28 2" xfId="13973" xr:uid="{C9400C80-5C34-4742-93CD-E8535868C2B2}"/>
    <cellStyle name="20% - Accent4 28 3" xfId="20158" xr:uid="{7FEC7884-F228-4A17-84D2-91DFC0503301}"/>
    <cellStyle name="20% - Accent4 28 4" xfId="26205" xr:uid="{09E96103-5765-4393-82AB-34267AB07A8C}"/>
    <cellStyle name="20% - Accent4 28 5" xfId="31900" xr:uid="{9E5D1B59-2C1D-4AB2-A47C-59B8718E6667}"/>
    <cellStyle name="20% - Accent4 29" xfId="283" xr:uid="{8B156D30-EC16-426A-8689-DCD6B5B99798}"/>
    <cellStyle name="20% - Accent4 29 2" xfId="13974" xr:uid="{50F6F8B0-BB2A-4CFF-8F64-90E724813B86}"/>
    <cellStyle name="20% - Accent4 29 3" xfId="20159" xr:uid="{9DF0F4FE-C0E5-4348-AD6D-C0C3622156D1}"/>
    <cellStyle name="20% - Accent4 29 4" xfId="26206" xr:uid="{C2A942EC-12C6-480E-BB1C-9F1866FEDB09}"/>
    <cellStyle name="20% - Accent4 29 5" xfId="31901" xr:uid="{9FE26F19-C284-4134-8E77-E0464B8F81A4}"/>
    <cellStyle name="20% - Accent4 3" xfId="284" xr:uid="{775AAA58-59B4-45E0-8AEE-920DA23134EF}"/>
    <cellStyle name="20% - Accent4 30" xfId="285" xr:uid="{165FB5EA-FA33-4C02-B987-C9586F34531A}"/>
    <cellStyle name="20% - Accent4 31" xfId="286" xr:uid="{84F47FD0-6AFB-45AE-BDE4-E65FBAEDF01B}"/>
    <cellStyle name="20% - Accent4 32" xfId="287" xr:uid="{F7537822-3350-4746-8DA8-D4CD7237B7D5}"/>
    <cellStyle name="20% - Accent4 33" xfId="288" xr:uid="{727D5D82-4EDA-40B0-B787-3CA6B80C2582}"/>
    <cellStyle name="20% - Accent4 34" xfId="289" xr:uid="{3B81D932-A4F5-4939-963F-29723BF7E0F5}"/>
    <cellStyle name="20% - Accent4 35" xfId="290" xr:uid="{C191F98F-4DBA-4C92-878A-A50CADD8410D}"/>
    <cellStyle name="20% - Accent4 4" xfId="291" xr:uid="{71004226-C1CA-4DED-ACDA-5EB4F27C43D3}"/>
    <cellStyle name="20% - Accent4 5" xfId="292" xr:uid="{5054B2EB-0BFD-436E-9871-F46283FEF53B}"/>
    <cellStyle name="20% - Accent4 6" xfId="293" xr:uid="{E29CDC67-9676-4D22-BC25-332367534DCE}"/>
    <cellStyle name="20% - Accent4 7" xfId="294" xr:uid="{D69DA819-FEA5-47DE-B5D9-20ABFCA6B614}"/>
    <cellStyle name="20% - Accent4 7 2" xfId="13975" xr:uid="{19571000-2CA1-405B-A428-B49A53C87BC2}"/>
    <cellStyle name="20% - Accent4 7 3" xfId="20160" xr:uid="{2AC2CF0A-8CDF-4463-A9D2-B4B07514AE10}"/>
    <cellStyle name="20% - Accent4 7 4" xfId="26207" xr:uid="{27F1CE85-1106-4624-9FC8-7C00B18236D0}"/>
    <cellStyle name="20% - Accent4 7 5" xfId="31902" xr:uid="{446C4A41-6209-44D0-8060-C7AA56731A19}"/>
    <cellStyle name="20% - Accent4 8" xfId="295" xr:uid="{2B1FA266-5AA7-42B6-B727-42B7E3A16F48}"/>
    <cellStyle name="20% - Accent4 9" xfId="296" xr:uid="{3BD9C893-7710-407E-A2E1-9AEF476ED531}"/>
    <cellStyle name="20% - Accent5 10" xfId="297" xr:uid="{ACC19979-BCD4-46B1-85EC-C34A111A7D6D}"/>
    <cellStyle name="20% - Accent5 11" xfId="298" xr:uid="{3E9CA18F-E695-457C-B846-7E94CBCB260A}"/>
    <cellStyle name="20% - Accent5 11 2" xfId="299" xr:uid="{117EA5E6-D3CE-40D9-A2F7-B4F2EE85F446}"/>
    <cellStyle name="20% - Accent5 12" xfId="300" xr:uid="{9F850D03-F865-49D5-AC4C-8B0D646AAABF}"/>
    <cellStyle name="20% - Accent5 13" xfId="301" xr:uid="{E357E2AF-2F3D-443F-87C9-2D03120B1CB0}"/>
    <cellStyle name="20% - Accent5 14" xfId="302" xr:uid="{4883BE67-D094-41F5-9FB0-5F842EE1B488}"/>
    <cellStyle name="20% - Accent5 14 2" xfId="303" xr:uid="{2079BA7D-1D4E-400E-98B8-400B1D26D362}"/>
    <cellStyle name="20% - Accent5 15" xfId="304" xr:uid="{12DD374A-9F27-410C-8CF5-0BB74252F857}"/>
    <cellStyle name="20% - Accent5 15 2" xfId="305" xr:uid="{7CE10C27-14CF-4AC5-824D-94A70B48CBCA}"/>
    <cellStyle name="20% - Accent5 16" xfId="306" xr:uid="{32DEB615-7951-417C-84EB-C17307FB21D4}"/>
    <cellStyle name="20% - Accent5 16 2" xfId="307" xr:uid="{63BA4518-6369-4394-AC8D-AD0A234DA830}"/>
    <cellStyle name="20% - Accent5 17" xfId="308" xr:uid="{36CC4E8F-6C8B-4851-AB44-EF223E10CB97}"/>
    <cellStyle name="20% - Accent5 17 2" xfId="309" xr:uid="{B7B73F4E-E006-4FDC-AD4F-505D6AA7F8C4}"/>
    <cellStyle name="20% - Accent5 18" xfId="310" xr:uid="{405436AB-F5BA-4B80-9D2F-338A9D162EF4}"/>
    <cellStyle name="20% - Accent5 18 2" xfId="311" xr:uid="{7C61BF1F-2042-4B48-B122-266E9EC7BD9C}"/>
    <cellStyle name="20% - Accent5 19" xfId="312" xr:uid="{F2930349-A34A-4A5E-A7A3-B2BB034DED37}"/>
    <cellStyle name="20% - Accent5 19 2" xfId="313" xr:uid="{0CDDACC2-53B1-4BDA-B8A9-ABF1DEA3DB3D}"/>
    <cellStyle name="20% - Accent5 2" xfId="314" xr:uid="{5638A5B2-7C9D-418E-8EB0-2524086D2499}"/>
    <cellStyle name="20% - Accent5 2 2" xfId="315" xr:uid="{400EDBDF-351A-4D19-B321-1DAC9980FE15}"/>
    <cellStyle name="20% - Accent5 2 3" xfId="316" xr:uid="{820B5672-9B04-4CC5-9C46-D9FAD1A9EFB5}"/>
    <cellStyle name="20% - Accent5 2 4" xfId="317" xr:uid="{AB1D7EBE-1F07-47AE-A80B-087C438380D9}"/>
    <cellStyle name="20% - Accent5 2 5" xfId="318" xr:uid="{EB15A93F-ECFA-460A-911F-5C3808E4F166}"/>
    <cellStyle name="20% - Accent5 2 5 2" xfId="319" xr:uid="{8EFDB567-EEE4-4C4B-8740-5BAE0A873604}"/>
    <cellStyle name="20% - Accent5 2 6" xfId="320" xr:uid="{370A307A-3C8C-42E3-96C6-699360AF090A}"/>
    <cellStyle name="20% - Accent5 20" xfId="321" xr:uid="{80E320CA-3F5C-4E5B-B06A-CC55B03C9F24}"/>
    <cellStyle name="20% - Accent5 20 2" xfId="322" xr:uid="{44D8C5DC-6BE6-4D68-8008-248A208E366C}"/>
    <cellStyle name="20% - Accent5 21" xfId="323" xr:uid="{D4764ADC-9750-4F12-95A3-F4C13E32253C}"/>
    <cellStyle name="20% - Accent5 21 2" xfId="324" xr:uid="{84027471-0DF7-4CBF-AFA2-7597173B8CF4}"/>
    <cellStyle name="20% - Accent5 22" xfId="325" xr:uid="{B18BFC11-FDD2-44A5-86C7-C1CA27B272D0}"/>
    <cellStyle name="20% - Accent5 22 2" xfId="326" xr:uid="{2A9009A6-4BE0-497A-93DF-306626F6BD36}"/>
    <cellStyle name="20% - Accent5 23" xfId="327" xr:uid="{ED9A54CD-A929-4A3E-BC6E-F49E384508DC}"/>
    <cellStyle name="20% - Accent5 23 2" xfId="328" xr:uid="{3E68A214-04B1-4CF3-A25E-C48DDBD45FAF}"/>
    <cellStyle name="20% - Accent5 24" xfId="329" xr:uid="{F9A0AD12-E7B9-482A-8188-14197A0D2FA4}"/>
    <cellStyle name="20% - Accent5 24 2" xfId="330" xr:uid="{DF650F75-2A32-45B8-A51D-67BA86F828CE}"/>
    <cellStyle name="20% - Accent5 25" xfId="331" xr:uid="{3CE0EA43-D0D5-4AD0-8DA3-44657ED94BCB}"/>
    <cellStyle name="20% - Accent5 25 2" xfId="332" xr:uid="{C992C40D-8F6C-4B67-ACD8-3DFA2CCB1A4D}"/>
    <cellStyle name="20% - Accent5 26" xfId="333" xr:uid="{A91013BE-5E65-4CAD-B4AD-DF2FD2CFD338}"/>
    <cellStyle name="20% - Accent5 26 2" xfId="334" xr:uid="{0E57B3F3-55E7-4B8C-B0DE-6A8ED991E1AD}"/>
    <cellStyle name="20% - Accent5 27" xfId="335" xr:uid="{E4EEFCF4-9D97-4A4C-8E3C-98504E09E75A}"/>
    <cellStyle name="20% - Accent5 28" xfId="336" xr:uid="{D8A72D0A-4C11-4BD5-9073-016AC94FFC1E}"/>
    <cellStyle name="20% - Accent5 28 2" xfId="13976" xr:uid="{4801B4EB-CDEB-4814-8C9E-9E69E5BC120C}"/>
    <cellStyle name="20% - Accent5 28 3" xfId="20161" xr:uid="{ECBD68BD-FBAA-45E9-9452-C7ECF6EA1485}"/>
    <cellStyle name="20% - Accent5 28 4" xfId="26208" xr:uid="{6B0854F2-B424-4073-B023-78313F85FA61}"/>
    <cellStyle name="20% - Accent5 28 5" xfId="31903" xr:uid="{416C1EC3-E099-4599-AA71-612C8C102DC5}"/>
    <cellStyle name="20% - Accent5 29" xfId="337" xr:uid="{1DF6480D-5773-4D8E-AF65-564A4C6C70EB}"/>
    <cellStyle name="20% - Accent5 29 2" xfId="13977" xr:uid="{280F98EA-55AC-4D84-BE0C-E95AC0FC8B91}"/>
    <cellStyle name="20% - Accent5 29 3" xfId="20162" xr:uid="{35ACBFD7-0ECA-4066-BC82-EF4DF041A1A9}"/>
    <cellStyle name="20% - Accent5 29 4" xfId="26209" xr:uid="{3931B536-DFBB-47DA-BE72-A10DBD42CA70}"/>
    <cellStyle name="20% - Accent5 29 5" xfId="31904" xr:uid="{2D0C18BC-CD43-44D8-97C1-8AC589D9E6D6}"/>
    <cellStyle name="20% - Accent5 3" xfId="338" xr:uid="{BD2AE478-D293-40E7-B41E-EAF1C14973EB}"/>
    <cellStyle name="20% - Accent5 30" xfId="339" xr:uid="{10C48BAC-E85C-4E10-AA0C-069C565EFD52}"/>
    <cellStyle name="20% - Accent5 31" xfId="340" xr:uid="{F8CE97FD-5694-4048-86E7-7F53A2AF1CCB}"/>
    <cellStyle name="20% - Accent5 32" xfId="341" xr:uid="{16E9D470-17AC-47E1-8D5B-04BA2EB60E41}"/>
    <cellStyle name="20% - Accent5 33" xfId="342" xr:uid="{77288AB5-8D3E-40D5-B8C7-518561BE8693}"/>
    <cellStyle name="20% - Accent5 34" xfId="343" xr:uid="{A7D17DA4-AD79-497D-8A20-91CE36DD09CD}"/>
    <cellStyle name="20% - Accent5 35" xfId="344" xr:uid="{ACF4D1B0-245F-4671-938C-CF4DCED23B3B}"/>
    <cellStyle name="20% - Accent5 4" xfId="345" xr:uid="{68EF4B3F-168F-4384-B94B-148BAF86607E}"/>
    <cellStyle name="20% - Accent5 5" xfId="346" xr:uid="{4FEA2B25-BD2D-4983-8F93-E588E8D991D0}"/>
    <cellStyle name="20% - Accent5 6" xfId="347" xr:uid="{EC2E8BBD-1B46-4700-8969-CC14DD5FAACA}"/>
    <cellStyle name="20% - Accent5 7" xfId="348" xr:uid="{EF4FD1F9-02DD-49D5-A0D6-33BA1063127D}"/>
    <cellStyle name="20% - Accent5 7 2" xfId="13978" xr:uid="{8D32312A-89AA-40E9-814B-203BD294B887}"/>
    <cellStyle name="20% - Accent5 7 3" xfId="20163" xr:uid="{4EC81B8C-EB94-4BAA-8DA0-9B4777F92620}"/>
    <cellStyle name="20% - Accent5 7 4" xfId="26210" xr:uid="{29F2E1E5-EBB6-44F4-822C-03ADC50A1D41}"/>
    <cellStyle name="20% - Accent5 7 5" xfId="31905" xr:uid="{4DC7D90A-B5CA-43EF-91A9-ADC0AB7C1CF5}"/>
    <cellStyle name="20% - Accent5 8" xfId="349" xr:uid="{270FDEF6-F875-442E-B139-E859DC8EF095}"/>
    <cellStyle name="20% - Accent5 9" xfId="350" xr:uid="{51CF1A32-52DC-48BD-900F-89D1DD701CD8}"/>
    <cellStyle name="20% - Accent6 10" xfId="351" xr:uid="{4EB78994-0614-4AEE-AF5A-4DCADFCFC85B}"/>
    <cellStyle name="20% - Accent6 11" xfId="352" xr:uid="{5D2F8AA0-8C33-4455-ACCD-601670463860}"/>
    <cellStyle name="20% - Accent6 11 2" xfId="353" xr:uid="{E7B4BCDB-2CF3-4A21-BAE8-1756D05A199E}"/>
    <cellStyle name="20% - Accent6 12" xfId="354" xr:uid="{B5F2505C-FA9F-407C-81BB-23BD327ABAAC}"/>
    <cellStyle name="20% - Accent6 13" xfId="355" xr:uid="{8C0B1632-202D-4FFC-94CC-7448F0775254}"/>
    <cellStyle name="20% - Accent6 14" xfId="356" xr:uid="{420FADB3-EAEE-493C-8234-90DEC3174472}"/>
    <cellStyle name="20% - Accent6 14 2" xfId="357" xr:uid="{4F9E4CE7-87E3-4976-A83F-2E6F1A4D71A3}"/>
    <cellStyle name="20% - Accent6 15" xfId="358" xr:uid="{39EC92B3-3E33-44DE-A6B1-0C56BC645398}"/>
    <cellStyle name="20% - Accent6 15 2" xfId="359" xr:uid="{C287FEE8-14D7-431D-9A40-ABDF9A4ED168}"/>
    <cellStyle name="20% - Accent6 16" xfId="360" xr:uid="{167F12C4-092D-4C60-B4FF-028F37E05169}"/>
    <cellStyle name="20% - Accent6 16 2" xfId="361" xr:uid="{804A2CF9-FC15-42A1-A724-6381F7FD36C1}"/>
    <cellStyle name="20% - Accent6 17" xfId="362" xr:uid="{CA239448-CEB4-4B5E-88C0-B1EDBC1E2B43}"/>
    <cellStyle name="20% - Accent6 17 2" xfId="363" xr:uid="{A6862912-C9CC-4D45-AED6-70D936E6B3B0}"/>
    <cellStyle name="20% - Accent6 18" xfId="364" xr:uid="{44D429AD-39CB-4807-988A-977F3EA66170}"/>
    <cellStyle name="20% - Accent6 18 2" xfId="365" xr:uid="{FFEB66C9-C89F-4D81-AA13-507D242518A6}"/>
    <cellStyle name="20% - Accent6 19" xfId="366" xr:uid="{3C1DD6D0-AFE9-44AE-BC54-6595EAA2745E}"/>
    <cellStyle name="20% - Accent6 19 2" xfId="367" xr:uid="{AFFA5C49-104E-4700-B29B-9D03D0D48365}"/>
    <cellStyle name="20% - Accent6 2" xfId="368" xr:uid="{C8E61BC3-1F93-4425-8505-D390B6B2941E}"/>
    <cellStyle name="20% - Accent6 2 2" xfId="369" xr:uid="{07544DE7-11EB-4531-969D-69F43812310D}"/>
    <cellStyle name="20% - Accent6 2 3" xfId="370" xr:uid="{13494C52-8AF2-4264-8299-78F18C2D7CE9}"/>
    <cellStyle name="20% - Accent6 2 4" xfId="371" xr:uid="{58C07BF2-3089-4F3D-BC60-495DF3062589}"/>
    <cellStyle name="20% - Accent6 2 5" xfId="372" xr:uid="{9376916A-9669-4E0D-8388-33A33107CEF6}"/>
    <cellStyle name="20% - Accent6 2 5 2" xfId="373" xr:uid="{C4B5B798-F534-4D9F-8AE0-0280577B1E19}"/>
    <cellStyle name="20% - Accent6 2 6" xfId="374" xr:uid="{EE284E79-5AA7-4256-AD8E-B4B1002BE1F9}"/>
    <cellStyle name="20% - Accent6 20" xfId="375" xr:uid="{B31350CF-677F-4F80-9E4B-BAEFA9F4C394}"/>
    <cellStyle name="20% - Accent6 20 2" xfId="376" xr:uid="{CEC0F6CF-3843-411A-8A25-4A66D89FE48F}"/>
    <cellStyle name="20% - Accent6 21" xfId="377" xr:uid="{3C84685B-7426-4E9A-8B32-05B15B25302E}"/>
    <cellStyle name="20% - Accent6 21 2" xfId="378" xr:uid="{61D74A39-5E1C-48E3-84C0-7B1060ECA140}"/>
    <cellStyle name="20% - Accent6 22" xfId="379" xr:uid="{E6628DC1-8A4F-4BFC-8018-653C095B9389}"/>
    <cellStyle name="20% - Accent6 22 2" xfId="380" xr:uid="{16A3BE86-4E8F-4041-81D5-B658CC0DF68A}"/>
    <cellStyle name="20% - Accent6 23" xfId="381" xr:uid="{56CB9D49-1EE4-4134-90EF-33209153EB2E}"/>
    <cellStyle name="20% - Accent6 23 2" xfId="382" xr:uid="{D5E45CCD-F1FF-4D2A-974F-1B4AB952574D}"/>
    <cellStyle name="20% - Accent6 24" xfId="383" xr:uid="{AF4798C9-5D97-4672-BC54-4C4DC456A407}"/>
    <cellStyle name="20% - Accent6 24 2" xfId="384" xr:uid="{E3F7AC1E-7474-4394-A069-571AA644B28B}"/>
    <cellStyle name="20% - Accent6 25" xfId="385" xr:uid="{2A7DE584-1340-464A-BC7B-CBA8EA332F22}"/>
    <cellStyle name="20% - Accent6 25 2" xfId="386" xr:uid="{4FC1C034-5335-4F83-9DCE-D9B0A8F40ABA}"/>
    <cellStyle name="20% - Accent6 26" xfId="387" xr:uid="{6D47AF83-1D01-4555-A85B-A74F15512AAE}"/>
    <cellStyle name="20% - Accent6 26 2" xfId="388" xr:uid="{8DD3DC4C-1166-4A97-86FC-1ABF3F0C7F21}"/>
    <cellStyle name="20% - Accent6 27" xfId="389" xr:uid="{D2A8F459-14A5-49B1-8794-D55F3457A5E4}"/>
    <cellStyle name="20% - Accent6 28" xfId="390" xr:uid="{9253D61F-F5EE-4816-861A-15EB86CE2C9C}"/>
    <cellStyle name="20% - Accent6 28 2" xfId="13979" xr:uid="{0D5A52C7-B012-45D8-B755-65A202AFA01F}"/>
    <cellStyle name="20% - Accent6 28 3" xfId="20164" xr:uid="{8FF2EAB8-F191-427B-B473-623E715E7165}"/>
    <cellStyle name="20% - Accent6 28 4" xfId="26211" xr:uid="{C9B3EB53-7C87-4E41-89E3-E12BC5696367}"/>
    <cellStyle name="20% - Accent6 28 5" xfId="31906" xr:uid="{72B72211-9B65-4108-BA4C-9073ECA2A38B}"/>
    <cellStyle name="20% - Accent6 29" xfId="391" xr:uid="{0DA7AAFB-1569-4E42-AE79-591127FEE944}"/>
    <cellStyle name="20% - Accent6 29 2" xfId="13980" xr:uid="{86674E9B-99B6-4745-A2A5-7AFE2D22A323}"/>
    <cellStyle name="20% - Accent6 29 3" xfId="20165" xr:uid="{358BD2FF-34C7-4ED2-87C4-DB4C8C553D8A}"/>
    <cellStyle name="20% - Accent6 29 4" xfId="26212" xr:uid="{464C8F94-931F-4ABB-9175-CE98E5888685}"/>
    <cellStyle name="20% - Accent6 29 5" xfId="31907" xr:uid="{C5850602-6253-463E-BF48-48CC94CE62DB}"/>
    <cellStyle name="20% - Accent6 3" xfId="392" xr:uid="{8FBDCCE9-2F96-454C-96E9-430CCBF2A84C}"/>
    <cellStyle name="20% - Accent6 30" xfId="393" xr:uid="{8E12D409-FA73-483B-8480-E311A21B02BE}"/>
    <cellStyle name="20% - Accent6 31" xfId="394" xr:uid="{C3C1C9A6-D368-458D-847A-0D7F83DB335F}"/>
    <cellStyle name="20% - Accent6 32" xfId="395" xr:uid="{ED360D2F-2317-474A-8DD6-7C63BB3DE084}"/>
    <cellStyle name="20% - Accent6 33" xfId="396" xr:uid="{0423775B-37E0-4654-AD74-C2703620872E}"/>
    <cellStyle name="20% - Accent6 34" xfId="397" xr:uid="{3ACCCE8E-BD72-4F2A-807E-A1A88609194F}"/>
    <cellStyle name="20% - Accent6 35" xfId="398" xr:uid="{DD4F1A50-4EAF-484A-97DA-C714184AE5E2}"/>
    <cellStyle name="20% - Accent6 4" xfId="399" xr:uid="{1AA53A04-6892-4EF6-AC22-4FF19FCAA4C7}"/>
    <cellStyle name="20% - Accent6 5" xfId="400" xr:uid="{9750BCD6-61A0-4360-9070-E8D03C258E76}"/>
    <cellStyle name="20% - Accent6 6" xfId="401" xr:uid="{E515E900-EEB9-4CE8-BE70-EAED7B06297F}"/>
    <cellStyle name="20% - Accent6 7" xfId="402" xr:uid="{30125A16-0325-4A74-813B-62A82DB8F6F3}"/>
    <cellStyle name="20% - Accent6 7 2" xfId="13981" xr:uid="{8ED6823A-41C8-4037-AB82-24FB922220C7}"/>
    <cellStyle name="20% - Accent6 7 3" xfId="20166" xr:uid="{C05B61DB-0AD5-4591-A3EB-0E6E958D572E}"/>
    <cellStyle name="20% - Accent6 7 4" xfId="26213" xr:uid="{7EF822B5-13D4-4A3C-8FAE-01EEC630B3B0}"/>
    <cellStyle name="20% - Accent6 7 5" xfId="31908" xr:uid="{6DA66F5C-EE88-456A-92E5-7FD939F36A4C}"/>
    <cellStyle name="20% - Accent6 8" xfId="403" xr:uid="{888883DC-B7D8-4BA4-8578-82643DB8E587}"/>
    <cellStyle name="20% - Accent6 9" xfId="404" xr:uid="{CF167C52-FBAA-4978-A469-1EB27E0532E9}"/>
    <cellStyle name="40% - Accent1 10" xfId="405" xr:uid="{6FEE549E-EB54-4147-A44F-6CECD61BEEC7}"/>
    <cellStyle name="40% - Accent1 11" xfId="406" xr:uid="{3A4E2797-EA35-4F37-B8E9-8B5575033358}"/>
    <cellStyle name="40% - Accent1 11 2" xfId="407" xr:uid="{FB7DC30F-5655-4471-97ED-B79F4649F55D}"/>
    <cellStyle name="40% - Accent1 12" xfId="408" xr:uid="{A4BF9FD4-264D-438E-85DD-BE72733A193C}"/>
    <cellStyle name="40% - Accent1 13" xfId="409" xr:uid="{91FE2CA7-8BA1-4C4A-86B0-92E4EDDA649C}"/>
    <cellStyle name="40% - Accent1 14" xfId="410" xr:uid="{BA5C0258-4531-4240-838F-4AD1C4FAD63D}"/>
    <cellStyle name="40% - Accent1 14 2" xfId="411" xr:uid="{CDA8725F-14B6-4876-9F1A-F142FADC5398}"/>
    <cellStyle name="40% - Accent1 15" xfId="412" xr:uid="{B934473B-4F5D-41D8-B920-8E6CEB565EB0}"/>
    <cellStyle name="40% - Accent1 15 2" xfId="413" xr:uid="{E5BB6168-F5F3-44DE-919A-CC5B87B815BE}"/>
    <cellStyle name="40% - Accent1 16" xfId="414" xr:uid="{1EF6658A-CA05-431F-99A1-E379EA839EAD}"/>
    <cellStyle name="40% - Accent1 16 2" xfId="415" xr:uid="{B90AA97A-7DC5-489B-8521-E63D0B855653}"/>
    <cellStyle name="40% - Accent1 17" xfId="416" xr:uid="{96CD626B-0894-488D-9ED8-A297D68D82A2}"/>
    <cellStyle name="40% - Accent1 17 2" xfId="417" xr:uid="{FACFDF49-F776-4282-9719-03A29E018490}"/>
    <cellStyle name="40% - Accent1 18" xfId="418" xr:uid="{ADE2CE9C-F891-444F-9876-A7D6E45F8FBD}"/>
    <cellStyle name="40% - Accent1 18 2" xfId="419" xr:uid="{5923C7E1-4993-4C9F-8776-06B36905C247}"/>
    <cellStyle name="40% - Accent1 19" xfId="420" xr:uid="{2AB525ED-43D2-4832-B54E-BFE9F72F7D9B}"/>
    <cellStyle name="40% - Accent1 19 2" xfId="421" xr:uid="{B967524B-B22B-4CF4-8023-F7A83463D970}"/>
    <cellStyle name="40% - Accent1 2" xfId="422" xr:uid="{9AEC76F0-C1F1-4CCD-B7DF-B3C8BCA0F915}"/>
    <cellStyle name="40% - Accent1 2 2" xfId="423" xr:uid="{AF0D438B-7723-4761-958E-762DFBB1F797}"/>
    <cellStyle name="40% - Accent1 2 3" xfId="424" xr:uid="{AB54335D-C138-432F-BEA9-6DE1B89C15E9}"/>
    <cellStyle name="40% - Accent1 2 4" xfId="425" xr:uid="{EB916D0D-5F62-4B77-A2B6-68B7DB4E7221}"/>
    <cellStyle name="40% - Accent1 2 5" xfId="426" xr:uid="{2C87C459-8D7C-4E3F-9024-F795025FD491}"/>
    <cellStyle name="40% - Accent1 2 5 2" xfId="427" xr:uid="{FB7DE66A-DB82-4FC7-8BFC-392EF253D75B}"/>
    <cellStyle name="40% - Accent1 2 6" xfId="428" xr:uid="{C5EECB85-44EF-4B75-A9CD-C8FD91613951}"/>
    <cellStyle name="40% - Accent1 20" xfId="429" xr:uid="{83BFCBAB-6572-4AA2-80FD-24B9F7325A7F}"/>
    <cellStyle name="40% - Accent1 20 2" xfId="430" xr:uid="{BDE79087-B22F-4C2D-9D28-1CA3EE5BB80A}"/>
    <cellStyle name="40% - Accent1 21" xfId="431" xr:uid="{19114243-A28E-4A59-A943-8422222CA890}"/>
    <cellStyle name="40% - Accent1 21 2" xfId="432" xr:uid="{0A1D4CDE-7DF3-4C35-AB14-0CBAC5BF30C0}"/>
    <cellStyle name="40% - Accent1 22" xfId="433" xr:uid="{C5B8F310-6AE9-4205-8CDC-DE9B64200EA4}"/>
    <cellStyle name="40% - Accent1 22 2" xfId="434" xr:uid="{248A998B-ABBE-456F-8815-A541B3A77BD8}"/>
    <cellStyle name="40% - Accent1 23" xfId="435" xr:uid="{68776097-2738-40FF-9DC1-A4242FDEB84E}"/>
    <cellStyle name="40% - Accent1 23 2" xfId="436" xr:uid="{60ACAE58-85CD-4FF5-B8B4-D242B6221BDF}"/>
    <cellStyle name="40% - Accent1 24" xfId="437" xr:uid="{170D8612-B2E2-48CB-A4C5-BC34CDABA95D}"/>
    <cellStyle name="40% - Accent1 24 2" xfId="438" xr:uid="{AE56A89C-C4B9-457A-8730-3221EFAAA561}"/>
    <cellStyle name="40% - Accent1 25" xfId="439" xr:uid="{F12DB7E1-26AC-456A-AFB3-3004CA3A9856}"/>
    <cellStyle name="40% - Accent1 25 2" xfId="440" xr:uid="{C637625B-04A1-48C5-BFA0-F87726B90345}"/>
    <cellStyle name="40% - Accent1 26" xfId="441" xr:uid="{ACE863D1-EDC0-4654-AD9A-09695624A45B}"/>
    <cellStyle name="40% - Accent1 26 2" xfId="442" xr:uid="{AAFF6BB3-E5B8-4B02-832E-F9F4F77679D5}"/>
    <cellStyle name="40% - Accent1 27" xfId="443" xr:uid="{BA04B925-69FB-446F-BE32-C3E34EDC64E4}"/>
    <cellStyle name="40% - Accent1 28" xfId="444" xr:uid="{BC3C597C-DDC8-4863-8704-DE942BAE4223}"/>
    <cellStyle name="40% - Accent1 28 2" xfId="13982" xr:uid="{9F09634D-229E-4DBE-BD8A-43E72CC7AC1E}"/>
    <cellStyle name="40% - Accent1 28 3" xfId="20167" xr:uid="{06CCBF0A-FAE7-41D1-BD7A-80D072921547}"/>
    <cellStyle name="40% - Accent1 28 4" xfId="26214" xr:uid="{0790DDA8-2079-4B85-A558-3DB2D484EAFC}"/>
    <cellStyle name="40% - Accent1 28 5" xfId="31909" xr:uid="{39E48A0B-DADE-4F4B-BE54-F466801A3DD0}"/>
    <cellStyle name="40% - Accent1 29" xfId="445" xr:uid="{A77364A3-1BAE-47CB-B586-00244E8E3EBC}"/>
    <cellStyle name="40% - Accent1 29 2" xfId="13983" xr:uid="{DA69CA31-EE01-4582-A508-02276EA2BAB2}"/>
    <cellStyle name="40% - Accent1 29 3" xfId="20168" xr:uid="{9AFF3568-A25B-4917-9A67-FEA3AC0B580C}"/>
    <cellStyle name="40% - Accent1 29 4" xfId="26215" xr:uid="{C560173E-BC6E-42B0-9494-A770DFC8E1C3}"/>
    <cellStyle name="40% - Accent1 29 5" xfId="31910" xr:uid="{873A3583-5067-4BE7-BB36-F7A92A5407E2}"/>
    <cellStyle name="40% - Accent1 3" xfId="446" xr:uid="{01897753-79E6-408E-800D-278B516C42CD}"/>
    <cellStyle name="40% - Accent1 30" xfId="447" xr:uid="{E85B30F1-44A7-41EA-A74D-DAF1D0BB2936}"/>
    <cellStyle name="40% - Accent1 31" xfId="448" xr:uid="{776E3815-56B0-48E5-9356-E80D227AC728}"/>
    <cellStyle name="40% - Accent1 32" xfId="449" xr:uid="{394E17C1-C3DD-47CD-8D79-D1CE0200CEA7}"/>
    <cellStyle name="40% - Accent1 33" xfId="450" xr:uid="{AF432037-3633-4379-8AC0-36F69257428F}"/>
    <cellStyle name="40% - Accent1 34" xfId="451" xr:uid="{F24D0643-8AC1-4346-B96D-E5E15FD9CD5C}"/>
    <cellStyle name="40% - Accent1 35" xfId="452" xr:uid="{88EEB5F1-C495-40D5-B029-EC4D959A9E48}"/>
    <cellStyle name="40% - Accent1 4" xfId="453" xr:uid="{4D30CABC-DD8B-48E0-929C-07EDED0F6D44}"/>
    <cellStyle name="40% - Accent1 5" xfId="454" xr:uid="{CA133C92-2BA0-4B75-854C-5BD144136E8E}"/>
    <cellStyle name="40% - Accent1 6" xfId="455" xr:uid="{62DD0F8E-6B90-431F-957A-0C184C3029E6}"/>
    <cellStyle name="40% - Accent1 7" xfId="456" xr:uid="{7A42ADA9-3ACE-4005-9FB4-B71CEB4E652B}"/>
    <cellStyle name="40% - Accent1 7 2" xfId="13984" xr:uid="{CC50D2A9-CF70-4800-BE68-67A5E2C739B5}"/>
    <cellStyle name="40% - Accent1 7 3" xfId="20169" xr:uid="{D0B3A364-800F-4021-8D72-F4754800BEC0}"/>
    <cellStyle name="40% - Accent1 7 4" xfId="26216" xr:uid="{684170C9-C8F6-4BC0-93EE-B8FB7748C1A0}"/>
    <cellStyle name="40% - Accent1 7 5" xfId="31911" xr:uid="{22FE0FD1-BE07-451A-8718-392E20BFD5BF}"/>
    <cellStyle name="40% - Accent1 8" xfId="457" xr:uid="{154349E9-B26B-4139-A44F-D49DAED402CB}"/>
    <cellStyle name="40% - Accent1 9" xfId="458" xr:uid="{F0FEE966-E200-49DD-8C1C-F90E849FD1D9}"/>
    <cellStyle name="40% - Accent2 10" xfId="459" xr:uid="{F0ABFE75-3273-42CF-9C4D-9812BD950C7E}"/>
    <cellStyle name="40% - Accent2 11" xfId="460" xr:uid="{ADF4403D-5BE8-450D-85D3-838C33EA540B}"/>
    <cellStyle name="40% - Accent2 11 2" xfId="461" xr:uid="{0068C896-BD22-42D7-A12B-7E0F6822B954}"/>
    <cellStyle name="40% - Accent2 12" xfId="462" xr:uid="{BDE1DBBF-AB3F-4DBB-87C8-65EEF1F29AA4}"/>
    <cellStyle name="40% - Accent2 13" xfId="463" xr:uid="{37C12B72-9CBA-4933-9AD8-9A595B7A448F}"/>
    <cellStyle name="40% - Accent2 14" xfId="464" xr:uid="{ED9E9C24-75F5-4628-8A0E-2E8FA6A72B43}"/>
    <cellStyle name="40% - Accent2 14 2" xfId="465" xr:uid="{252D6140-8D63-48A1-9FAC-4E12A015717A}"/>
    <cellStyle name="40% - Accent2 15" xfId="466" xr:uid="{478D5324-3703-4DC0-8B1F-27B028D7144C}"/>
    <cellStyle name="40% - Accent2 15 2" xfId="467" xr:uid="{656ED0EA-E471-4A2F-B033-5F5ECEE57F21}"/>
    <cellStyle name="40% - Accent2 16" xfId="468" xr:uid="{40F272F1-475F-4FEF-9B2E-C2BBEABF1F6E}"/>
    <cellStyle name="40% - Accent2 16 2" xfId="469" xr:uid="{2DD32A14-E687-4FDE-B77C-BBBDBFBDD07B}"/>
    <cellStyle name="40% - Accent2 17" xfId="470" xr:uid="{F0E1995F-B772-4425-8361-1AFD066A1D91}"/>
    <cellStyle name="40% - Accent2 17 2" xfId="471" xr:uid="{C4E59DA1-7A70-4B90-B347-7C435437B940}"/>
    <cellStyle name="40% - Accent2 18" xfId="472" xr:uid="{B0698B82-5B0A-44C2-8DDD-088B3477B700}"/>
    <cellStyle name="40% - Accent2 18 2" xfId="473" xr:uid="{524F5BF6-E777-49EA-A82D-65A4139A712E}"/>
    <cellStyle name="40% - Accent2 19" xfId="474" xr:uid="{3DD36B8B-858C-4275-BE00-B66436E98B70}"/>
    <cellStyle name="40% - Accent2 19 2" xfId="475" xr:uid="{6B1AB3FA-80F1-4E35-9FC6-F1213B910E93}"/>
    <cellStyle name="40% - Accent2 2" xfId="476" xr:uid="{269E99F3-D5ED-4C61-9E45-896C56B08ECB}"/>
    <cellStyle name="40% - Accent2 2 2" xfId="477" xr:uid="{8E8A58C3-9179-401A-AB21-8029E0A4B4D7}"/>
    <cellStyle name="40% - Accent2 2 3" xfId="478" xr:uid="{9811D1F8-9892-4102-961E-0D2C4C5CDAC0}"/>
    <cellStyle name="40% - Accent2 2 4" xfId="479" xr:uid="{A8D2020F-3747-448F-8C8A-F55FE545EAAC}"/>
    <cellStyle name="40% - Accent2 2 5" xfId="480" xr:uid="{C29898A9-0084-4FFD-B79C-C355EB7C8EB5}"/>
    <cellStyle name="40% - Accent2 2 5 2" xfId="481" xr:uid="{6E09D372-0EC8-464B-8A0E-12432266D82B}"/>
    <cellStyle name="40% - Accent2 2 6" xfId="482" xr:uid="{E20593E1-61CF-4FDA-AB9D-A885E4885270}"/>
    <cellStyle name="40% - Accent2 20" xfId="483" xr:uid="{9FDFE499-F533-42B8-BCFE-38019781EE91}"/>
    <cellStyle name="40% - Accent2 20 2" xfId="484" xr:uid="{F5EB3838-EEB7-4745-A808-93C41DC4847E}"/>
    <cellStyle name="40% - Accent2 21" xfId="485" xr:uid="{668F195F-2793-4109-A7C9-7A4ACD2F4F58}"/>
    <cellStyle name="40% - Accent2 21 2" xfId="486" xr:uid="{31459108-B856-4D96-A725-2A90F976EABA}"/>
    <cellStyle name="40% - Accent2 22" xfId="487" xr:uid="{E7151941-2EBE-4254-89FD-A4F02CF4BFA6}"/>
    <cellStyle name="40% - Accent2 22 2" xfId="488" xr:uid="{9B41DC06-CB5F-40DC-98CA-2583C0F946A4}"/>
    <cellStyle name="40% - Accent2 23" xfId="489" xr:uid="{5D278222-2592-4C23-BA99-C756A328594F}"/>
    <cellStyle name="40% - Accent2 23 2" xfId="490" xr:uid="{54878C56-8F4F-4144-A3B7-881B7F079957}"/>
    <cellStyle name="40% - Accent2 24" xfId="491" xr:uid="{CB666107-E5F4-419A-8EDF-15656AEF3835}"/>
    <cellStyle name="40% - Accent2 24 2" xfId="492" xr:uid="{3D4FA78D-6E2A-421C-9BE3-06190B44244E}"/>
    <cellStyle name="40% - Accent2 25" xfId="493" xr:uid="{76379675-8451-42F7-A813-3B7F976FD063}"/>
    <cellStyle name="40% - Accent2 25 2" xfId="494" xr:uid="{DA759358-A944-4B4F-A1BF-AA88D40DD371}"/>
    <cellStyle name="40% - Accent2 26" xfId="495" xr:uid="{CBF3352D-98D1-414C-9E2A-D0C7D6FE6DC4}"/>
    <cellStyle name="40% - Accent2 26 2" xfId="496" xr:uid="{D389E7BF-9063-4149-B340-546BD92080AD}"/>
    <cellStyle name="40% - Accent2 27" xfId="497" xr:uid="{0D40A200-60F7-4E60-B121-9ED7350B4961}"/>
    <cellStyle name="40% - Accent2 28" xfId="498" xr:uid="{1D98B017-818C-46D0-B6A0-9DD66E0F19CE}"/>
    <cellStyle name="40% - Accent2 28 2" xfId="13985" xr:uid="{0591E74A-B309-4746-9935-C6AE777B717B}"/>
    <cellStyle name="40% - Accent2 28 3" xfId="20170" xr:uid="{982775F3-CA34-42F0-8C97-43C4EBF01ED5}"/>
    <cellStyle name="40% - Accent2 28 4" xfId="26217" xr:uid="{E9B78F9B-C083-4FD7-BD13-FC98887FC2DA}"/>
    <cellStyle name="40% - Accent2 28 5" xfId="31912" xr:uid="{AC2EDF54-3063-4686-9C09-00D4476A40CA}"/>
    <cellStyle name="40% - Accent2 29" xfId="499" xr:uid="{717D4802-D20C-40DF-9A1F-2C4A1871E1AF}"/>
    <cellStyle name="40% - Accent2 29 2" xfId="13986" xr:uid="{8F46E4F1-38B6-4800-92A7-7E1137608562}"/>
    <cellStyle name="40% - Accent2 29 3" xfId="20171" xr:uid="{261F85B3-0C8D-4040-91E8-DC9CE574E4C2}"/>
    <cellStyle name="40% - Accent2 29 4" xfId="26218" xr:uid="{734DBD6A-8B77-4950-A73D-E9EE4DB94498}"/>
    <cellStyle name="40% - Accent2 29 5" xfId="31913" xr:uid="{D1678EB5-FAFE-4DC7-A31C-5AB55D6F6D7D}"/>
    <cellStyle name="40% - Accent2 3" xfId="500" xr:uid="{9FB8A464-F05D-4E73-8998-42928FA7CEB9}"/>
    <cellStyle name="40% - Accent2 30" xfId="501" xr:uid="{A6F5B63D-E3B2-4564-9E43-344D1C36EB25}"/>
    <cellStyle name="40% - Accent2 31" xfId="502" xr:uid="{805902C1-381C-4022-9B38-69898708BE07}"/>
    <cellStyle name="40% - Accent2 32" xfId="503" xr:uid="{DD8D8AC1-89C6-4A09-B69C-43836F8033B4}"/>
    <cellStyle name="40% - Accent2 33" xfId="504" xr:uid="{102F524E-83F2-4278-BDD1-FD2FE92641D7}"/>
    <cellStyle name="40% - Accent2 34" xfId="505" xr:uid="{A7ADD579-82E3-4548-849C-4698CBC71DF1}"/>
    <cellStyle name="40% - Accent2 35" xfId="506" xr:uid="{61558947-C0E9-48ED-B011-325BE173C2E2}"/>
    <cellStyle name="40% - Accent2 4" xfId="507" xr:uid="{4E0F4FC3-A472-4640-8BA2-9C9678A3E316}"/>
    <cellStyle name="40% - Accent2 5" xfId="508" xr:uid="{E2EA70A5-3EDF-4F90-8BEF-06D1D4729419}"/>
    <cellStyle name="40% - Accent2 6" xfId="509" xr:uid="{FABFC109-2787-465A-BB71-06ACAAD61E7F}"/>
    <cellStyle name="40% - Accent2 7" xfId="510" xr:uid="{1F4D2CAE-220E-443B-9595-758FFA6E5C6B}"/>
    <cellStyle name="40% - Accent2 7 2" xfId="13987" xr:uid="{48963881-45C0-4E10-BA40-B3F0D941F842}"/>
    <cellStyle name="40% - Accent2 7 3" xfId="20172" xr:uid="{75D2254B-0E69-4D57-836B-7E51A863C87D}"/>
    <cellStyle name="40% - Accent2 7 4" xfId="26219" xr:uid="{5AC995E7-ABC6-4DEE-9223-36C1CB9A3026}"/>
    <cellStyle name="40% - Accent2 7 5" xfId="31914" xr:uid="{CD373928-094C-41DB-B5FF-D0D3279486D9}"/>
    <cellStyle name="40% - Accent2 8" xfId="511" xr:uid="{8C8AE345-0A79-4360-A06D-A8C3E1E115B9}"/>
    <cellStyle name="40% - Accent2 9" xfId="512" xr:uid="{498519B9-32DF-45EB-BD4D-3406E8956DD0}"/>
    <cellStyle name="40% - Accent3 10" xfId="513" xr:uid="{307EEC86-D911-4B22-AD4D-69DDEE243AF7}"/>
    <cellStyle name="40% - Accent3 11" xfId="514" xr:uid="{EFE9875B-7983-4051-9FCC-DB01D5F2DF64}"/>
    <cellStyle name="40% - Accent3 11 2" xfId="515" xr:uid="{85FDB4DA-C6B6-4877-8CC2-D8A7303A5805}"/>
    <cellStyle name="40% - Accent3 12" xfId="516" xr:uid="{32056C5D-78E7-4DB0-8648-DE0B2F7228A7}"/>
    <cellStyle name="40% - Accent3 13" xfId="517" xr:uid="{6FD0C088-7F6A-48BE-98D9-A590BFCB371D}"/>
    <cellStyle name="40% - Accent3 14" xfId="518" xr:uid="{CA8E3363-3AD3-423B-A0E7-6FC8D3FF6A7B}"/>
    <cellStyle name="40% - Accent3 14 2" xfId="519" xr:uid="{F03FF81E-BFD9-474D-9731-69D13A524B21}"/>
    <cellStyle name="40% - Accent3 15" xfId="520" xr:uid="{52C64952-FC86-439F-A70E-08C5A581EC4A}"/>
    <cellStyle name="40% - Accent3 15 2" xfId="521" xr:uid="{87911C22-78F0-4AB7-BE70-BA945140C07F}"/>
    <cellStyle name="40% - Accent3 16" xfId="522" xr:uid="{C649C246-04FB-429E-B7FF-EA192AD15FF5}"/>
    <cellStyle name="40% - Accent3 16 2" xfId="523" xr:uid="{E4A61DDC-20B4-46BD-A3B9-E5930C89D8A6}"/>
    <cellStyle name="40% - Accent3 17" xfId="524" xr:uid="{6AE15BA8-5F4B-4AC1-B125-FFF5E7185A1A}"/>
    <cellStyle name="40% - Accent3 17 2" xfId="525" xr:uid="{0D9F748F-76F4-40CD-B3A5-13469B144C9D}"/>
    <cellStyle name="40% - Accent3 18" xfId="526" xr:uid="{DE87596D-B968-4B71-8C59-155E7D0DB60C}"/>
    <cellStyle name="40% - Accent3 18 2" xfId="527" xr:uid="{B7C0B2BA-4F00-4FC0-B166-D9444CB3B988}"/>
    <cellStyle name="40% - Accent3 19" xfId="528" xr:uid="{25BFB08E-F175-456C-B52C-338A5A4AE02D}"/>
    <cellStyle name="40% - Accent3 19 2" xfId="529" xr:uid="{6934A1AA-2EEC-4822-B849-B70859A4D321}"/>
    <cellStyle name="40% - Accent3 2" xfId="530" xr:uid="{07E78422-E502-4D94-BE11-CAF43BDF6B0C}"/>
    <cellStyle name="40% - Accent3 2 2" xfId="531" xr:uid="{B1B1FE30-283E-48A6-BBBA-79EEB26EB02B}"/>
    <cellStyle name="40% - Accent3 2 3" xfId="532" xr:uid="{4C33DE46-5DB0-4FB0-AA6A-4B498D6E2D78}"/>
    <cellStyle name="40% - Accent3 2 4" xfId="533" xr:uid="{B625BE04-FBEF-450E-B1A9-55FAB77FDCAD}"/>
    <cellStyle name="40% - Accent3 2 5" xfId="534" xr:uid="{EC2CA1D8-6B7B-4021-901B-28A2F92CF9BA}"/>
    <cellStyle name="40% - Accent3 2 5 2" xfId="535" xr:uid="{4B4FC667-96F8-4D39-A088-7FD1929504B1}"/>
    <cellStyle name="40% - Accent3 2 6" xfId="536" xr:uid="{4AFD4C32-58E9-4091-947F-27597BC208E3}"/>
    <cellStyle name="40% - Accent3 20" xfId="537" xr:uid="{ABE200E5-8F60-4B36-BA4A-69B393FCFBAD}"/>
    <cellStyle name="40% - Accent3 20 2" xfId="538" xr:uid="{9B7C897A-7277-4FF4-BF54-D161DBAEA87B}"/>
    <cellStyle name="40% - Accent3 21" xfId="539" xr:uid="{C0F71FEF-4CFC-40D2-91CE-2D9578ECDD2F}"/>
    <cellStyle name="40% - Accent3 21 2" xfId="540" xr:uid="{BC9E1C1D-8D53-4A10-8645-EB7330311341}"/>
    <cellStyle name="40% - Accent3 22" xfId="541" xr:uid="{013F4124-5955-46CD-84E4-E465B846E97C}"/>
    <cellStyle name="40% - Accent3 22 2" xfId="542" xr:uid="{AB6BEF06-FCC7-4DE1-A68F-0698E28F6E38}"/>
    <cellStyle name="40% - Accent3 23" xfId="543" xr:uid="{75BAC452-B076-4774-B3D6-89ABBCC6D17C}"/>
    <cellStyle name="40% - Accent3 23 2" xfId="544" xr:uid="{4B1AFEB0-EC51-4FC7-B1AB-5E373539674F}"/>
    <cellStyle name="40% - Accent3 24" xfId="545" xr:uid="{2B5A7E5A-47DD-4706-BC0D-D7654B09EC1F}"/>
    <cellStyle name="40% - Accent3 24 2" xfId="546" xr:uid="{E7819D54-5A54-4556-9EE2-F841983428E7}"/>
    <cellStyle name="40% - Accent3 25" xfId="547" xr:uid="{CB3E5E1D-5175-4452-B889-F51778D024FB}"/>
    <cellStyle name="40% - Accent3 25 2" xfId="548" xr:uid="{7E2D36B7-C310-4FDA-AB74-CE02704145C3}"/>
    <cellStyle name="40% - Accent3 26" xfId="549" xr:uid="{D7B475A0-EECF-4AA7-A9A5-76F9222CC829}"/>
    <cellStyle name="40% - Accent3 26 2" xfId="550" xr:uid="{5DE45B61-8C1C-44CF-8FA5-04E5B017C4F7}"/>
    <cellStyle name="40% - Accent3 27" xfId="551" xr:uid="{A6B416B0-A72F-420B-93C6-A3202183CE41}"/>
    <cellStyle name="40% - Accent3 28" xfId="552" xr:uid="{79966067-DF30-4655-8F09-297696509DE1}"/>
    <cellStyle name="40% - Accent3 28 2" xfId="13988" xr:uid="{4D22A1ED-3C50-4661-882A-BF40D8F542C7}"/>
    <cellStyle name="40% - Accent3 28 3" xfId="20173" xr:uid="{49E9E4FD-C9F3-40F2-99FA-B01C54FB5864}"/>
    <cellStyle name="40% - Accent3 28 4" xfId="26220" xr:uid="{334F372A-2501-4ED7-9525-17D698A97687}"/>
    <cellStyle name="40% - Accent3 28 5" xfId="31915" xr:uid="{478E771E-E74C-4374-BCB8-20605A1D97DB}"/>
    <cellStyle name="40% - Accent3 29" xfId="553" xr:uid="{0ED75520-E33A-4E8D-968E-0CB183722BA7}"/>
    <cellStyle name="40% - Accent3 29 2" xfId="13989" xr:uid="{42DDCE10-E4CD-450C-9D81-096894818533}"/>
    <cellStyle name="40% - Accent3 29 3" xfId="20174" xr:uid="{810F4EEF-FDCC-4DAD-9EFE-EAB874F55857}"/>
    <cellStyle name="40% - Accent3 29 4" xfId="26221" xr:uid="{C6C04086-8851-4A82-82D4-FFD160398986}"/>
    <cellStyle name="40% - Accent3 29 5" xfId="31916" xr:uid="{E1E44C9E-0D7F-4B72-8FA1-9924D3CDE2B2}"/>
    <cellStyle name="40% - Accent3 3" xfId="554" xr:uid="{37030182-6922-4D99-BEF6-B7E993313109}"/>
    <cellStyle name="40% - Accent3 30" xfId="555" xr:uid="{B2D26A5B-6EC6-44AF-AF9C-BECD624C5705}"/>
    <cellStyle name="40% - Accent3 31" xfId="556" xr:uid="{AD9F6AF6-A385-48CF-A793-5FF30C23D65E}"/>
    <cellStyle name="40% - Accent3 32" xfId="557" xr:uid="{19DE8615-03F6-4002-8B59-C8023B3C092D}"/>
    <cellStyle name="40% - Accent3 33" xfId="558" xr:uid="{0A519AA8-63CF-48AC-8EAF-341A71DFE324}"/>
    <cellStyle name="40% - Accent3 34" xfId="559" xr:uid="{E21F9923-36CB-47E4-A125-2C417FDED445}"/>
    <cellStyle name="40% - Accent3 35" xfId="560" xr:uid="{33D7448E-FB31-4FB8-A7B3-481DB3E43462}"/>
    <cellStyle name="40% - Accent3 4" xfId="561" xr:uid="{A61F4655-05AF-4953-91C8-AA22D820B64A}"/>
    <cellStyle name="40% - Accent3 5" xfId="562" xr:uid="{7EE8681D-7820-46AB-BD3F-C616DA54F576}"/>
    <cellStyle name="40% - Accent3 6" xfId="563" xr:uid="{CA9F61E8-04BC-4076-A78F-4E2144AFCCD1}"/>
    <cellStyle name="40% - Accent3 7" xfId="564" xr:uid="{5B15FC58-734F-4BFF-89DA-4E76EBC61290}"/>
    <cellStyle name="40% - Accent3 7 2" xfId="13990" xr:uid="{BB55424D-ABC1-4458-8D71-02F18C0F09D0}"/>
    <cellStyle name="40% - Accent3 7 3" xfId="20175" xr:uid="{D818A4CE-BAC0-47BC-9D7C-A0C04C18F394}"/>
    <cellStyle name="40% - Accent3 7 4" xfId="26222" xr:uid="{87767F11-9FA3-406D-9543-C4229E581187}"/>
    <cellStyle name="40% - Accent3 7 5" xfId="31917" xr:uid="{8CA2D718-DAA2-4F9A-B47D-6241FC9E3F48}"/>
    <cellStyle name="40% - Accent3 8" xfId="565" xr:uid="{B216E777-4169-41C8-A54A-BEEC8DA849C0}"/>
    <cellStyle name="40% - Accent3 9" xfId="566" xr:uid="{1A50FE37-3A4C-41D5-9DA0-36823F0328A2}"/>
    <cellStyle name="40% - Accent4 10" xfId="567" xr:uid="{68D8DC01-17C6-4E0A-9E52-714E5546A229}"/>
    <cellStyle name="40% - Accent4 11" xfId="568" xr:uid="{919EEDD9-FFE7-4ECD-BF69-8C3EE31344D1}"/>
    <cellStyle name="40% - Accent4 11 2" xfId="569" xr:uid="{B6F81556-62F7-48C4-B7E3-7F66E69C02D7}"/>
    <cellStyle name="40% - Accent4 12" xfId="570" xr:uid="{94095FD0-E0D4-48C7-B1E6-86036AA5211F}"/>
    <cellStyle name="40% - Accent4 13" xfId="571" xr:uid="{AA2F9D95-8251-488C-8E83-60073BF9E33B}"/>
    <cellStyle name="40% - Accent4 14" xfId="572" xr:uid="{022B00EC-D986-40C2-BA07-D0FA051196F5}"/>
    <cellStyle name="40% - Accent4 14 2" xfId="573" xr:uid="{507658BF-20AC-4283-A0BE-49701668C2CC}"/>
    <cellStyle name="40% - Accent4 15" xfId="574" xr:uid="{5B78EDF1-0E06-4554-A3FF-F89FEF39D547}"/>
    <cellStyle name="40% - Accent4 15 2" xfId="575" xr:uid="{E0A4D131-8FFF-4E5E-BD2C-D4EACE9340FE}"/>
    <cellStyle name="40% - Accent4 16" xfId="576" xr:uid="{AE32A9B7-D0EE-4DA2-B36E-EB17C40ECC4D}"/>
    <cellStyle name="40% - Accent4 16 2" xfId="577" xr:uid="{296BE4DC-60A8-4C61-875C-2245302885C4}"/>
    <cellStyle name="40% - Accent4 17" xfId="578" xr:uid="{3AB72C5B-5933-4450-A4D3-B3E8304D27A5}"/>
    <cellStyle name="40% - Accent4 17 2" xfId="579" xr:uid="{DB7D54CB-48A9-4380-AEC9-6A1FDDB42FD2}"/>
    <cellStyle name="40% - Accent4 18" xfId="580" xr:uid="{AF44A062-17C6-4E71-B462-72670F3B3AC7}"/>
    <cellStyle name="40% - Accent4 18 2" xfId="581" xr:uid="{F61192FE-58DF-432F-BB0A-9917051263A7}"/>
    <cellStyle name="40% - Accent4 19" xfId="582" xr:uid="{BE42F9D6-3F98-4A78-84FD-56E4E499FBF2}"/>
    <cellStyle name="40% - Accent4 19 2" xfId="583" xr:uid="{A7AC4B68-3677-40AA-BE43-8B9DEA9258BA}"/>
    <cellStyle name="40% - Accent4 2" xfId="584" xr:uid="{2CD28712-4692-45D5-8F52-54FE0AE0D4BF}"/>
    <cellStyle name="40% - Accent4 2 2" xfId="585" xr:uid="{B15BF5F5-3FC6-40E7-A678-4DC40D896B32}"/>
    <cellStyle name="40% - Accent4 2 3" xfId="586" xr:uid="{A42EB671-003E-421E-A54E-8AF2B606C39D}"/>
    <cellStyle name="40% - Accent4 2 4" xfId="587" xr:uid="{563400DB-6DC3-4220-B456-C8710EAF6EC2}"/>
    <cellStyle name="40% - Accent4 2 5" xfId="588" xr:uid="{DDF6233C-42D2-4492-8752-A4E4D0CE1717}"/>
    <cellStyle name="40% - Accent4 2 5 2" xfId="589" xr:uid="{C1E24CA9-01F9-4B44-968D-61628FCC991B}"/>
    <cellStyle name="40% - Accent4 2 6" xfId="590" xr:uid="{C9C8717A-A0B7-4B30-B49D-AF38D0B164B1}"/>
    <cellStyle name="40% - Accent4 20" xfId="591" xr:uid="{D1B4B305-C651-4C91-AC89-B2410C94C740}"/>
    <cellStyle name="40% - Accent4 20 2" xfId="592" xr:uid="{F4290959-0E4E-4B4B-A5BA-954DF80D7FEB}"/>
    <cellStyle name="40% - Accent4 21" xfId="593" xr:uid="{0569E9D3-72A2-424E-9DEC-972A73840EAE}"/>
    <cellStyle name="40% - Accent4 21 2" xfId="594" xr:uid="{2B4889E4-C0A8-4983-8B7F-CA5184EBEA60}"/>
    <cellStyle name="40% - Accent4 22" xfId="595" xr:uid="{3B8F2E70-EC9D-4D3F-9B18-98342E189537}"/>
    <cellStyle name="40% - Accent4 22 2" xfId="596" xr:uid="{C6384159-7E28-4E64-8C52-4ED6F7835E6B}"/>
    <cellStyle name="40% - Accent4 23" xfId="597" xr:uid="{8AA515D5-2B08-4D3E-A842-3E96CF6C0FE3}"/>
    <cellStyle name="40% - Accent4 23 2" xfId="598" xr:uid="{575E3D52-5FE5-42F4-A91C-19B7C0A5DFA6}"/>
    <cellStyle name="40% - Accent4 24" xfId="599" xr:uid="{43BDEB87-A8B2-41D6-BD54-43AE29343E33}"/>
    <cellStyle name="40% - Accent4 24 2" xfId="600" xr:uid="{6BF2781B-69F4-4D51-B657-88FD87230697}"/>
    <cellStyle name="40% - Accent4 25" xfId="601" xr:uid="{4B046215-E1D3-4C85-B76D-542D5B00ECF2}"/>
    <cellStyle name="40% - Accent4 25 2" xfId="602" xr:uid="{EB47B7D1-8E98-43BF-A321-8A6513417348}"/>
    <cellStyle name="40% - Accent4 26" xfId="603" xr:uid="{E6EF6D44-50A2-46F6-84A5-B3A619CF7E02}"/>
    <cellStyle name="40% - Accent4 26 2" xfId="604" xr:uid="{083732CB-3533-4218-90EF-006B42C37737}"/>
    <cellStyle name="40% - Accent4 27" xfId="605" xr:uid="{144EFD8B-CDE7-4275-BA4E-4C2D231D7DF4}"/>
    <cellStyle name="40% - Accent4 28" xfId="606" xr:uid="{CD748457-6AA3-4E4E-BEA9-75376B9CA778}"/>
    <cellStyle name="40% - Accent4 28 2" xfId="13991" xr:uid="{F257CABE-AE35-4594-B9A9-3390C70CB0B8}"/>
    <cellStyle name="40% - Accent4 28 3" xfId="20176" xr:uid="{068CF311-BC9D-4C18-834E-B358067A24B9}"/>
    <cellStyle name="40% - Accent4 28 4" xfId="26223" xr:uid="{3940B785-AD78-48C6-BDB3-F2BB057A3AE7}"/>
    <cellStyle name="40% - Accent4 28 5" xfId="31918" xr:uid="{E54CA2D5-6C66-4E9B-BF8E-3AA0D724D40D}"/>
    <cellStyle name="40% - Accent4 29" xfId="607" xr:uid="{7FBEE358-E4D8-4247-851C-AD8747CDC572}"/>
    <cellStyle name="40% - Accent4 29 2" xfId="13992" xr:uid="{F078613B-3A38-4DC9-B90B-11047EFD9564}"/>
    <cellStyle name="40% - Accent4 29 3" xfId="20177" xr:uid="{B2D031DA-72CF-4648-99F6-08DFE03540D7}"/>
    <cellStyle name="40% - Accent4 29 4" xfId="26224" xr:uid="{E00F7D25-6EF9-4388-8F52-7491ADCBAC4D}"/>
    <cellStyle name="40% - Accent4 29 5" xfId="31919" xr:uid="{C33D0F54-E8E2-4BC8-BABF-577F7C0FA4C0}"/>
    <cellStyle name="40% - Accent4 3" xfId="608" xr:uid="{47A2F1DA-257B-44A4-B89A-3FDBD3E80E0B}"/>
    <cellStyle name="40% - Accent4 30" xfId="609" xr:uid="{EE269850-A619-419A-A406-C8DAA0E902DB}"/>
    <cellStyle name="40% - Accent4 31" xfId="610" xr:uid="{81D1E492-6E44-4D89-97EA-3F8B0B3828E9}"/>
    <cellStyle name="40% - Accent4 32" xfId="611" xr:uid="{6BA0C507-CA94-4CAA-AF7C-84A4B80229E0}"/>
    <cellStyle name="40% - Accent4 33" xfId="612" xr:uid="{7ACE9041-5736-4395-A4E8-A4C8FD54C557}"/>
    <cellStyle name="40% - Accent4 34" xfId="613" xr:uid="{41382EC8-7C2D-47FE-AC13-F7C90D694E02}"/>
    <cellStyle name="40% - Accent4 35" xfId="614" xr:uid="{8FE46275-4587-44E9-B5FA-08423663F3E7}"/>
    <cellStyle name="40% - Accent4 4" xfId="615" xr:uid="{637C747B-2F3D-4C50-89FD-A87411ED54D3}"/>
    <cellStyle name="40% - Accent4 5" xfId="616" xr:uid="{FF6E3F44-BABC-47C2-BBED-4643AF89AB71}"/>
    <cellStyle name="40% - Accent4 6" xfId="617" xr:uid="{AEA93869-74D9-4C86-8292-67E5A2639EB7}"/>
    <cellStyle name="40% - Accent4 7" xfId="618" xr:uid="{46001009-E21D-4F64-B6ED-CFF86BFD1F10}"/>
    <cellStyle name="40% - Accent4 7 2" xfId="13993" xr:uid="{96F53ED4-EAFC-4A99-9792-AC0B21275E81}"/>
    <cellStyle name="40% - Accent4 7 3" xfId="20178" xr:uid="{F656AB9B-B25E-4FBB-960F-44BB1E825EF3}"/>
    <cellStyle name="40% - Accent4 7 4" xfId="26225" xr:uid="{B9A392B6-571E-49EA-A379-B3FDEE7C3DAE}"/>
    <cellStyle name="40% - Accent4 7 5" xfId="31920" xr:uid="{56778115-2E05-445C-A03D-0DC9AC66AF82}"/>
    <cellStyle name="40% - Accent4 8" xfId="619" xr:uid="{C93C4E8A-BE27-4D92-B48B-A42D89FC424F}"/>
    <cellStyle name="40% - Accent4 9" xfId="620" xr:uid="{CC1E0365-07CF-4C35-B9B2-C490DE9F3654}"/>
    <cellStyle name="40% - Accent5 10" xfId="621" xr:uid="{EE46E130-536C-4311-8BB1-47CF380A6FC4}"/>
    <cellStyle name="40% - Accent5 11" xfId="622" xr:uid="{BA0AC2E3-5F62-40FB-9493-8C2A47CC15EF}"/>
    <cellStyle name="40% - Accent5 11 2" xfId="623" xr:uid="{EF4D4A70-9EC2-4F24-81AE-3FFBC6AE78D3}"/>
    <cellStyle name="40% - Accent5 12" xfId="624" xr:uid="{5ED47789-E568-453A-888E-CECE40468D60}"/>
    <cellStyle name="40% - Accent5 13" xfId="625" xr:uid="{18D8BC51-C272-4DA1-B1E1-462FC32823C0}"/>
    <cellStyle name="40% - Accent5 14" xfId="626" xr:uid="{E8155E61-13D5-4597-8287-734102FF4BBA}"/>
    <cellStyle name="40% - Accent5 14 2" xfId="627" xr:uid="{9BCD31C1-A27D-4EA4-A60D-176C955E4CE5}"/>
    <cellStyle name="40% - Accent5 15" xfId="628" xr:uid="{561DD041-CD76-4366-81CD-B4C368E4810D}"/>
    <cellStyle name="40% - Accent5 15 2" xfId="629" xr:uid="{0E1B2DD0-F69A-4558-8186-1E0288BDC568}"/>
    <cellStyle name="40% - Accent5 16" xfId="630" xr:uid="{FF3C40AF-FC6E-496B-A0E1-D1BCA3F0AABE}"/>
    <cellStyle name="40% - Accent5 16 2" xfId="631" xr:uid="{CE4C0436-AEF6-429B-83F7-3FB4EE65D07C}"/>
    <cellStyle name="40% - Accent5 17" xfId="632" xr:uid="{4039A416-BB99-43D9-8DB9-0FF245062252}"/>
    <cellStyle name="40% - Accent5 17 2" xfId="633" xr:uid="{7F0A17D9-BC96-4E7F-8701-CFB5B17AC481}"/>
    <cellStyle name="40% - Accent5 18" xfId="634" xr:uid="{335347FF-A5A9-49E2-BABB-4A77B8950969}"/>
    <cellStyle name="40% - Accent5 18 2" xfId="635" xr:uid="{9D3FAA46-E2B4-4D9D-90CA-48FF8CC8EA9F}"/>
    <cellStyle name="40% - Accent5 19" xfId="636" xr:uid="{9856D5FC-E3F7-4C29-9716-87C359B38ED4}"/>
    <cellStyle name="40% - Accent5 19 2" xfId="637" xr:uid="{A062F79D-EFD8-40C6-B2FF-D42A7A7F105B}"/>
    <cellStyle name="40% - Accent5 2" xfId="638" xr:uid="{76C8B160-8D43-46E6-966B-B9B9C6C02F80}"/>
    <cellStyle name="40% - Accent5 2 2" xfId="639" xr:uid="{8BE7753D-3586-46FA-A57E-E0607E882B8C}"/>
    <cellStyle name="40% - Accent5 2 3" xfId="640" xr:uid="{CBF3DA36-AB42-4546-8628-C4BE8CF3FC82}"/>
    <cellStyle name="40% - Accent5 2 4" xfId="641" xr:uid="{390AA5E1-BF3B-43D2-9707-7FE646B968CA}"/>
    <cellStyle name="40% - Accent5 2 5" xfId="642" xr:uid="{C3CF6776-16A2-4CB7-BCFA-B18CDCC4B74A}"/>
    <cellStyle name="40% - Accent5 2 5 2" xfId="643" xr:uid="{188DBBF8-5E84-43D0-8CE9-CDDCCFF44259}"/>
    <cellStyle name="40% - Accent5 2 6" xfId="644" xr:uid="{4B4CC610-0B1C-4884-A62F-71628D5EE88B}"/>
    <cellStyle name="40% - Accent5 20" xfId="645" xr:uid="{62207A90-DB4C-4372-9D5E-9FEF5410243E}"/>
    <cellStyle name="40% - Accent5 20 2" xfId="646" xr:uid="{B6B08D57-00F2-4861-BCF0-0BE090AB2484}"/>
    <cellStyle name="40% - Accent5 21" xfId="647" xr:uid="{4F2AD811-02F0-4704-96B5-3D2939B00F04}"/>
    <cellStyle name="40% - Accent5 21 2" xfId="648" xr:uid="{3B0DA895-C856-4F8A-B760-13D12B525997}"/>
    <cellStyle name="40% - Accent5 22" xfId="649" xr:uid="{07A8565C-8EA4-4D19-B2E7-D3E36F7A30FD}"/>
    <cellStyle name="40% - Accent5 22 2" xfId="650" xr:uid="{E91D853B-78AD-497F-B537-5511EA61C20C}"/>
    <cellStyle name="40% - Accent5 23" xfId="651" xr:uid="{8294E4C2-B21B-4F97-BB85-1628F491AD29}"/>
    <cellStyle name="40% - Accent5 23 2" xfId="652" xr:uid="{E084F66A-F2AE-4C94-BDD4-7068E30B4061}"/>
    <cellStyle name="40% - Accent5 24" xfId="653" xr:uid="{239B42F0-C1E5-4573-9713-182D57296426}"/>
    <cellStyle name="40% - Accent5 24 2" xfId="654" xr:uid="{7819540B-4FB6-4965-880D-E6E612BD83DA}"/>
    <cellStyle name="40% - Accent5 25" xfId="655" xr:uid="{F6DCDB37-BC17-44F9-A4C8-C417B840A900}"/>
    <cellStyle name="40% - Accent5 25 2" xfId="656" xr:uid="{D6DDCF4A-E1FE-4FFA-B762-EF26F13B28A4}"/>
    <cellStyle name="40% - Accent5 26" xfId="657" xr:uid="{EBFAFBC3-30A3-4E4C-AE9C-5DE030A6AA73}"/>
    <cellStyle name="40% - Accent5 26 2" xfId="658" xr:uid="{EE36CB5B-0FB8-4634-B64B-7A7D8FF979CC}"/>
    <cellStyle name="40% - Accent5 27" xfId="659" xr:uid="{F7D10F8A-2808-4178-AF67-24E33E274480}"/>
    <cellStyle name="40% - Accent5 28" xfId="660" xr:uid="{4FD63B83-C0F8-4211-B317-C55D210FEEA5}"/>
    <cellStyle name="40% - Accent5 28 2" xfId="13994" xr:uid="{A590CFB1-3380-4018-8C87-AEDCD5DADF40}"/>
    <cellStyle name="40% - Accent5 28 3" xfId="20179" xr:uid="{3939E286-D452-4201-9D30-C27E445CAFCB}"/>
    <cellStyle name="40% - Accent5 28 4" xfId="26226" xr:uid="{E6E40078-B61E-4CD0-8313-46146EEA4AB5}"/>
    <cellStyle name="40% - Accent5 28 5" xfId="31921" xr:uid="{C9341B7F-9FED-4D9B-9F63-01A64F3DFA0B}"/>
    <cellStyle name="40% - Accent5 29" xfId="661" xr:uid="{0F75888E-F07B-476C-AFD4-73EF56574C09}"/>
    <cellStyle name="40% - Accent5 29 2" xfId="13995" xr:uid="{F7755209-D14D-4706-97E0-99DF4C32924F}"/>
    <cellStyle name="40% - Accent5 29 3" xfId="20180" xr:uid="{1D33E14F-F524-4CCD-9CC1-BD7BD5A07E84}"/>
    <cellStyle name="40% - Accent5 29 4" xfId="26227" xr:uid="{DB8F444E-D679-4371-9618-1C842AF8F5E7}"/>
    <cellStyle name="40% - Accent5 29 5" xfId="31922" xr:uid="{69E573C8-7287-42B9-A58C-AA0B59A35652}"/>
    <cellStyle name="40% - Accent5 3" xfId="662" xr:uid="{E984286A-77B6-46F4-A011-E3C2635D85D6}"/>
    <cellStyle name="40% - Accent5 30" xfId="663" xr:uid="{6BB0C3FB-A270-4204-A251-962019A617AA}"/>
    <cellStyle name="40% - Accent5 31" xfId="664" xr:uid="{DD9CF571-B030-4AE2-96D9-3A95B10DB3FC}"/>
    <cellStyle name="40% - Accent5 32" xfId="665" xr:uid="{37FD9EAF-71DC-44B6-A7FC-4F3F11EAD129}"/>
    <cellStyle name="40% - Accent5 33" xfId="666" xr:uid="{D2DD7AC3-C398-4987-881A-8D3A0DB926B4}"/>
    <cellStyle name="40% - Accent5 34" xfId="667" xr:uid="{B2F89BEE-09D0-46B1-AC9F-6A1CCEE38592}"/>
    <cellStyle name="40% - Accent5 35" xfId="668" xr:uid="{FB97DECC-6D63-409D-8AB4-60B75D3CF458}"/>
    <cellStyle name="40% - Accent5 4" xfId="669" xr:uid="{E6A00741-7AB4-4BDE-9A79-77847F3733F8}"/>
    <cellStyle name="40% - Accent5 5" xfId="670" xr:uid="{03DD2A1A-CA66-4700-B164-A32F66D1378F}"/>
    <cellStyle name="40% - Accent5 6" xfId="671" xr:uid="{17FADA07-D070-4180-86C3-286D9E81779A}"/>
    <cellStyle name="40% - Accent5 7" xfId="672" xr:uid="{254FB166-7678-4BCD-A576-796FEF0B79A2}"/>
    <cellStyle name="40% - Accent5 7 2" xfId="13996" xr:uid="{025FC605-F837-4582-8DA3-57C7E4F84880}"/>
    <cellStyle name="40% - Accent5 7 3" xfId="20181" xr:uid="{D20179AC-9E22-40DC-9B19-27B453C2EF87}"/>
    <cellStyle name="40% - Accent5 7 4" xfId="26228" xr:uid="{4DC93C44-774D-4929-83E4-439479DDA5EC}"/>
    <cellStyle name="40% - Accent5 7 5" xfId="31923" xr:uid="{09C5D978-C6E3-4FEB-A3D7-51C57C3ECB7A}"/>
    <cellStyle name="40% - Accent5 8" xfId="673" xr:uid="{288F0173-80E5-4E9A-86B3-82045FA3D477}"/>
    <cellStyle name="40% - Accent5 9" xfId="674" xr:uid="{FF868A9D-8218-4DE3-85DC-DA5BE1B250E5}"/>
    <cellStyle name="40% - Accent6 10" xfId="675" xr:uid="{757724AA-2587-455B-A5F3-9EED0985F635}"/>
    <cellStyle name="40% - Accent6 11" xfId="676" xr:uid="{6D08660D-BAE0-42E4-9E47-BA729EB88254}"/>
    <cellStyle name="40% - Accent6 11 2" xfId="677" xr:uid="{C64506D0-A6C1-48F6-BA42-D12593CB96BC}"/>
    <cellStyle name="40% - Accent6 12" xfId="678" xr:uid="{9A33DB8D-34A6-47F2-943A-539DF5F8FE33}"/>
    <cellStyle name="40% - Accent6 13" xfId="679" xr:uid="{FEE16B5D-57DA-4715-B7BF-0020A220609D}"/>
    <cellStyle name="40% - Accent6 14" xfId="680" xr:uid="{C9B57A99-74C0-434E-98C9-88A1C043FC6F}"/>
    <cellStyle name="40% - Accent6 14 2" xfId="681" xr:uid="{649A2428-CE4F-4714-AE50-DE8AA6C0ACE9}"/>
    <cellStyle name="40% - Accent6 15" xfId="682" xr:uid="{2D8597A0-B666-40C8-892A-D326AF925481}"/>
    <cellStyle name="40% - Accent6 15 2" xfId="683" xr:uid="{8027DDCC-446A-4DAD-9EF2-28820ABE46A0}"/>
    <cellStyle name="40% - Accent6 16" xfId="684" xr:uid="{64AC57A7-A5F8-42FF-8C82-ACD52B149E03}"/>
    <cellStyle name="40% - Accent6 16 2" xfId="685" xr:uid="{4B3AAB63-7867-4ED0-959A-70C024CE2D5A}"/>
    <cellStyle name="40% - Accent6 17" xfId="686" xr:uid="{9AFCAF7C-F630-4685-9342-D254AC3E1F61}"/>
    <cellStyle name="40% - Accent6 17 2" xfId="687" xr:uid="{EA2FA664-ABDF-4DC0-9DF9-78AC2DFB9184}"/>
    <cellStyle name="40% - Accent6 18" xfId="688" xr:uid="{EF3A5F2F-B1EB-4918-A1BA-46717F4AFBB9}"/>
    <cellStyle name="40% - Accent6 18 2" xfId="689" xr:uid="{BF31C871-80D2-4FA1-8B9B-01F17AA22785}"/>
    <cellStyle name="40% - Accent6 19" xfId="690" xr:uid="{5A375A53-07F6-466D-A069-5DC4E8A42F5C}"/>
    <cellStyle name="40% - Accent6 19 2" xfId="691" xr:uid="{B384D3F0-E36B-42DD-98B8-BDED1982D33E}"/>
    <cellStyle name="40% - Accent6 2" xfId="692" xr:uid="{84AF20EB-3193-4DF3-AAC1-B7A81F721F14}"/>
    <cellStyle name="40% - Accent6 2 2" xfId="693" xr:uid="{1DC23E13-1569-4C0C-8F98-7FC39E2DF89E}"/>
    <cellStyle name="40% - Accent6 2 3" xfId="694" xr:uid="{ACC9051C-8483-4F78-87C9-9A201B75082C}"/>
    <cellStyle name="40% - Accent6 2 4" xfId="695" xr:uid="{BD69D873-4E89-4C6F-9A19-0924A5C10959}"/>
    <cellStyle name="40% - Accent6 2 5" xfId="696" xr:uid="{2F639A85-54EA-4FF2-A7E3-A0CF93C6AC15}"/>
    <cellStyle name="40% - Accent6 2 5 2" xfId="697" xr:uid="{5D686BD5-EBE1-4081-8FDC-8D50E2EFA860}"/>
    <cellStyle name="40% - Accent6 2 6" xfId="698" xr:uid="{1EEA7C44-C8BA-4301-9A68-A07314F39676}"/>
    <cellStyle name="40% - Accent6 20" xfId="699" xr:uid="{9A489981-A0FA-4691-8C06-DF031328ABA2}"/>
    <cellStyle name="40% - Accent6 20 2" xfId="700" xr:uid="{F09E812D-1FA1-4EFB-923D-6169324E494A}"/>
    <cellStyle name="40% - Accent6 21" xfId="701" xr:uid="{620D63BC-4C3F-433C-8159-A7F790907EBF}"/>
    <cellStyle name="40% - Accent6 21 2" xfId="702" xr:uid="{FBD4B0E3-CC8B-4027-85AE-8F9EBB3B8840}"/>
    <cellStyle name="40% - Accent6 22" xfId="703" xr:uid="{B3A6246B-FA66-4B2F-B71D-A1553875A6E3}"/>
    <cellStyle name="40% - Accent6 22 2" xfId="704" xr:uid="{741030C7-D8F9-47C8-9F10-67CBC81FE563}"/>
    <cellStyle name="40% - Accent6 23" xfId="705" xr:uid="{B653BBED-459D-4217-8AA2-EE4E76450BB7}"/>
    <cellStyle name="40% - Accent6 23 2" xfId="706" xr:uid="{1805381B-4539-4E1D-B9EF-7A95698C1A6F}"/>
    <cellStyle name="40% - Accent6 24" xfId="707" xr:uid="{D2B2A4FE-706B-48CD-8D45-F6B4CB824C80}"/>
    <cellStyle name="40% - Accent6 24 2" xfId="708" xr:uid="{6FF2CE33-7FC0-4F2A-99D3-5BCC9E61883D}"/>
    <cellStyle name="40% - Accent6 25" xfId="709" xr:uid="{B022468C-12BE-496E-8152-97461A7824A3}"/>
    <cellStyle name="40% - Accent6 25 2" xfId="710" xr:uid="{DA1A6639-C9C8-4040-B899-04FB2033EFC9}"/>
    <cellStyle name="40% - Accent6 26" xfId="711" xr:uid="{C9672FAF-9916-45D9-92D4-519DA4365AE7}"/>
    <cellStyle name="40% - Accent6 26 2" xfId="712" xr:uid="{38BF731C-C72F-4C40-88EF-03E664591AEF}"/>
    <cellStyle name="40% - Accent6 27" xfId="713" xr:uid="{78BC00F0-F756-4812-8653-0D0FD0B13BFC}"/>
    <cellStyle name="40% - Accent6 28" xfId="714" xr:uid="{50F88A60-11BE-4DC6-93E4-AE2CE3996CCC}"/>
    <cellStyle name="40% - Accent6 28 2" xfId="13997" xr:uid="{E1A9C2FC-DC49-4F12-9A73-F163E500E626}"/>
    <cellStyle name="40% - Accent6 28 3" xfId="20182" xr:uid="{F699A823-E6A2-4EB4-A74F-0DD0A7ADC661}"/>
    <cellStyle name="40% - Accent6 28 4" xfId="26229" xr:uid="{B054D253-AF43-49F4-9DD9-626326F0FC0D}"/>
    <cellStyle name="40% - Accent6 28 5" xfId="31924" xr:uid="{31CA167E-2DB5-4266-9DB7-3DF01B2313BE}"/>
    <cellStyle name="40% - Accent6 29" xfId="715" xr:uid="{4FE02DB7-16F4-4EDC-9DEB-D7E2AD4954FE}"/>
    <cellStyle name="40% - Accent6 29 2" xfId="13998" xr:uid="{DF7F1561-0F37-4AB4-A3F6-AD4110BBDCD5}"/>
    <cellStyle name="40% - Accent6 29 3" xfId="20183" xr:uid="{A4A47C95-73F3-496C-A820-4908F4DCA600}"/>
    <cellStyle name="40% - Accent6 29 4" xfId="26230" xr:uid="{6F09FBE4-2979-4E20-8A64-F4A137F01772}"/>
    <cellStyle name="40% - Accent6 29 5" xfId="31925" xr:uid="{8BC1951C-E5E8-440B-AA46-B7EE5E110408}"/>
    <cellStyle name="40% - Accent6 3" xfId="716" xr:uid="{E46B5602-825C-435B-AEE1-C9BE68BE5659}"/>
    <cellStyle name="40% - Accent6 30" xfId="717" xr:uid="{90B0EEA4-5B0B-43E2-85BE-221936697673}"/>
    <cellStyle name="40% - Accent6 31" xfId="718" xr:uid="{3D6C861E-90A7-4821-82B9-61D8603CE3F0}"/>
    <cellStyle name="40% - Accent6 32" xfId="719" xr:uid="{9ACD4ED7-6449-4D74-9F42-DEA1F0174A36}"/>
    <cellStyle name="40% - Accent6 33" xfId="720" xr:uid="{D62CDAFE-D6B9-4520-A41F-21A98D354981}"/>
    <cellStyle name="40% - Accent6 34" xfId="721" xr:uid="{CF23C895-F495-4BAD-A1C0-943480819503}"/>
    <cellStyle name="40% - Accent6 35" xfId="722" xr:uid="{6C321619-9B31-475F-AB12-1A886BC34B8D}"/>
    <cellStyle name="40% - Accent6 4" xfId="723" xr:uid="{BBC2961C-C364-4A5A-92EE-496772A72B12}"/>
    <cellStyle name="40% - Accent6 5" xfId="724" xr:uid="{6C98EC22-07AA-45DA-87FC-480CA46F8743}"/>
    <cellStyle name="40% - Accent6 6" xfId="725" xr:uid="{BB8743BA-A69E-47D3-BA3C-51011926E1AA}"/>
    <cellStyle name="40% - Accent6 7" xfId="726" xr:uid="{1FDA41E1-4B92-4290-ABB3-F1DDC10656A3}"/>
    <cellStyle name="40% - Accent6 7 2" xfId="13999" xr:uid="{16169D5F-B295-4049-8F3B-9531A9654484}"/>
    <cellStyle name="40% - Accent6 7 3" xfId="20184" xr:uid="{4B5381A3-FEA5-4662-BFB5-B8D4CAEC9D7C}"/>
    <cellStyle name="40% - Accent6 7 4" xfId="26231" xr:uid="{6EF8FFA6-3806-444B-A52F-4DB2187E8A73}"/>
    <cellStyle name="40% - Accent6 7 5" xfId="31926" xr:uid="{1ED466CC-FDEB-4665-A098-82F3B80EB1E2}"/>
    <cellStyle name="40% - Accent6 8" xfId="727" xr:uid="{B21FDBCE-1485-4F7B-A969-0A71E53A417C}"/>
    <cellStyle name="40% - Accent6 9" xfId="728" xr:uid="{D0EB26E8-8158-4FEF-AD64-DD803ACCE106}"/>
    <cellStyle name="60% - Accent1 10" xfId="729" xr:uid="{38908D4E-EFE1-4BA9-BF30-81921F2E4AB7}"/>
    <cellStyle name="60% - Accent1 11" xfId="13922" xr:uid="{EE348C60-60A1-4B34-9C21-BD10C7451DB5}"/>
    <cellStyle name="60% - Accent1 2" xfId="730" xr:uid="{A6909E22-2CC1-4E7F-9DB5-736138704165}"/>
    <cellStyle name="60% - Accent1 2 2" xfId="731" xr:uid="{DBDC9954-1D06-4A6F-9B1E-8387734D3AEA}"/>
    <cellStyle name="60% - Accent1 2 3" xfId="732" xr:uid="{66CB2768-FC83-4588-AC53-76E8857000AA}"/>
    <cellStyle name="60% - Accent1 23" xfId="1484" xr:uid="{9A9C1454-B1B7-4D39-BAA3-8D6FC3DE8D03}"/>
    <cellStyle name="60% - Accent1 3" xfId="733" xr:uid="{9954A7B0-FB41-42B7-8E44-934F59C30C0B}"/>
    <cellStyle name="60% - Accent1 4" xfId="734" xr:uid="{5D7E6580-ED97-4799-833C-BF871F92E5C2}"/>
    <cellStyle name="60% - Accent1 5" xfId="735" xr:uid="{54E121EC-B325-4562-AFB3-BA89A33E0718}"/>
    <cellStyle name="60% - Accent1 6" xfId="736" xr:uid="{3323DAFF-B66E-46D4-9475-A5BAEE96B3DE}"/>
    <cellStyle name="60% - Accent1 7" xfId="737" xr:uid="{15A82DFB-930E-4106-9023-0DE176E2C656}"/>
    <cellStyle name="60% - Accent1 8" xfId="738" xr:uid="{0F75C0C7-F71F-4252-84CE-8D32B2D8CAB7}"/>
    <cellStyle name="60% - Accent1 9" xfId="739" xr:uid="{036A39D6-63EE-4DD3-9E97-2396CD675DE6}"/>
    <cellStyle name="60% - Accent2 10" xfId="740" xr:uid="{63B13E8A-315D-4D35-84E9-DA821E15E6B8}"/>
    <cellStyle name="60% - Accent2 2" xfId="741" xr:uid="{C7733BEF-F238-48E1-A13F-C50D463BCB69}"/>
    <cellStyle name="60% - Accent2 2 2" xfId="742" xr:uid="{E34600F3-E91D-415D-BFC6-1B0E0C743CD4}"/>
    <cellStyle name="60% - Accent2 2 3" xfId="743" xr:uid="{8E379E38-4D85-446E-B3B3-23D47A3FE48F}"/>
    <cellStyle name="60% - Accent2 23" xfId="1485" xr:uid="{4E6F89A5-AC96-4086-83B9-9A2F9C3116B7}"/>
    <cellStyle name="60% - Accent2 3" xfId="744" xr:uid="{B4440271-D044-48B5-92C5-C97E1DD78933}"/>
    <cellStyle name="60% - Accent2 4" xfId="745" xr:uid="{876017F9-7C20-41F5-A994-6FDF88618B65}"/>
    <cellStyle name="60% - Accent2 5" xfId="746" xr:uid="{93472A96-CCC8-4D9B-A97D-694A6AC75931}"/>
    <cellStyle name="60% - Accent2 6" xfId="747" xr:uid="{984C9E82-ADAC-4DF5-8384-4AA1D6EDA874}"/>
    <cellStyle name="60% - Accent2 7" xfId="748" xr:uid="{AB258B1F-3FCC-4759-AE32-13B6AFCA4476}"/>
    <cellStyle name="60% - Accent2 8" xfId="749" xr:uid="{A16D2D4F-7D31-4B99-AC2F-C05D99611A38}"/>
    <cellStyle name="60% - Accent2 9" xfId="750" xr:uid="{E00D0C2E-F35E-4316-B5EF-B9A631B6CFC5}"/>
    <cellStyle name="60% - Accent3 10" xfId="751" xr:uid="{8B32E29B-1315-4AB6-8FA3-AF3ECE9A756B}"/>
    <cellStyle name="60% - Accent3 2" xfId="752" xr:uid="{9DEC8539-ED88-4A59-A798-43626703219C}"/>
    <cellStyle name="60% - Accent3 2 2" xfId="753" xr:uid="{43C2B1C3-931A-4B46-A063-4FD974797CDD}"/>
    <cellStyle name="60% - Accent3 2 3" xfId="754" xr:uid="{8FCE264C-7E2C-43FF-9693-05B0E0F3958B}"/>
    <cellStyle name="60% - Accent3 23" xfId="1486" xr:uid="{4D607A67-72BE-4C18-A6C4-D73A6D619DE7}"/>
    <cellStyle name="60% - Accent3 3" xfId="755" xr:uid="{A917BF86-F34D-46FD-B4B3-92809858171A}"/>
    <cellStyle name="60% - Accent3 4" xfId="756" xr:uid="{A6910501-13C3-4E4B-9C0D-2CE30C159E20}"/>
    <cellStyle name="60% - Accent3 5" xfId="757" xr:uid="{ADE494BE-9CFD-4568-95A1-F803E25AE818}"/>
    <cellStyle name="60% - Accent3 6" xfId="758" xr:uid="{FB33984C-8A3F-4DB2-BBC1-5166201ABC4B}"/>
    <cellStyle name="60% - Accent3 7" xfId="759" xr:uid="{1ADB90B4-6DAB-4157-B966-CCD80D3528C8}"/>
    <cellStyle name="60% - Accent3 8" xfId="760" xr:uid="{71BFB14B-961D-4F57-8D06-907CEC3114A1}"/>
    <cellStyle name="60% - Accent3 9" xfId="761" xr:uid="{358BF89D-F568-4971-81FA-C3B8BBD43B13}"/>
    <cellStyle name="60% - Accent4 10" xfId="762" xr:uid="{9B61BADC-53AA-4248-8F12-199A97710696}"/>
    <cellStyle name="60% - Accent4 2" xfId="763" xr:uid="{CF3F66C3-17B6-4E6C-92DE-8EE06FB1F1B8}"/>
    <cellStyle name="60% - Accent4 2 2" xfId="764" xr:uid="{17B8B09A-C331-429F-9789-BA6B9253B352}"/>
    <cellStyle name="60% - Accent4 2 3" xfId="765" xr:uid="{430AE3E0-607E-4B75-A6FE-C7417ECF3B5D}"/>
    <cellStyle name="60% - Accent4 23" xfId="1487" xr:uid="{2339ABDF-F2E3-4247-9A91-71963725A3D2}"/>
    <cellStyle name="60% - Accent4 3" xfId="766" xr:uid="{7261CA6E-7B74-44CE-AF18-4CBE4AD3A81E}"/>
    <cellStyle name="60% - Accent4 4" xfId="767" xr:uid="{BC16E693-BC2B-40C2-9D6E-DF50672331FC}"/>
    <cellStyle name="60% - Accent4 5" xfId="768" xr:uid="{2BFDEAFA-5D29-434A-9409-5D398530778E}"/>
    <cellStyle name="60% - Accent4 6" xfId="769" xr:uid="{2730D955-EEA4-43CB-95AE-25171B39555F}"/>
    <cellStyle name="60% - Accent4 7" xfId="770" xr:uid="{F7F4F183-7836-467A-96DA-3FA91FEDCB06}"/>
    <cellStyle name="60% - Accent4 8" xfId="771" xr:uid="{4CA3F9FE-CBE6-4D9F-AB61-FD10F151B467}"/>
    <cellStyle name="60% - Accent4 9" xfId="772" xr:uid="{56F1EE2E-965C-40E9-8042-BEDAD7FF0D83}"/>
    <cellStyle name="60% - Accent5 10" xfId="773" xr:uid="{E47DDB90-C816-4BBA-A80A-26DE82CCDD3E}"/>
    <cellStyle name="60% - Accent5 2" xfId="774" xr:uid="{40D007AC-1468-4EA3-A299-5573E5CDAED6}"/>
    <cellStyle name="60% - Accent5 2 2" xfId="775" xr:uid="{4E5866D0-7083-4E4F-88ED-EBC92D72255D}"/>
    <cellStyle name="60% - Accent5 2 3" xfId="776" xr:uid="{0C1A9ABC-A943-48AC-A7D9-E4F0B2328033}"/>
    <cellStyle name="60% - Accent5 23" xfId="1488" xr:uid="{EDE53CD2-BA5C-4496-AF5B-88ECAEDCE216}"/>
    <cellStyle name="60% - Accent5 3" xfId="777" xr:uid="{44D4BC68-3AFF-4E6A-A345-73A2CD67169B}"/>
    <cellStyle name="60% - Accent5 4" xfId="778" xr:uid="{E26A110B-15F1-4D67-AB92-0B657646F99E}"/>
    <cellStyle name="60% - Accent5 5" xfId="779" xr:uid="{DA13E626-8681-49AD-B357-8377A816F390}"/>
    <cellStyle name="60% - Accent5 6" xfId="780" xr:uid="{638B971D-764D-45AD-936F-ED4181770914}"/>
    <cellStyle name="60% - Accent5 7" xfId="781" xr:uid="{3E2AB605-F44C-40F2-B22F-B221A9515BC5}"/>
    <cellStyle name="60% - Accent5 8" xfId="782" xr:uid="{F96EF98C-A975-4059-8421-4DCB385841CA}"/>
    <cellStyle name="60% - Accent5 9" xfId="783" xr:uid="{45D1FFE2-B877-4DA3-9F8B-81DC15AF87CC}"/>
    <cellStyle name="60% - Accent6 10" xfId="784" xr:uid="{631751F8-8E72-4D55-AB84-670308BD8E51}"/>
    <cellStyle name="60% - Accent6 2" xfId="785" xr:uid="{0D8EE1F4-A98D-4F31-9F63-458A58ECA9C0}"/>
    <cellStyle name="60% - Accent6 2 2" xfId="786" xr:uid="{C09F72CD-6391-48CF-8B18-9FFBCD911D85}"/>
    <cellStyle name="60% - Accent6 2 3" xfId="787" xr:uid="{CDF898CD-8F6F-4D62-9B25-49E8B50A8F22}"/>
    <cellStyle name="60% - Accent6 23" xfId="1489" xr:uid="{E742EC20-30D1-413D-B258-80BB0990FDE0}"/>
    <cellStyle name="60% - Accent6 3" xfId="788" xr:uid="{97248C24-760D-46EE-9827-93744E38C280}"/>
    <cellStyle name="60% - Accent6 4" xfId="789" xr:uid="{3E7D522B-545A-4674-8836-576B30FE597B}"/>
    <cellStyle name="60% - Accent6 5" xfId="790" xr:uid="{31412EA1-9DC6-44E1-8BE9-358A58AD4412}"/>
    <cellStyle name="60% - Accent6 6" xfId="791" xr:uid="{BCFD27CD-3D87-4842-BE3D-C820DA2EA95B}"/>
    <cellStyle name="60% - Accent6 7" xfId="792" xr:uid="{FC8EB0BA-8736-4ED9-BE34-278F15AC2D03}"/>
    <cellStyle name="60% - Accent6 8" xfId="793" xr:uid="{6E50BC62-9DCE-4A2A-9201-6B864155815A}"/>
    <cellStyle name="60% - Accent6 9" xfId="794" xr:uid="{16BA03A3-3708-4B75-A5A9-30F740BC4D46}"/>
    <cellStyle name="A3 297 x 420 mm" xfId="1490" xr:uid="{87E22310-0B5B-4C94-9D26-83A1D5F22A89}"/>
    <cellStyle name="Accent1 - 20%" xfId="1491" xr:uid="{A9F3BCB4-A560-4B3D-84A1-3DD49685B08E}"/>
    <cellStyle name="Accent1 - 20% 10" xfId="1492" xr:uid="{EA5B3A24-2953-49AB-A218-EA540D737973}"/>
    <cellStyle name="Accent1 - 20% 11" xfId="1493" xr:uid="{600EC21D-17FF-4A42-A59B-E8DE611996E5}"/>
    <cellStyle name="Accent1 - 20% 12" xfId="1494" xr:uid="{EEDD1C23-FCBE-4C77-A72D-244BBA4F409E}"/>
    <cellStyle name="Accent1 - 20% 13" xfId="1495" xr:uid="{76A486A6-53AD-4CA0-AD29-379F43C0F095}"/>
    <cellStyle name="Accent1 - 20% 14" xfId="1496" xr:uid="{424AF911-EC0D-4138-B0FB-38E7DBE05F22}"/>
    <cellStyle name="Accent1 - 20% 15" xfId="1497" xr:uid="{9747361E-F04E-45A0-BCCB-AEE3C4BB30FE}"/>
    <cellStyle name="Accent1 - 20% 16" xfId="1498" xr:uid="{47C17579-FC73-43D0-BA5C-2E52D073377B}"/>
    <cellStyle name="Accent1 - 20% 17" xfId="1499" xr:uid="{DC27FCFC-85B1-43CB-9828-B9A7B480D36E}"/>
    <cellStyle name="Accent1 - 20% 18" xfId="1500" xr:uid="{6D3674E7-6D90-4722-B156-A14CD94833BB}"/>
    <cellStyle name="Accent1 - 20% 19" xfId="1501" xr:uid="{7BE19CEA-FF13-4423-8588-4BF76A683D4E}"/>
    <cellStyle name="Accent1 - 20% 2" xfId="1502" xr:uid="{3DB24E53-7E41-4D58-A796-5430C6EA72B3}"/>
    <cellStyle name="Accent1 - 20% 20" xfId="1503" xr:uid="{FF824C9E-A290-49EF-B793-B12198E66F2B}"/>
    <cellStyle name="Accent1 - 20% 21" xfId="1504" xr:uid="{042F0B6D-99DC-403F-9BAD-86D9050C01BD}"/>
    <cellStyle name="Accent1 - 20% 22" xfId="1505" xr:uid="{B8463ECE-626E-4A85-BE62-DFEBF36BAE44}"/>
    <cellStyle name="Accent1 - 20% 23" xfId="1506" xr:uid="{1D2F3333-4B5D-4A71-A92B-6961B557B3EB}"/>
    <cellStyle name="Accent1 - 20% 24" xfId="1507" xr:uid="{BD5D0049-D16A-4B7B-A3F6-C1D778A680F5}"/>
    <cellStyle name="Accent1 - 20% 25" xfId="1508" xr:uid="{40BC7C7D-68D0-4A97-B255-BBA4CE604B41}"/>
    <cellStyle name="Accent1 - 20% 26" xfId="1509" xr:uid="{12152E69-FA6A-4CF6-88E6-17F9391F64BF}"/>
    <cellStyle name="Accent1 - 20% 27" xfId="1510" xr:uid="{14F3E403-48BE-4115-B0AE-6A5CBBEA9178}"/>
    <cellStyle name="Accent1 - 20% 28" xfId="1511" xr:uid="{42421108-0EBC-4072-BCD8-672F33AF36DD}"/>
    <cellStyle name="Accent1 - 20% 3" xfId="1512" xr:uid="{0E349AA7-7FAD-44B0-911D-2ADA471DC9DD}"/>
    <cellStyle name="Accent1 - 20% 4" xfId="1513" xr:uid="{400D2EF7-73D3-4C34-AADD-3F834723CD3C}"/>
    <cellStyle name="Accent1 - 20% 5" xfId="1514" xr:uid="{9CE2D22C-7DBB-43BA-836E-C739B1A645FD}"/>
    <cellStyle name="Accent1 - 20% 6" xfId="1515" xr:uid="{CB90793C-3949-416B-9D97-597D2DDF1A70}"/>
    <cellStyle name="Accent1 - 20% 7" xfId="1516" xr:uid="{EF0412BB-D13F-40EC-85A8-BABB7F8B7E31}"/>
    <cellStyle name="Accent1 - 20% 8" xfId="1517" xr:uid="{61721E87-4DD1-4516-8C97-FA33D5238842}"/>
    <cellStyle name="Accent1 - 20% 9" xfId="1518" xr:uid="{6199B10C-AA49-4CE3-8854-C428EEA4ABD1}"/>
    <cellStyle name="Accent1 - 40%" xfId="1519" xr:uid="{6ECDC0F2-F2CB-4F2F-8B5F-8AA11790F8D9}"/>
    <cellStyle name="Accent1 - 40% 10" xfId="1520" xr:uid="{4315F021-8D69-4466-90ED-6E563ED6A338}"/>
    <cellStyle name="Accent1 - 40% 11" xfId="1521" xr:uid="{FF27D7AA-B43D-4F6C-92EE-34206FEFDBF3}"/>
    <cellStyle name="Accent1 - 40% 12" xfId="1522" xr:uid="{897B4077-95C0-4FCA-8795-ACFAF70784BE}"/>
    <cellStyle name="Accent1 - 40% 13" xfId="1523" xr:uid="{DDF6C2CC-46AD-4BD2-BD63-C989B5F77449}"/>
    <cellStyle name="Accent1 - 40% 14" xfId="1524" xr:uid="{EAC95335-7ED4-4E9B-854B-1ED7EC951650}"/>
    <cellStyle name="Accent1 - 40% 15" xfId="1525" xr:uid="{35C279A3-F3E5-430E-9A0E-0DDB24BAADD1}"/>
    <cellStyle name="Accent1 - 40% 16" xfId="1526" xr:uid="{ECEC5060-779C-44A4-90E9-59E519204F96}"/>
    <cellStyle name="Accent1 - 40% 17" xfId="1527" xr:uid="{5BDE0929-A422-4370-8028-1451060AFA84}"/>
    <cellStyle name="Accent1 - 40% 18" xfId="1528" xr:uid="{39A8D1E4-C4F6-4B22-BC7D-CF4C839F7AFF}"/>
    <cellStyle name="Accent1 - 40% 19" xfId="1529" xr:uid="{F142E3E5-F456-4E4A-919D-C10EC1524733}"/>
    <cellStyle name="Accent1 - 40% 2" xfId="1530" xr:uid="{40161AD4-9933-46D9-AA43-76B72EBF87D3}"/>
    <cellStyle name="Accent1 - 40% 20" xfId="1531" xr:uid="{0EB6BC8F-187D-444B-BBB1-8428A9838795}"/>
    <cellStyle name="Accent1 - 40% 21" xfId="1532" xr:uid="{EF885C25-CDB1-4D70-9E0F-85577F867569}"/>
    <cellStyle name="Accent1 - 40% 22" xfId="1533" xr:uid="{E5D71A24-FD1F-4B91-8C0E-17AA0DEE1A7B}"/>
    <cellStyle name="Accent1 - 40% 23" xfId="1534" xr:uid="{506C3DE5-C450-4901-AE2A-17EA573E0E42}"/>
    <cellStyle name="Accent1 - 40% 24" xfId="1535" xr:uid="{CBF08B67-A9D5-4C91-AD27-149609AD7B0D}"/>
    <cellStyle name="Accent1 - 40% 25" xfId="1536" xr:uid="{BD551645-FB8E-4000-B3B2-D5C1536DC7A9}"/>
    <cellStyle name="Accent1 - 40% 26" xfId="1537" xr:uid="{9BD75B4D-9ADD-4B9E-AEED-46AECF785D49}"/>
    <cellStyle name="Accent1 - 40% 27" xfId="1538" xr:uid="{78ABF5C2-79A9-4302-A2C4-CF1656E33E5F}"/>
    <cellStyle name="Accent1 - 40% 28" xfId="1539" xr:uid="{444CE8FB-E0ED-4622-BA40-6C185E1836AE}"/>
    <cellStyle name="Accent1 - 40% 3" xfId="1540" xr:uid="{639A6BBC-FE62-49A1-965A-0279A1997547}"/>
    <cellStyle name="Accent1 - 40% 4" xfId="1541" xr:uid="{8A6E2D8E-030A-4571-87C5-AB66DA9599D6}"/>
    <cellStyle name="Accent1 - 40% 5" xfId="1542" xr:uid="{781FFD76-DBC3-4AEB-8E60-AB6A0AC3F4FC}"/>
    <cellStyle name="Accent1 - 40% 6" xfId="1543" xr:uid="{67459C10-E599-485E-8E6F-C9C6631EC667}"/>
    <cellStyle name="Accent1 - 40% 7" xfId="1544" xr:uid="{734A0863-9C6B-4C33-A106-2CB81F551AAB}"/>
    <cellStyle name="Accent1 - 40% 8" xfId="1545" xr:uid="{2FC955F0-FF3B-4D6B-B53C-956971EA1481}"/>
    <cellStyle name="Accent1 - 40% 9" xfId="1546" xr:uid="{6FF785B7-B927-4F4D-A3B9-892DA8C1F6FF}"/>
    <cellStyle name="Accent1 - 60%" xfId="1547" xr:uid="{D3610658-15E9-4302-A1FE-FC3DFB807FE0}"/>
    <cellStyle name="Accent1 10" xfId="795" xr:uid="{4EF2B73A-7C9E-4287-9A2A-889773778ABE}"/>
    <cellStyle name="Accent1 2" xfId="796" xr:uid="{31B298A0-70C8-4553-9E3B-C487781D2692}"/>
    <cellStyle name="Accent1 2 2" xfId="797" xr:uid="{0C642BCD-9D2A-4488-825D-CC4AAC907633}"/>
    <cellStyle name="Accent1 2 3" xfId="798" xr:uid="{36688963-C1C2-4AAB-9ADA-4C3C5C69D01D}"/>
    <cellStyle name="Accent1 23" xfId="1548" xr:uid="{A51D6D4E-2214-4501-AE90-9625B29BCB5F}"/>
    <cellStyle name="Accent1 3" xfId="799" xr:uid="{888227E1-3F2D-450F-B966-5F09C27F8678}"/>
    <cellStyle name="Accent1 4" xfId="800" xr:uid="{26B8DD69-0583-4BA1-B23E-F06D727643B1}"/>
    <cellStyle name="Accent1 5" xfId="801" xr:uid="{B8A1F2C0-531D-451B-B9FE-27AAFCB29CB7}"/>
    <cellStyle name="Accent1 6" xfId="802" xr:uid="{72F54869-9541-4F37-9181-094CA2AEACBC}"/>
    <cellStyle name="Accent1 7" xfId="803" xr:uid="{C2AAC97A-8860-48FC-8B70-BEBF883ADB0E}"/>
    <cellStyle name="Accent1 8" xfId="804" xr:uid="{944FC0B7-B23C-4384-9DE3-B52E140EB30C}"/>
    <cellStyle name="Accent1 9" xfId="805" xr:uid="{50D8CD72-BA76-4007-9486-71C6622C3D89}"/>
    <cellStyle name="Accent2 - 20%" xfId="1549" xr:uid="{1C940E2A-4768-4C01-9F46-62E5F19F7F21}"/>
    <cellStyle name="Accent2 - 20% 10" xfId="1550" xr:uid="{DDC8CA01-935E-4323-90FA-C77B65596F7C}"/>
    <cellStyle name="Accent2 - 20% 11" xfId="1551" xr:uid="{49F765FA-51A8-44E3-A42B-DFC451B7EFD3}"/>
    <cellStyle name="Accent2 - 20% 12" xfId="1552" xr:uid="{67BD774F-342B-474D-81ED-AE0D8577D083}"/>
    <cellStyle name="Accent2 - 20% 13" xfId="1553" xr:uid="{D1E41C74-615E-4CFE-B44E-8EE13A8F49B5}"/>
    <cellStyle name="Accent2 - 20% 14" xfId="1554" xr:uid="{6387D0B2-4725-4FA8-B345-C1BD8508CD74}"/>
    <cellStyle name="Accent2 - 20% 15" xfId="1555" xr:uid="{831DBF04-E1A3-4018-AD88-A9D2449F4AD3}"/>
    <cellStyle name="Accent2 - 20% 16" xfId="1556" xr:uid="{D32E8675-CB10-4C17-991D-BD13DEF49020}"/>
    <cellStyle name="Accent2 - 20% 17" xfId="1557" xr:uid="{98BAF4B8-EFAF-4099-B051-CB38C9DC42E7}"/>
    <cellStyle name="Accent2 - 20% 18" xfId="1558" xr:uid="{0E5572AD-33F3-4044-AB80-5A566E4CBCD7}"/>
    <cellStyle name="Accent2 - 20% 19" xfId="1559" xr:uid="{FE0A7ED4-F712-440E-8A29-30FA03C366F6}"/>
    <cellStyle name="Accent2 - 20% 2" xfId="1560" xr:uid="{0D7EFC9F-EA2E-4A8C-9395-65AD77463B20}"/>
    <cellStyle name="Accent2 - 20% 20" xfId="1561" xr:uid="{DBF06406-B8B0-422D-86F5-FE00BD77A5DB}"/>
    <cellStyle name="Accent2 - 20% 21" xfId="1562" xr:uid="{81055030-1E68-467E-888F-74048D9E76BC}"/>
    <cellStyle name="Accent2 - 20% 22" xfId="1563" xr:uid="{3DCDC98C-1A74-478C-B64B-85769F0F7E95}"/>
    <cellStyle name="Accent2 - 20% 23" xfId="1564" xr:uid="{9DC45B3B-7D9B-46D2-A738-B652510DDD27}"/>
    <cellStyle name="Accent2 - 20% 24" xfId="1565" xr:uid="{11BBEDA4-335B-4E1B-81B7-88588C830FC8}"/>
    <cellStyle name="Accent2 - 20% 25" xfId="1566" xr:uid="{992CF5A9-6968-48D3-BFBE-ED73973B46E9}"/>
    <cellStyle name="Accent2 - 20% 26" xfId="1567" xr:uid="{6C761E12-F9FB-452B-B6E3-4BBEF04FF725}"/>
    <cellStyle name="Accent2 - 20% 27" xfId="1568" xr:uid="{53BF05E4-FB7A-4818-984E-C2DF8F09FD1F}"/>
    <cellStyle name="Accent2 - 20% 28" xfId="1569" xr:uid="{EAFD7391-ED0E-4663-95D8-2F9CA179E7D6}"/>
    <cellStyle name="Accent2 - 20% 3" xfId="1570" xr:uid="{E2ABEB93-7FB6-46FC-9E89-26D46128ECBF}"/>
    <cellStyle name="Accent2 - 20% 4" xfId="1571" xr:uid="{770AACA3-0DC7-4688-89C0-164E86DB8515}"/>
    <cellStyle name="Accent2 - 20% 5" xfId="1572" xr:uid="{F5E76FAC-CEED-4BED-A02E-92869DC94D4E}"/>
    <cellStyle name="Accent2 - 20% 6" xfId="1573" xr:uid="{ED682E52-2E4B-45C9-818E-F8B605C6307B}"/>
    <cellStyle name="Accent2 - 20% 7" xfId="1574" xr:uid="{F3086581-9768-49C0-AA09-3F97C1FF7606}"/>
    <cellStyle name="Accent2 - 20% 8" xfId="1575" xr:uid="{9D3A5CFF-A70A-4044-98F5-9E2F23DADDDD}"/>
    <cellStyle name="Accent2 - 20% 9" xfId="1576" xr:uid="{E5B84C96-F227-45A2-829F-3512E032CB0F}"/>
    <cellStyle name="Accent2 - 40%" xfId="1577" xr:uid="{4AA25EC6-9DD8-4104-B07A-B44CCDD02848}"/>
    <cellStyle name="Accent2 - 40% 10" xfId="1578" xr:uid="{24ECDF70-5C85-41E7-8C55-1295AC0B3AEF}"/>
    <cellStyle name="Accent2 - 40% 11" xfId="1579" xr:uid="{A10EA0A3-947B-4556-8BBC-13314343167B}"/>
    <cellStyle name="Accent2 - 40% 12" xfId="1580" xr:uid="{D94ECCD7-D6EB-4095-9D5B-4AAB27B9364B}"/>
    <cellStyle name="Accent2 - 40% 13" xfId="1581" xr:uid="{9D217365-301F-4A8B-9A6F-0EE48F2EFC26}"/>
    <cellStyle name="Accent2 - 40% 14" xfId="1582" xr:uid="{43B3A4FD-DEB9-4408-898F-6E2C63684F53}"/>
    <cellStyle name="Accent2 - 40% 15" xfId="1583" xr:uid="{963715C3-EB8F-47F2-94EE-4D25F63E4264}"/>
    <cellStyle name="Accent2 - 40% 16" xfId="1584" xr:uid="{F7BDB8B9-25B3-4618-934E-524205747E3B}"/>
    <cellStyle name="Accent2 - 40% 17" xfId="1585" xr:uid="{6E7489E9-C5CE-4864-A576-E7881EEB1A5B}"/>
    <cellStyle name="Accent2 - 40% 18" xfId="1586" xr:uid="{2D14E4E0-E299-47C1-9123-820791FE8FF3}"/>
    <cellStyle name="Accent2 - 40% 19" xfId="1587" xr:uid="{375C9330-D3E4-4099-9F49-D29B374E0039}"/>
    <cellStyle name="Accent2 - 40% 2" xfId="1588" xr:uid="{C04513DD-7D56-4947-BAB2-5BFE8273F288}"/>
    <cellStyle name="Accent2 - 40% 20" xfId="1589" xr:uid="{C2D914BE-954A-4E39-8371-95FF029748CC}"/>
    <cellStyle name="Accent2 - 40% 21" xfId="1590" xr:uid="{EC111A89-B57A-4C08-A687-E65BBF660F0E}"/>
    <cellStyle name="Accent2 - 40% 22" xfId="1591" xr:uid="{0935C8E6-F429-4D5D-B2CD-F2E14E548D97}"/>
    <cellStyle name="Accent2 - 40% 23" xfId="1592" xr:uid="{21436389-4CEF-4C77-8E48-F76242BA448A}"/>
    <cellStyle name="Accent2 - 40% 24" xfId="1593" xr:uid="{BA13CA38-1813-424C-ADAF-D55A6FAF2CB7}"/>
    <cellStyle name="Accent2 - 40% 25" xfId="1594" xr:uid="{B8832251-A73F-4E74-ADD4-830EFCBB70C6}"/>
    <cellStyle name="Accent2 - 40% 26" xfId="1595" xr:uid="{81CBA19D-1F11-4A3E-A211-195C7860F709}"/>
    <cellStyle name="Accent2 - 40% 27" xfId="1596" xr:uid="{AFD82CD4-C688-4344-9758-9CC2F7D21BF2}"/>
    <cellStyle name="Accent2 - 40% 28" xfId="1597" xr:uid="{11DC52CF-F8FC-4A7C-8D25-77DB1B1A5A27}"/>
    <cellStyle name="Accent2 - 40% 3" xfId="1598" xr:uid="{11446414-8D10-4618-BC92-3E6C3985B9A2}"/>
    <cellStyle name="Accent2 - 40% 4" xfId="1599" xr:uid="{94C45324-6D99-4996-85BE-4E04A3B76B26}"/>
    <cellStyle name="Accent2 - 40% 5" xfId="1600" xr:uid="{63F2551A-730A-4AAE-B2D5-2A59EEE945D9}"/>
    <cellStyle name="Accent2 - 40% 6" xfId="1601" xr:uid="{B02FA5FA-2754-47BB-89B8-CA84DF7C3243}"/>
    <cellStyle name="Accent2 - 40% 7" xfId="1602" xr:uid="{44CC36CE-EF06-4EB2-BA60-C915EC0EA84F}"/>
    <cellStyle name="Accent2 - 40% 8" xfId="1603" xr:uid="{69C8F602-0719-4D69-B989-5B1F6F599451}"/>
    <cellStyle name="Accent2 - 40% 9" xfId="1604" xr:uid="{DEEDCB53-4793-4F3D-B6EF-95A056F27FA0}"/>
    <cellStyle name="Accent2 - 60%" xfId="1605" xr:uid="{4F7649BB-CD1D-47A7-A9DC-EB5BD7E95012}"/>
    <cellStyle name="Accent2 10" xfId="806" xr:uid="{A4B2A127-A476-4A30-9339-A515DA8F2B40}"/>
    <cellStyle name="Accent2 2" xfId="807" xr:uid="{A7AB3C53-A78D-4F9D-9110-179AE421FD03}"/>
    <cellStyle name="Accent2 2 2" xfId="808" xr:uid="{D592216A-16A5-44FA-A0BE-2C1BED49997B}"/>
    <cellStyle name="Accent2 2 3" xfId="809" xr:uid="{220064A9-736A-44D6-9E24-C84C9207F1B2}"/>
    <cellStyle name="Accent2 23" xfId="1606" xr:uid="{D83F4795-3C30-4A2E-9E15-0E2E1FBC5FAA}"/>
    <cellStyle name="Accent2 3" xfId="810" xr:uid="{324DADCF-C2AB-489E-A770-15DAA64FE28C}"/>
    <cellStyle name="Accent2 4" xfId="811" xr:uid="{1503E468-5459-40F2-BA00-FEF1E9D79C74}"/>
    <cellStyle name="Accent2 5" xfId="812" xr:uid="{405A13E6-8B25-4F3F-95D7-F083D62E95A7}"/>
    <cellStyle name="Accent2 6" xfId="813" xr:uid="{35CB8CE4-9A9F-47EF-AF89-EF03E7D4F4D5}"/>
    <cellStyle name="Accent2 7" xfId="814" xr:uid="{9F49B81E-6C12-4750-9A1E-370B226B0BCF}"/>
    <cellStyle name="Accent2 8" xfId="815" xr:uid="{146817BF-5EE6-4A58-BE68-7B4547060249}"/>
    <cellStyle name="Accent2 9" xfId="816" xr:uid="{A2A0A396-87A4-4CD5-BD7C-78DB863D3626}"/>
    <cellStyle name="Accent3 - 20%" xfId="1607" xr:uid="{7D500652-3EB6-40F0-AEBC-A5021448926D}"/>
    <cellStyle name="Accent3 - 20% 10" xfId="1608" xr:uid="{86D3EA87-63BB-49A8-9C6E-A7E0EDF51DED}"/>
    <cellStyle name="Accent3 - 20% 11" xfId="1609" xr:uid="{AF19131E-2371-45A4-A303-1B47F873F7FC}"/>
    <cellStyle name="Accent3 - 20% 12" xfId="1610" xr:uid="{842B5AAC-E99F-4F4F-93A1-8115AC482B17}"/>
    <cellStyle name="Accent3 - 20% 13" xfId="1611" xr:uid="{85301AE3-C6A2-44A5-A8BE-8B318485436B}"/>
    <cellStyle name="Accent3 - 20% 14" xfId="1612" xr:uid="{6A245726-34AB-43C6-9574-35909E635FD4}"/>
    <cellStyle name="Accent3 - 20% 15" xfId="1613" xr:uid="{B1634115-31BF-4709-B08A-4C0036C27F45}"/>
    <cellStyle name="Accent3 - 20% 16" xfId="1614" xr:uid="{31BED122-BB9F-427D-A463-2E04A669FDA6}"/>
    <cellStyle name="Accent3 - 20% 17" xfId="1615" xr:uid="{D49118F0-D0F4-4C78-848A-1071F072DDF9}"/>
    <cellStyle name="Accent3 - 20% 18" xfId="1616" xr:uid="{F4F47DEA-4304-477B-B8F3-B1B4193D6734}"/>
    <cellStyle name="Accent3 - 20% 19" xfId="1617" xr:uid="{6DA98047-DF62-44DA-B2CC-BA9A4D08B59A}"/>
    <cellStyle name="Accent3 - 20% 2" xfId="1618" xr:uid="{AD8C0152-A4AA-4D69-AA8E-ADFA8FE74012}"/>
    <cellStyle name="Accent3 - 20% 20" xfId="1619" xr:uid="{1E81FF97-1D8A-407A-A62A-60B7A868A2B2}"/>
    <cellStyle name="Accent3 - 20% 21" xfId="1620" xr:uid="{D39A252C-F489-4A27-AF66-A498DD62E824}"/>
    <cellStyle name="Accent3 - 20% 22" xfId="1621" xr:uid="{7F926D69-78EB-4B0C-ADDC-AFC7B8519DD0}"/>
    <cellStyle name="Accent3 - 20% 23" xfId="1622" xr:uid="{BFF2DE7D-496E-4908-826F-A272C3AD8F51}"/>
    <cellStyle name="Accent3 - 20% 24" xfId="1623" xr:uid="{3EE25F2F-2FE8-487D-8F8D-0D64EA2F2618}"/>
    <cellStyle name="Accent3 - 20% 25" xfId="1624" xr:uid="{E51DBA51-696D-49BB-8855-14DAD144C44C}"/>
    <cellStyle name="Accent3 - 20% 26" xfId="1625" xr:uid="{4CB8C231-FE5A-4C82-ADFB-8E7477402877}"/>
    <cellStyle name="Accent3 - 20% 27" xfId="1626" xr:uid="{3905B1D1-B20C-4EF3-96CC-439263D46CF3}"/>
    <cellStyle name="Accent3 - 20% 28" xfId="1627" xr:uid="{8175F21B-DD32-4D83-8F30-D83742A01AE1}"/>
    <cellStyle name="Accent3 - 20% 3" xfId="1628" xr:uid="{266C34EE-751C-4672-A830-4E4B07578E5D}"/>
    <cellStyle name="Accent3 - 20% 4" xfId="1629" xr:uid="{3B762772-BEF5-4E6B-B42F-AD19F55B088A}"/>
    <cellStyle name="Accent3 - 20% 5" xfId="1630" xr:uid="{81773A1C-B4BB-4D05-BEFF-AD7B78E40DE6}"/>
    <cellStyle name="Accent3 - 20% 6" xfId="1631" xr:uid="{AF0BB6AB-CB89-4A69-8961-45ABE6FEE2F4}"/>
    <cellStyle name="Accent3 - 20% 7" xfId="1632" xr:uid="{14F5656F-250C-4525-8EEA-4C2FB9C849FA}"/>
    <cellStyle name="Accent3 - 20% 8" xfId="1633" xr:uid="{1E7897D2-4730-4F60-B34F-8F7D2252969D}"/>
    <cellStyle name="Accent3 - 20% 9" xfId="1634" xr:uid="{20F34878-199F-457F-A7D8-8D0C226AFF3A}"/>
    <cellStyle name="Accent3 - 40%" xfId="1635" xr:uid="{8052B85A-CF64-4FA2-84B6-BD786EFEF38C}"/>
    <cellStyle name="Accent3 - 40% 10" xfId="1636" xr:uid="{064EFA3C-E215-438F-8DC3-268A60544D5F}"/>
    <cellStyle name="Accent3 - 40% 11" xfId="1637" xr:uid="{783D6832-E132-4D19-9CE9-59D4F24280E9}"/>
    <cellStyle name="Accent3 - 40% 12" xfId="1638" xr:uid="{BEA46AF6-F0A1-4D59-A890-CBE726541D86}"/>
    <cellStyle name="Accent3 - 40% 13" xfId="1639" xr:uid="{4E055269-A1CC-44FF-9B02-74EB6B0FCC2F}"/>
    <cellStyle name="Accent3 - 40% 14" xfId="1640" xr:uid="{4D995978-20DC-4503-B4EC-A775EBFC6678}"/>
    <cellStyle name="Accent3 - 40% 15" xfId="1641" xr:uid="{2861D831-5414-4C6B-A2A8-E29DBC264B5B}"/>
    <cellStyle name="Accent3 - 40% 16" xfId="1642" xr:uid="{DCF46828-CA4A-4518-A447-718299299601}"/>
    <cellStyle name="Accent3 - 40% 17" xfId="1643" xr:uid="{DD416FC8-2759-49ED-9605-4C01CEF95CC5}"/>
    <cellStyle name="Accent3 - 40% 18" xfId="1644" xr:uid="{A2A47775-F1C3-4608-B94B-09B99CDD3B7B}"/>
    <cellStyle name="Accent3 - 40% 19" xfId="1645" xr:uid="{A6D07F3F-106B-4C26-859F-3AF5581CA856}"/>
    <cellStyle name="Accent3 - 40% 2" xfId="1646" xr:uid="{D9E98AA5-A6B8-40C8-B3BE-3BD6FF9A1E19}"/>
    <cellStyle name="Accent3 - 40% 20" xfId="1647" xr:uid="{C00BA53C-1B5B-4EE3-B6C3-4CC14E18C774}"/>
    <cellStyle name="Accent3 - 40% 21" xfId="1648" xr:uid="{A188B67A-12AF-4A62-B86E-84DEF4E1E774}"/>
    <cellStyle name="Accent3 - 40% 22" xfId="1649" xr:uid="{D8DE5981-EE7C-4BFF-9443-3A569519ECF7}"/>
    <cellStyle name="Accent3 - 40% 23" xfId="1650" xr:uid="{D1078B13-DF68-4EF4-B996-3705FF17A0C2}"/>
    <cellStyle name="Accent3 - 40% 24" xfId="1651" xr:uid="{2CBE0375-22DD-4AE1-8D05-5C14F6F5BD5A}"/>
    <cellStyle name="Accent3 - 40% 25" xfId="1652" xr:uid="{5132FB83-CDFC-48EC-B3AA-9CB9281230CC}"/>
    <cellStyle name="Accent3 - 40% 26" xfId="1653" xr:uid="{7F02613D-C8C5-4D78-8710-5771EC1C2A74}"/>
    <cellStyle name="Accent3 - 40% 27" xfId="1654" xr:uid="{A8C2BB42-D56E-4C9B-9B9A-FA811A17CB7A}"/>
    <cellStyle name="Accent3 - 40% 28" xfId="1655" xr:uid="{251683BC-5E73-4A0B-A892-976F85C63CDA}"/>
    <cellStyle name="Accent3 - 40% 3" xfId="1656" xr:uid="{23474A74-0879-4CEE-90C9-B1A2835C4A7D}"/>
    <cellStyle name="Accent3 - 40% 4" xfId="1657" xr:uid="{84F7BC58-9E95-4AEF-96B5-AFA9E004F10D}"/>
    <cellStyle name="Accent3 - 40% 5" xfId="1658" xr:uid="{B13F3176-741A-4DB4-B654-8236732F901C}"/>
    <cellStyle name="Accent3 - 40% 6" xfId="1659" xr:uid="{0CC2A720-26B5-49C8-85ED-E7EC2C436219}"/>
    <cellStyle name="Accent3 - 40% 7" xfId="1660" xr:uid="{DEB9D773-8C81-4A72-904E-EB6D71AAF03D}"/>
    <cellStyle name="Accent3 - 40% 8" xfId="1661" xr:uid="{0E49DA99-F906-4ED8-A6F2-1F9D17318083}"/>
    <cellStyle name="Accent3 - 40% 9" xfId="1662" xr:uid="{CEEA052E-19A9-4D5D-89E4-69BB55259875}"/>
    <cellStyle name="Accent3 - 60%" xfId="1663" xr:uid="{35896212-632E-483C-BDD2-7354D273C34F}"/>
    <cellStyle name="Accent3 10" xfId="817" xr:uid="{C5702BFF-7F4A-4322-827E-A7408FCD5184}"/>
    <cellStyle name="Accent3 2" xfId="818" xr:uid="{8566E1A5-7D2F-43FA-AA22-395628AE87D2}"/>
    <cellStyle name="Accent3 2 2" xfId="819" xr:uid="{4386808E-E26F-4992-AAFD-37D2911613A3}"/>
    <cellStyle name="Accent3 2 3" xfId="820" xr:uid="{91727A6E-49F5-4C05-8F65-7AFB69A9A5AE}"/>
    <cellStyle name="Accent3 23" xfId="1664" xr:uid="{8CF725FE-9F7A-4603-A0ED-CF769871DBCB}"/>
    <cellStyle name="Accent3 3" xfId="821" xr:uid="{95A4557C-A6C0-4285-8F98-0A33B031F649}"/>
    <cellStyle name="Accent3 4" xfId="822" xr:uid="{C9379CEC-F1F2-4D00-A965-5858329BB9F6}"/>
    <cellStyle name="Accent3 5" xfId="823" xr:uid="{941A693B-640B-42D9-AB8B-8063359B3AD8}"/>
    <cellStyle name="Accent3 6" xfId="824" xr:uid="{14331567-7541-4A92-A18E-4BFFD4B7DD76}"/>
    <cellStyle name="Accent3 7" xfId="825" xr:uid="{18E50D74-9EBA-4B0F-B002-4499E95FD708}"/>
    <cellStyle name="Accent3 8" xfId="826" xr:uid="{81B080A4-C960-4232-9524-F3BC24803A88}"/>
    <cellStyle name="Accent3 9" xfId="827" xr:uid="{7B4585B7-F857-4970-8991-3A6315B6635C}"/>
    <cellStyle name="Accent4 - 20%" xfId="1665" xr:uid="{3A574D89-0235-43E2-93CA-A815380FB8F8}"/>
    <cellStyle name="Accent4 - 20% 10" xfId="1666" xr:uid="{5ED6F713-AE56-4EC0-8590-EE3FFAD8127A}"/>
    <cellStyle name="Accent4 - 20% 11" xfId="1667" xr:uid="{AC2D1FDD-3811-4DF1-8E4B-679BFCA753A1}"/>
    <cellStyle name="Accent4 - 20% 12" xfId="1668" xr:uid="{192AB12C-CFB0-4105-9DA4-8D3F5C362021}"/>
    <cellStyle name="Accent4 - 20% 13" xfId="1669" xr:uid="{F9D6B31F-11B4-4CBA-9C88-3AB1EC216656}"/>
    <cellStyle name="Accent4 - 20% 14" xfId="1670" xr:uid="{EF12AB85-B3C7-43C8-A129-6AE957ED2CC5}"/>
    <cellStyle name="Accent4 - 20% 15" xfId="1671" xr:uid="{5D024AE9-BCD2-4C78-8C5D-FD174DC29A7D}"/>
    <cellStyle name="Accent4 - 20% 16" xfId="1672" xr:uid="{BAC828E4-FE3B-4839-9F24-13687551677F}"/>
    <cellStyle name="Accent4 - 20% 17" xfId="1673" xr:uid="{94CC0DAF-2790-4550-B4A1-379AA3330B00}"/>
    <cellStyle name="Accent4 - 20% 18" xfId="1674" xr:uid="{281FC0A3-73C2-43C7-8191-EAF2933DA431}"/>
    <cellStyle name="Accent4 - 20% 19" xfId="1675" xr:uid="{5B193837-336F-4107-801C-3AEF35610DC4}"/>
    <cellStyle name="Accent4 - 20% 2" xfId="1676" xr:uid="{158B5AAF-9EE5-452E-B5CF-B0BDD7E65C3C}"/>
    <cellStyle name="Accent4 - 20% 20" xfId="1677" xr:uid="{6868AE3A-4290-4B11-83FC-FA363C7CA380}"/>
    <cellStyle name="Accent4 - 20% 21" xfId="1678" xr:uid="{3AE09CE9-B562-48CA-96F3-94BEDE4ABEDF}"/>
    <cellStyle name="Accent4 - 20% 22" xfId="1679" xr:uid="{97A03869-EBC7-469F-927E-1FEB8B9FAF0A}"/>
    <cellStyle name="Accent4 - 20% 23" xfId="1680" xr:uid="{186E830C-3D6F-481A-91DB-610B21158E5D}"/>
    <cellStyle name="Accent4 - 20% 24" xfId="1681" xr:uid="{4AEE0119-C0B5-4B89-8618-57C2242D4DBA}"/>
    <cellStyle name="Accent4 - 20% 25" xfId="1682" xr:uid="{D3CC5633-3617-4895-8C9D-C0423D99C8BE}"/>
    <cellStyle name="Accent4 - 20% 26" xfId="1683" xr:uid="{410D2752-32C4-4655-9FCC-B43480E829D4}"/>
    <cellStyle name="Accent4 - 20% 27" xfId="1684" xr:uid="{5F06EAF9-963C-48F2-BFFC-731C0923508F}"/>
    <cellStyle name="Accent4 - 20% 28" xfId="1685" xr:uid="{49BC1EC7-1CC3-4887-93A0-38C619FF0A26}"/>
    <cellStyle name="Accent4 - 20% 3" xfId="1686" xr:uid="{7354DD50-1471-4ED3-B63B-A9AC59D9C2FE}"/>
    <cellStyle name="Accent4 - 20% 4" xfId="1687" xr:uid="{23372417-3F9F-4492-81E6-60D0362A71F3}"/>
    <cellStyle name="Accent4 - 20% 5" xfId="1688" xr:uid="{E5DF2CBB-8830-427B-B0AD-A0F9D21331EE}"/>
    <cellStyle name="Accent4 - 20% 6" xfId="1689" xr:uid="{A5B2641E-FB02-4A79-8524-60642FB8DBDA}"/>
    <cellStyle name="Accent4 - 20% 7" xfId="1690" xr:uid="{6B7F52D8-89CA-41B1-8751-8BDE24C268B0}"/>
    <cellStyle name="Accent4 - 20% 8" xfId="1691" xr:uid="{2CEBFDF5-8DDE-4597-A003-FB984CBE030A}"/>
    <cellStyle name="Accent4 - 20% 9" xfId="1692" xr:uid="{6D307D81-774E-4A47-B955-4417CF2F959A}"/>
    <cellStyle name="Accent4 - 40%" xfId="1693" xr:uid="{945417B2-D0E9-4695-859B-9FB2E01E72A3}"/>
    <cellStyle name="Accent4 - 40% 10" xfId="1694" xr:uid="{0E4BFF8E-909C-4A11-90C8-B7BD502C21EC}"/>
    <cellStyle name="Accent4 - 40% 11" xfId="1695" xr:uid="{C74673DA-15F3-473D-A54A-C303F6DED1AE}"/>
    <cellStyle name="Accent4 - 40% 12" xfId="1696" xr:uid="{126F2195-92DC-45A3-8228-529343EE9B80}"/>
    <cellStyle name="Accent4 - 40% 13" xfId="1697" xr:uid="{54BF2B5F-6D06-4D7A-9957-67DFCD6DF0DB}"/>
    <cellStyle name="Accent4 - 40% 14" xfId="1698" xr:uid="{A5B415A0-24EE-429D-86BF-755FE65CAC58}"/>
    <cellStyle name="Accent4 - 40% 15" xfId="1699" xr:uid="{6D48AFA1-45ED-4CD5-B316-2DF7E9B2868E}"/>
    <cellStyle name="Accent4 - 40% 16" xfId="1700" xr:uid="{F0214EB6-3CE7-41CA-8471-97427D4DAE77}"/>
    <cellStyle name="Accent4 - 40% 17" xfId="1701" xr:uid="{AFC8A3C0-B01F-4053-8F95-31B684EF68B4}"/>
    <cellStyle name="Accent4 - 40% 18" xfId="1702" xr:uid="{7D75AD8C-9FEC-4963-8B46-897DBBDBC1FD}"/>
    <cellStyle name="Accent4 - 40% 19" xfId="1703" xr:uid="{75108963-82C9-489B-AFC3-401F75B88D0D}"/>
    <cellStyle name="Accent4 - 40% 2" xfId="1704" xr:uid="{254EA69E-03A8-4EF6-913B-4A4354E41137}"/>
    <cellStyle name="Accent4 - 40% 20" xfId="1705" xr:uid="{7D66D818-E86D-4BA0-895D-0D20786591B0}"/>
    <cellStyle name="Accent4 - 40% 21" xfId="1706" xr:uid="{D8AFEBBD-00AA-48B7-AB40-CB1A0428AC05}"/>
    <cellStyle name="Accent4 - 40% 22" xfId="1707" xr:uid="{A54748A1-957D-46B5-AD5D-8D94A57B85E3}"/>
    <cellStyle name="Accent4 - 40% 23" xfId="1708" xr:uid="{A959D184-55F9-4396-B290-48A9E1F8AB49}"/>
    <cellStyle name="Accent4 - 40% 24" xfId="1709" xr:uid="{E710001B-A841-4610-8EDF-960378D036CD}"/>
    <cellStyle name="Accent4 - 40% 25" xfId="1710" xr:uid="{ADD0EDAC-561B-45AC-8166-58C889F8D549}"/>
    <cellStyle name="Accent4 - 40% 26" xfId="1711" xr:uid="{CDF6CA3F-2293-4218-AEE1-324B8D4759A1}"/>
    <cellStyle name="Accent4 - 40% 27" xfId="1712" xr:uid="{07D278C7-6102-4AD0-94C7-D0348F74E94F}"/>
    <cellStyle name="Accent4 - 40% 28" xfId="1713" xr:uid="{FAEC0640-81C8-4E72-A3DD-0B30D85062B0}"/>
    <cellStyle name="Accent4 - 40% 3" xfId="1714" xr:uid="{526E2DE0-4F0E-44B8-8224-C2B043DF0D31}"/>
    <cellStyle name="Accent4 - 40% 4" xfId="1715" xr:uid="{B0BD8AA6-1FD5-4D4D-8628-23976FDBAD25}"/>
    <cellStyle name="Accent4 - 40% 5" xfId="1716" xr:uid="{1B40ED93-36EB-4D6E-9583-207726FA5BA8}"/>
    <cellStyle name="Accent4 - 40% 6" xfId="1717" xr:uid="{05D2C15D-D2BE-4904-BD69-35E885DD843D}"/>
    <cellStyle name="Accent4 - 40% 7" xfId="1718" xr:uid="{7382A0DF-3BC7-443A-B2FF-17632D07FD2A}"/>
    <cellStyle name="Accent4 - 40% 8" xfId="1719" xr:uid="{BF67CE16-B47F-464E-B9C8-025632CBB02E}"/>
    <cellStyle name="Accent4 - 40% 9" xfId="1720" xr:uid="{A9AC2D05-1F12-492B-89DD-2311AB50A652}"/>
    <cellStyle name="Accent4 - 60%" xfId="1721" xr:uid="{B148A69B-1ACC-40C5-B376-9E81FE93A9AA}"/>
    <cellStyle name="Accent4 10" xfId="828" xr:uid="{2E6D4A0D-EA8A-461C-8D3C-9405AA77F899}"/>
    <cellStyle name="Accent4 2" xfId="829" xr:uid="{BE52C61F-319C-48A2-9814-50C6C6D1200B}"/>
    <cellStyle name="Accent4 2 2" xfId="830" xr:uid="{13E9F815-19E9-4907-96B9-DB93E48A465D}"/>
    <cellStyle name="Accent4 2 3" xfId="831" xr:uid="{A5F9F9D4-546F-4AAF-A841-A87A8D53E727}"/>
    <cellStyle name="Accent4 23" xfId="1722" xr:uid="{A352D8B2-D07F-43B9-A578-0D6CED9D5C59}"/>
    <cellStyle name="Accent4 3" xfId="832" xr:uid="{0E842A4A-E3D7-4EC8-8896-909807E93BAF}"/>
    <cellStyle name="Accent4 4" xfId="833" xr:uid="{A5F43D22-0C02-4837-BB58-0BD0DC44E55C}"/>
    <cellStyle name="Accent4 5" xfId="834" xr:uid="{EFDBEE6D-5823-4587-8CBC-E6A56CA8973C}"/>
    <cellStyle name="Accent4 6" xfId="835" xr:uid="{36EA7D10-0514-4D38-A0A0-53FAE0BE63A9}"/>
    <cellStyle name="Accent4 7" xfId="836" xr:uid="{F84C159F-6582-4124-9660-248A6A491B82}"/>
    <cellStyle name="Accent4 8" xfId="837" xr:uid="{D13D22CC-18A7-45B7-9A46-E485F27D57E1}"/>
    <cellStyle name="Accent4 9" xfId="838" xr:uid="{0E9A3102-539F-45A8-AF54-3B5293427939}"/>
    <cellStyle name="Accent5 - 20%" xfId="1723" xr:uid="{99224B4D-EB83-4B11-B972-A8254AF12D1D}"/>
    <cellStyle name="Accent5 - 20% 10" xfId="1724" xr:uid="{E4765BE6-C447-49F8-A4C3-9B9AE5166BC5}"/>
    <cellStyle name="Accent5 - 20% 11" xfId="1725" xr:uid="{A4034C26-A496-47AB-BF80-84CEAAD395E7}"/>
    <cellStyle name="Accent5 - 20% 12" xfId="1726" xr:uid="{4DACBE16-4903-4F6E-B2EF-5BF384F43E9B}"/>
    <cellStyle name="Accent5 - 20% 13" xfId="1727" xr:uid="{15C1548B-D159-4B27-A21D-59A1D15E7231}"/>
    <cellStyle name="Accent5 - 20% 14" xfId="1728" xr:uid="{B51F55AA-721E-4F4E-968B-931632B1BEF9}"/>
    <cellStyle name="Accent5 - 20% 15" xfId="1729" xr:uid="{A57A5AAB-F018-4459-8A17-36A8BBC2202E}"/>
    <cellStyle name="Accent5 - 20% 16" xfId="1730" xr:uid="{8F6B07CC-F507-498A-BC4B-09DC236172F6}"/>
    <cellStyle name="Accent5 - 20% 17" xfId="1731" xr:uid="{BD648708-3404-422D-AACC-A68579597562}"/>
    <cellStyle name="Accent5 - 20% 18" xfId="1732" xr:uid="{FF9CE45F-6CA8-418C-A749-BE74BE8722E6}"/>
    <cellStyle name="Accent5 - 20% 19" xfId="1733" xr:uid="{511DAB4E-78C7-4254-B947-30F67FA515B2}"/>
    <cellStyle name="Accent5 - 20% 2" xfId="1734" xr:uid="{8A16E54C-CBBE-4D19-B6DB-FF95A0225BD5}"/>
    <cellStyle name="Accent5 - 20% 20" xfId="1735" xr:uid="{B7B432C3-287D-4787-83F7-8FB25262E2B0}"/>
    <cellStyle name="Accent5 - 20% 21" xfId="1736" xr:uid="{FF41CF4F-9BBC-42C4-9C4D-680B109B2C72}"/>
    <cellStyle name="Accent5 - 20% 22" xfId="1737" xr:uid="{94936273-367B-4E90-BFD9-8013701440F8}"/>
    <cellStyle name="Accent5 - 20% 23" xfId="1738" xr:uid="{CE86D439-43EE-4A5C-8C9F-932112C9A1C5}"/>
    <cellStyle name="Accent5 - 20% 24" xfId="1739" xr:uid="{5A7457CC-87B8-425A-9E59-8C8789B72DE0}"/>
    <cellStyle name="Accent5 - 20% 25" xfId="1740" xr:uid="{8185EAE3-4F81-42A4-88B3-ED6F1E2EC44B}"/>
    <cellStyle name="Accent5 - 20% 26" xfId="1741" xr:uid="{C5AC4BC8-D6A3-4831-9E7A-631D52CF4176}"/>
    <cellStyle name="Accent5 - 20% 27" xfId="1742" xr:uid="{A925BB4A-35CC-4DFA-9D26-89F7C9810C0A}"/>
    <cellStyle name="Accent5 - 20% 28" xfId="1743" xr:uid="{929489A6-1607-4541-936C-D8C685D22A31}"/>
    <cellStyle name="Accent5 - 20% 3" xfId="1744" xr:uid="{8EB784D5-7895-4A07-875E-6400EAED096D}"/>
    <cellStyle name="Accent5 - 20% 4" xfId="1745" xr:uid="{E3189E97-19AF-4CC3-85E8-F28A1084389C}"/>
    <cellStyle name="Accent5 - 20% 5" xfId="1746" xr:uid="{8F2DFC13-B8D0-43A6-A626-ADF39748FFC4}"/>
    <cellStyle name="Accent5 - 20% 6" xfId="1747" xr:uid="{DFE52971-AAF7-449B-882D-F10D5025F804}"/>
    <cellStyle name="Accent5 - 20% 7" xfId="1748" xr:uid="{43D7971A-7F4D-4F02-82E5-652DDAE79367}"/>
    <cellStyle name="Accent5 - 20% 8" xfId="1749" xr:uid="{587DA72A-6006-4004-959D-71C1C3A09ECC}"/>
    <cellStyle name="Accent5 - 20% 9" xfId="1750" xr:uid="{974D277C-1F92-4324-BA6E-C5ADF9BF7AC3}"/>
    <cellStyle name="Accent5 - 40%" xfId="1751" xr:uid="{6DB70640-3BEE-49D4-BE10-830A19247749}"/>
    <cellStyle name="Accent5 - 40% 10" xfId="1752" xr:uid="{EFD823B7-7B1F-4EFA-84CE-BC19F26BFB6A}"/>
    <cellStyle name="Accent5 - 40% 11" xfId="1753" xr:uid="{CB4C4AF8-C9A4-4FDC-B5FE-3888D9D30E30}"/>
    <cellStyle name="Accent5 - 40% 12" xfId="1754" xr:uid="{403AFAA8-0484-446F-86D6-A71516E32943}"/>
    <cellStyle name="Accent5 - 40% 13" xfId="1755" xr:uid="{DB50191A-8337-4416-AE76-6951439FB246}"/>
    <cellStyle name="Accent5 - 40% 14" xfId="1756" xr:uid="{3B4B74E8-78C9-47B4-A231-7B9DEA521FE6}"/>
    <cellStyle name="Accent5 - 40% 15" xfId="1757" xr:uid="{999A9787-E076-486C-A787-0C55DD1AC086}"/>
    <cellStyle name="Accent5 - 40% 16" xfId="1758" xr:uid="{8CC0B97D-FA27-4968-9312-A5ABD992A5FE}"/>
    <cellStyle name="Accent5 - 40% 17" xfId="1759" xr:uid="{868FF445-99B0-4701-A9A8-5FD70B23C835}"/>
    <cellStyle name="Accent5 - 40% 18" xfId="1760" xr:uid="{0E2C4C4D-91E9-488B-9FE0-6F575A2CC81C}"/>
    <cellStyle name="Accent5 - 40% 19" xfId="1761" xr:uid="{A25A26F6-5EE2-4D78-A5EC-DF5DBA69DED3}"/>
    <cellStyle name="Accent5 - 40% 2" xfId="1762" xr:uid="{48B105E8-9387-448B-8E7E-B84EAF4D3237}"/>
    <cellStyle name="Accent5 - 40% 20" xfId="1763" xr:uid="{6CF03BC1-C3F7-4729-93BC-96036733FA3C}"/>
    <cellStyle name="Accent5 - 40% 21" xfId="1764" xr:uid="{88E07CD7-209B-4AA5-B40B-0B6D243CCA2A}"/>
    <cellStyle name="Accent5 - 40% 22" xfId="1765" xr:uid="{6AAC4A3F-7017-4A38-8D25-76C1B0110A99}"/>
    <cellStyle name="Accent5 - 40% 23" xfId="1766" xr:uid="{2CF5B118-081C-4AD0-B152-B26EBD49765D}"/>
    <cellStyle name="Accent5 - 40% 24" xfId="1767" xr:uid="{53F239C0-5B33-4A2D-B45F-94FB984139D1}"/>
    <cellStyle name="Accent5 - 40% 25" xfId="1768" xr:uid="{8117C0A0-F0BF-4BF2-A07B-4BDD23929C39}"/>
    <cellStyle name="Accent5 - 40% 26" xfId="1769" xr:uid="{FD3392AE-9A57-4E4A-9345-AB6D8273A796}"/>
    <cellStyle name="Accent5 - 40% 27" xfId="1770" xr:uid="{9523EEDD-7826-4EB8-BAA2-BD566A3F0CD7}"/>
    <cellStyle name="Accent5 - 40% 28" xfId="1771" xr:uid="{F1EB9D84-F963-4171-B8BA-7665CD4CB809}"/>
    <cellStyle name="Accent5 - 40% 3" xfId="1772" xr:uid="{274EE141-74EC-4F7A-BA5C-BBC7C8C844E6}"/>
    <cellStyle name="Accent5 - 40% 4" xfId="1773" xr:uid="{EA04B35A-090D-4910-BFD8-4537F8A39589}"/>
    <cellStyle name="Accent5 - 40% 5" xfId="1774" xr:uid="{7C4CF40D-CA9B-4C3D-AA65-661D45B201C7}"/>
    <cellStyle name="Accent5 - 40% 6" xfId="1775" xr:uid="{CEBEDCAA-8B6E-4372-B0E2-D17BF20C8454}"/>
    <cellStyle name="Accent5 - 40% 7" xfId="1776" xr:uid="{38D2C4A7-881B-40DB-AD60-D37C37A7DA6F}"/>
    <cellStyle name="Accent5 - 40% 8" xfId="1777" xr:uid="{4E90F219-3EE5-4003-8883-208A0F0AA32F}"/>
    <cellStyle name="Accent5 - 40% 9" xfId="1778" xr:uid="{6535DF7D-808A-4C75-AC5A-FEF01C52FC29}"/>
    <cellStyle name="Accent5 - 60%" xfId="1779" xr:uid="{C0268490-3B73-4EFF-84A0-5EB0B28ACCDB}"/>
    <cellStyle name="Accent5 10" xfId="839" xr:uid="{522C8380-034A-4A5B-A823-4C0BC8B0A187}"/>
    <cellStyle name="Accent5 2" xfId="840" xr:uid="{2530DB58-5E4A-4AEE-AB0F-E7DB966C7B71}"/>
    <cellStyle name="Accent5 2 2" xfId="841" xr:uid="{34716946-155A-43FA-B3F0-7BBD59D090BC}"/>
    <cellStyle name="Accent5 2 3" xfId="842" xr:uid="{39DC0757-E007-4927-82AB-72E96D9F8868}"/>
    <cellStyle name="Accent5 23" xfId="1780" xr:uid="{C5A69010-54C1-4876-A4BD-EC5AE40FAA42}"/>
    <cellStyle name="Accent5 3" xfId="843" xr:uid="{A64E690E-DA64-4B18-A705-0AA5C0D2AD9A}"/>
    <cellStyle name="Accent5 4" xfId="844" xr:uid="{C2FEE566-FA65-4DFE-AACF-0642FABF0E36}"/>
    <cellStyle name="Accent5 5" xfId="845" xr:uid="{A4D6C74C-A410-455D-8CFD-0F40F202A3F9}"/>
    <cellStyle name="Accent5 6" xfId="846" xr:uid="{2B52FF5C-2180-4D8B-B886-A763EF8685DF}"/>
    <cellStyle name="Accent5 7" xfId="847" xr:uid="{69E677C6-33E3-456B-96E5-27962889130B}"/>
    <cellStyle name="Accent5 8" xfId="848" xr:uid="{C2C0F891-800B-4307-845A-9DE19B947B26}"/>
    <cellStyle name="Accent5 9" xfId="849" xr:uid="{42E5B90B-7B30-4830-AA17-D6EDDEA27722}"/>
    <cellStyle name="Accent6 - 20%" xfId="1781" xr:uid="{5442B7E5-A38A-4A95-B61C-392FC017A3F2}"/>
    <cellStyle name="Accent6 - 20% 10" xfId="1782" xr:uid="{6E5661B1-FF41-438C-8F64-8F9F4DCE9F08}"/>
    <cellStyle name="Accent6 - 20% 11" xfId="1783" xr:uid="{C35E0F46-80DD-4DAE-9497-D526D437B09D}"/>
    <cellStyle name="Accent6 - 20% 12" xfId="1784" xr:uid="{24157D1F-13D3-4B7A-89FD-C5ACDADB5F0F}"/>
    <cellStyle name="Accent6 - 20% 13" xfId="1785" xr:uid="{996E5D25-CE4F-4BB3-AC75-DF61F13300AB}"/>
    <cellStyle name="Accent6 - 20% 14" xfId="1786" xr:uid="{6C871EC1-D7E7-48F1-9C4B-C6224570C3A0}"/>
    <cellStyle name="Accent6 - 20% 15" xfId="1787" xr:uid="{B815EEDA-73A1-4488-AB02-DD59EC1369A2}"/>
    <cellStyle name="Accent6 - 20% 16" xfId="1788" xr:uid="{503C1ECD-3247-40B4-8871-CED968DB2D43}"/>
    <cellStyle name="Accent6 - 20% 17" xfId="1789" xr:uid="{4E0D5DD2-C8E5-427E-91F9-3E2C32186BAE}"/>
    <cellStyle name="Accent6 - 20% 18" xfId="1790" xr:uid="{06260121-AD1F-40FB-A728-02A9EF1210F7}"/>
    <cellStyle name="Accent6 - 20% 19" xfId="1791" xr:uid="{4455C9B3-EA07-4A08-AEAA-985EDE833F73}"/>
    <cellStyle name="Accent6 - 20% 2" xfId="1792" xr:uid="{C7105F70-1996-4966-AD05-5AF4D55BEA73}"/>
    <cellStyle name="Accent6 - 20% 20" xfId="1793" xr:uid="{3FB5C0C4-15C4-42A6-BE71-A013545E4CA2}"/>
    <cellStyle name="Accent6 - 20% 21" xfId="1794" xr:uid="{DAA948F6-9B70-402A-9B07-02871093D5DF}"/>
    <cellStyle name="Accent6 - 20% 22" xfId="1795" xr:uid="{782CE160-F00F-45ED-B09C-907DEAD62F10}"/>
    <cellStyle name="Accent6 - 20% 23" xfId="1796" xr:uid="{4109F384-EA69-46BA-9A13-A0DDBF48A63F}"/>
    <cellStyle name="Accent6 - 20% 24" xfId="1797" xr:uid="{F016F9CC-C79E-40BE-942F-470C24C2AB13}"/>
    <cellStyle name="Accent6 - 20% 25" xfId="1798" xr:uid="{2CD0521E-7EA2-4651-BBB1-CF1D0E9A6A06}"/>
    <cellStyle name="Accent6 - 20% 26" xfId="1799" xr:uid="{96F01D69-4318-4B2B-A1A7-2A77FA62328E}"/>
    <cellStyle name="Accent6 - 20% 27" xfId="1800" xr:uid="{563F404B-AD3B-417A-8496-50D7BB48F17B}"/>
    <cellStyle name="Accent6 - 20% 28" xfId="1801" xr:uid="{B617E648-83C5-4949-A01A-8FD55AE2FD31}"/>
    <cellStyle name="Accent6 - 20% 3" xfId="1802" xr:uid="{16FB2808-E9A1-452A-82D6-445139D20FD2}"/>
    <cellStyle name="Accent6 - 20% 4" xfId="1803" xr:uid="{38160EBB-1BD9-4E29-B5E1-A7A115374962}"/>
    <cellStyle name="Accent6 - 20% 5" xfId="1804" xr:uid="{11781900-44F8-4A77-8D52-D8D351873F1F}"/>
    <cellStyle name="Accent6 - 20% 6" xfId="1805" xr:uid="{BAE9498B-A36A-45E2-A609-EC0D8B574B06}"/>
    <cellStyle name="Accent6 - 20% 7" xfId="1806" xr:uid="{F578B6FE-F732-4BA1-96CE-CA1FA3EADDB2}"/>
    <cellStyle name="Accent6 - 20% 8" xfId="1807" xr:uid="{859F909D-FF8F-4766-9826-7E77750F3220}"/>
    <cellStyle name="Accent6 - 20% 9" xfId="1808" xr:uid="{A197BB85-0C58-4C7B-8DAA-08152BD098EE}"/>
    <cellStyle name="Accent6 - 40%" xfId="1809" xr:uid="{B037B376-21E8-4808-BAB4-5FEE9364ADC3}"/>
    <cellStyle name="Accent6 - 40% 10" xfId="1810" xr:uid="{15F2FED3-15B8-4F0F-89B0-1EBF04AD110B}"/>
    <cellStyle name="Accent6 - 40% 11" xfId="1811" xr:uid="{386AB02C-88CB-444E-9CBB-14F52CC1B002}"/>
    <cellStyle name="Accent6 - 40% 12" xfId="1812" xr:uid="{28C2D450-52CE-4D86-90EE-7E13FA0F3A45}"/>
    <cellStyle name="Accent6 - 40% 13" xfId="1813" xr:uid="{2253F56A-3E0B-4D99-B6AF-096D06CC4643}"/>
    <cellStyle name="Accent6 - 40% 14" xfId="1814" xr:uid="{A7ACFBC7-7947-46EF-8D20-2D399AAFB67C}"/>
    <cellStyle name="Accent6 - 40% 15" xfId="1815" xr:uid="{0E3F93CF-1BC0-419E-A277-16350382BBC5}"/>
    <cellStyle name="Accent6 - 40% 16" xfId="1816" xr:uid="{6C71B13C-9C0E-4D30-80A4-F0FE3E89929D}"/>
    <cellStyle name="Accent6 - 40% 17" xfId="1817" xr:uid="{485539AC-15DC-4AD3-B455-0BF84C9A3BCC}"/>
    <cellStyle name="Accent6 - 40% 18" xfId="1818" xr:uid="{DF85242A-1C6D-4B1E-9CFB-46BA66F2AB69}"/>
    <cellStyle name="Accent6 - 40% 19" xfId="1819" xr:uid="{DD5C6AC2-0D80-44AA-8674-9CDBBF7FCFD8}"/>
    <cellStyle name="Accent6 - 40% 2" xfId="1820" xr:uid="{40B4E1FE-DB84-4BAA-B9B2-3C44793C5511}"/>
    <cellStyle name="Accent6 - 40% 20" xfId="1821" xr:uid="{FD199C8F-6242-42D4-BE63-3589F585E171}"/>
    <cellStyle name="Accent6 - 40% 21" xfId="1822" xr:uid="{D16CAAEF-2784-42D2-9465-4ADEFBD4EE51}"/>
    <cellStyle name="Accent6 - 40% 22" xfId="1823" xr:uid="{770334D6-7A62-4041-B95F-53A0FFA6051D}"/>
    <cellStyle name="Accent6 - 40% 23" xfId="1824" xr:uid="{5E09B4FD-4BAF-4DA1-A822-A7ED966A8BA4}"/>
    <cellStyle name="Accent6 - 40% 24" xfId="1825" xr:uid="{463ABAC3-2C65-4E94-9E54-55CDAF555923}"/>
    <cellStyle name="Accent6 - 40% 25" xfId="1826" xr:uid="{3B2B3EA1-30C4-4947-8A5B-EB349E901A26}"/>
    <cellStyle name="Accent6 - 40% 26" xfId="1827" xr:uid="{61C64C95-E166-4993-95E2-772BB13DCC71}"/>
    <cellStyle name="Accent6 - 40% 27" xfId="1828" xr:uid="{9ECC5B10-4953-46A0-AD36-F3C88E56E821}"/>
    <cellStyle name="Accent6 - 40% 28" xfId="1829" xr:uid="{6AF01D7E-5A1A-4993-8D32-F983E1977DF8}"/>
    <cellStyle name="Accent6 - 40% 3" xfId="1830" xr:uid="{AA3AA4A5-95FA-4423-869A-0074852093CA}"/>
    <cellStyle name="Accent6 - 40% 4" xfId="1831" xr:uid="{288924A7-6529-4B78-9940-778044AD5856}"/>
    <cellStyle name="Accent6 - 40% 5" xfId="1832" xr:uid="{E3ABA0B8-5C16-456C-ADD6-8F4AD885AF9B}"/>
    <cellStyle name="Accent6 - 40% 6" xfId="1833" xr:uid="{AC4E2F78-F429-490E-ADBD-A9D1234AFDDD}"/>
    <cellStyle name="Accent6 - 40% 7" xfId="1834" xr:uid="{212B5D23-04CC-4648-B288-BD21A54AF997}"/>
    <cellStyle name="Accent6 - 40% 8" xfId="1835" xr:uid="{8C83785C-C5C1-41D2-93D7-C680B5614109}"/>
    <cellStyle name="Accent6 - 40% 9" xfId="1836" xr:uid="{8D8B5DF8-32B7-4ADD-B37D-B32FE753F274}"/>
    <cellStyle name="Accent6 - 60%" xfId="1837" xr:uid="{10E681D6-D3FC-49A1-8B7A-2036EE6B8562}"/>
    <cellStyle name="Accent6 10" xfId="850" xr:uid="{F88FBA57-6DB8-4F1B-BBBA-64585179DBCC}"/>
    <cellStyle name="Accent6 2" xfId="851" xr:uid="{BFA2C820-F36B-4C92-80AC-DB2F444E2EA7}"/>
    <cellStyle name="Accent6 2 2" xfId="852" xr:uid="{4D30E183-D718-4301-B5B8-260A142E933A}"/>
    <cellStyle name="Accent6 2 3" xfId="853" xr:uid="{E140CC14-8B32-4B8E-9749-71276D4B2BF8}"/>
    <cellStyle name="Accent6 23" xfId="1838" xr:uid="{CC59342D-1DD1-464F-94AD-2F230CE98865}"/>
    <cellStyle name="Accent6 3" xfId="854" xr:uid="{274983B8-1CD7-4567-BF7A-5D3D281FC87A}"/>
    <cellStyle name="Accent6 4" xfId="855" xr:uid="{9F4A2296-C2E7-4BE1-BDE4-FC91BA60ADC6}"/>
    <cellStyle name="Accent6 5" xfId="856" xr:uid="{DE457486-C294-4C1F-A4ED-944C8522E01C}"/>
    <cellStyle name="Accent6 6" xfId="857" xr:uid="{92F3E05B-8B3A-497D-AE15-A8B8582C72DC}"/>
    <cellStyle name="Accent6 7" xfId="858" xr:uid="{73A69D8D-D87E-4CAD-9451-8DF75EC03F0B}"/>
    <cellStyle name="Accent6 8" xfId="859" xr:uid="{94332261-1AB6-46B8-BEC7-6F1A3E978A87}"/>
    <cellStyle name="Accent6 9" xfId="860" xr:uid="{B63A1180-FD90-46CD-BEE1-CE834D307CE3}"/>
    <cellStyle name="AutoFormat Options" xfId="1839" xr:uid="{BF208A6D-70BB-469F-A7F8-F3633B1E0DAA}"/>
    <cellStyle name="Bad 10" xfId="861" xr:uid="{B6AAAC60-0767-4F0B-AC3B-B836C2DFCAAA}"/>
    <cellStyle name="Bad 2" xfId="862" xr:uid="{EF32AFF2-4504-45B2-9E96-BB689F73A2AA}"/>
    <cellStyle name="Bad 2 2" xfId="863" xr:uid="{65AA0E82-856F-4DE3-A59D-7F3CDBD90EC5}"/>
    <cellStyle name="Bad 2 3" xfId="864" xr:uid="{ADBA76A8-E959-4FAE-81C7-09A8830931DB}"/>
    <cellStyle name="Bad 23" xfId="1840" xr:uid="{658B3773-AD64-4766-BAF8-83DAD0C21571}"/>
    <cellStyle name="Bad 3" xfId="865" xr:uid="{BCAB4AE5-3185-4225-87CC-F4BD62C1A043}"/>
    <cellStyle name="Bad 4" xfId="866" xr:uid="{3ED1843C-7FF5-4CF0-AC19-49D24CDD2B76}"/>
    <cellStyle name="Bad 5" xfId="867" xr:uid="{ECE79343-DB7D-4D97-BCFF-F1A6C5B489A3}"/>
    <cellStyle name="Bad 6" xfId="868" xr:uid="{5A66C7E3-B519-4156-9071-FF553A40AE5D}"/>
    <cellStyle name="Bad 7" xfId="869" xr:uid="{72D317C3-2181-4EAF-9FC0-C447C6F7F2D2}"/>
    <cellStyle name="Bad 8" xfId="870" xr:uid="{00E0ACDF-D96D-4311-8A69-F2953989E10D}"/>
    <cellStyle name="Bad 9" xfId="871" xr:uid="{237042EA-5F73-4972-93D5-D97A646A09E2}"/>
    <cellStyle name="Body" xfId="1841" xr:uid="{D1EEBD63-E7C9-4357-85F1-B76DD038DF33}"/>
    <cellStyle name="Body 2" xfId="1842" xr:uid="{487F7EC8-CFCF-4079-91D3-6C45A882536A}"/>
    <cellStyle name="Body 3" xfId="1843" xr:uid="{54A4A64B-D81F-429B-B02B-21FF8FB06B28}"/>
    <cellStyle name="Border" xfId="1844" xr:uid="{F0769606-1789-41F3-B29E-607DF00A8062}"/>
    <cellStyle name="Calc Currency (0)" xfId="1845" xr:uid="{CD339543-3F12-45D6-9EB5-8A865847AAE1}"/>
    <cellStyle name="Calc Currency (2)" xfId="1846" xr:uid="{697F7D9A-4366-460D-839F-5B982FA65C7D}"/>
    <cellStyle name="Calc Percent (0)" xfId="1847" xr:uid="{E82990A6-CC9B-4553-93EB-4D0AFF164D0B}"/>
    <cellStyle name="Calc Percent (1)" xfId="1848" xr:uid="{B0C98435-9481-4C6C-9A7C-3F42F86D64D5}"/>
    <cellStyle name="Calc Percent (2)" xfId="1849" xr:uid="{97721F21-4FAD-48A7-8D39-85F3596A0E4A}"/>
    <cellStyle name="Calc Units (0)" xfId="1850" xr:uid="{19B1F149-5D3C-41B1-9258-0D24BDF8007E}"/>
    <cellStyle name="Calc Units (1)" xfId="1851" xr:uid="{83F20992-B7CB-4A30-96E0-B6BCB7C8CF68}"/>
    <cellStyle name="Calc Units (2)" xfId="1852" xr:uid="{2707E230-1565-4CDA-A483-3E18DF862C83}"/>
    <cellStyle name="Calculation 10" xfId="872" xr:uid="{A05D0302-A379-4DD8-B815-17EF9A9B9586}"/>
    <cellStyle name="Calculation 2" xfId="873" xr:uid="{8231A55F-0F34-4BE8-B5E4-62E1BC5AC72D}"/>
    <cellStyle name="Calculation 2 2" xfId="874" xr:uid="{88D3B1EE-EA5B-4B68-9371-52D2DEB96065}"/>
    <cellStyle name="Calculation 2 3" xfId="875" xr:uid="{9D6A7FD9-ED3A-47A0-A58F-77183584D928}"/>
    <cellStyle name="Calculation 23" xfId="1853" xr:uid="{D34A499C-AF4D-49F0-B4AC-BA0D3D6EB97A}"/>
    <cellStyle name="Calculation 3" xfId="876" xr:uid="{4B318BD5-7765-4C81-8BBB-3D0CB909DFDC}"/>
    <cellStyle name="Calculation 4" xfId="877" xr:uid="{7AD32EEA-7A43-4E66-8BE9-5CCE9B77F4A4}"/>
    <cellStyle name="Calculation 5" xfId="878" xr:uid="{C4F196DC-3E04-4032-9B32-07BBD42011D6}"/>
    <cellStyle name="Calculation 6" xfId="879" xr:uid="{917285AB-3EA2-4CBB-937D-6D0E28F25180}"/>
    <cellStyle name="Calculation 7" xfId="880" xr:uid="{6F7BD0CC-87EE-491B-B802-FB10439CF5EA}"/>
    <cellStyle name="Calculation 8" xfId="881" xr:uid="{CE5E0069-D91B-463A-B2E4-B5B6BECE9B26}"/>
    <cellStyle name="Calculation 9" xfId="882" xr:uid="{81DD73CB-B4F8-4DC3-BB33-98519421F407}"/>
    <cellStyle name="category" xfId="1854" xr:uid="{A363C72E-CE11-4D45-BCA8-3574D1A8B11E}"/>
    <cellStyle name="Check Cell 10" xfId="883" xr:uid="{A19757C6-9B55-4281-8582-484ABF2B8480}"/>
    <cellStyle name="Check Cell 2" xfId="884" xr:uid="{38603AE4-167B-4676-8A62-9471715318CE}"/>
    <cellStyle name="Check Cell 2 2" xfId="885" xr:uid="{CD5FFCA6-2CBB-4C19-B9A9-B9BF316AB3ED}"/>
    <cellStyle name="Check Cell 2 3" xfId="886" xr:uid="{82A1189F-3EDF-43A0-A60E-6DBB75C9478F}"/>
    <cellStyle name="Check Cell 23" xfId="1855" xr:uid="{4CCD20CB-5CAA-43B9-9DDD-7A3B71FC9421}"/>
    <cellStyle name="Check Cell 3" xfId="887" xr:uid="{358342D2-E935-4B1A-9EA1-1471BCA0E681}"/>
    <cellStyle name="Check Cell 4" xfId="888" xr:uid="{3EB0F7DF-AC27-4319-B181-9BC65FEB47DA}"/>
    <cellStyle name="Check Cell 5" xfId="889" xr:uid="{1E8006A4-A295-416B-A5C5-0199838E624B}"/>
    <cellStyle name="Check Cell 6" xfId="890" xr:uid="{1A94FDA2-16AB-45A7-87B2-61043CB6BB39}"/>
    <cellStyle name="Check Cell 7" xfId="891" xr:uid="{C0AD4075-E087-4CC2-97C5-F84019275105}"/>
    <cellStyle name="Check Cell 8" xfId="892" xr:uid="{86FFC36C-BFC2-44F5-8C3C-1369E95A0411}"/>
    <cellStyle name="Check Cell 9" xfId="893" xr:uid="{07ABC1CF-542D-46A5-A747-F4F32E059FFD}"/>
    <cellStyle name="Comma" xfId="1" builtinId="3"/>
    <cellStyle name="Comma [0] 2" xfId="1856" xr:uid="{0E796C71-BF1B-49C9-8445-655519ED59FB}"/>
    <cellStyle name="Comma [0] 2 2" xfId="19711" xr:uid="{7A3D2E44-BDF3-4211-9618-4602EBC2E9C6}"/>
    <cellStyle name="Comma [0] 2 3" xfId="20228" xr:uid="{B8A88A17-70DC-4E0C-A833-9F56AF2AB6B1}"/>
    <cellStyle name="Comma [00]" xfId="1857" xr:uid="{05A6C1BC-BE2B-4536-8911-A13BB7A93D3D}"/>
    <cellStyle name="Comma 10" xfId="894" xr:uid="{8A87EBC7-F31F-4CFD-85CA-D1C3F7A2052E}"/>
    <cellStyle name="Comma 10 10" xfId="1858" xr:uid="{016296B3-E78A-4427-9B53-3FE11669BA0D}"/>
    <cellStyle name="Comma 10 10 2" xfId="19712" xr:uid="{A8A5F2B2-E311-4BD9-A83A-4F3CB01D7B17}"/>
    <cellStyle name="Comma 10 10 3" xfId="20229" xr:uid="{24393EB6-0F5C-4358-9CD1-22EBC7C8C3BB}"/>
    <cellStyle name="Comma 10 11" xfId="1859" xr:uid="{FB6EBCFE-F9B5-49DB-B615-510DECFD2FDF}"/>
    <cellStyle name="Comma 10 11 2" xfId="19713" xr:uid="{963DAE86-299C-427F-870D-FBB3B9C12B95}"/>
    <cellStyle name="Comma 10 11 3" xfId="20230" xr:uid="{B605DCCF-2EC4-4D3C-AD6F-C23D71C24F42}"/>
    <cellStyle name="Comma 10 12" xfId="1860" xr:uid="{C1A33148-3061-434B-AB6B-6792BB99B38A}"/>
    <cellStyle name="Comma 10 12 2" xfId="19714" xr:uid="{4A2C4EA3-5CE7-4778-848E-CDB027A21C13}"/>
    <cellStyle name="Comma 10 12 3" xfId="20231" xr:uid="{9C2ABD94-0410-44C5-933E-90F0F1D5EB2A}"/>
    <cellStyle name="Comma 10 13" xfId="1861" xr:uid="{EDDF5859-1A78-4BAD-8093-4EF89FBADBBA}"/>
    <cellStyle name="Comma 10 13 2" xfId="19715" xr:uid="{44F6F9CA-9789-4AF6-B3EB-187C26885B94}"/>
    <cellStyle name="Comma 10 13 3" xfId="20232" xr:uid="{08257265-0901-4447-931F-3B050C1ECD81}"/>
    <cellStyle name="Comma 10 14" xfId="1862" xr:uid="{AF5310EA-D275-4C82-A645-92B44495816D}"/>
    <cellStyle name="Comma 10 14 2" xfId="19716" xr:uid="{79FEAAAF-0127-4A34-A83A-23096FD8A1E7}"/>
    <cellStyle name="Comma 10 14 3" xfId="20233" xr:uid="{14461679-DB33-4282-85C0-A28938F11C75}"/>
    <cellStyle name="Comma 10 15" xfId="1863" xr:uid="{5F6BCC0C-81C9-47C3-A1F5-016C2F9CFAB4}"/>
    <cellStyle name="Comma 10 15 2" xfId="19717" xr:uid="{67506A36-2E60-47DC-8770-A19011C15E41}"/>
    <cellStyle name="Comma 10 15 3" xfId="20234" xr:uid="{BCAF9B60-6E78-4EAA-89EC-7655E8329F7E}"/>
    <cellStyle name="Comma 10 16" xfId="1864" xr:uid="{786F0BFE-EFA8-4885-934B-11D1547D17BC}"/>
    <cellStyle name="Comma 10 16 2" xfId="19718" xr:uid="{D1370EB5-3D78-4503-BAFE-8657CF75D217}"/>
    <cellStyle name="Comma 10 16 3" xfId="20235" xr:uid="{98AE6952-BE92-4BE9-A614-82E0AAFB4E39}"/>
    <cellStyle name="Comma 10 17" xfId="1865" xr:uid="{12742DA8-EFD0-4373-9BDD-449E89366085}"/>
    <cellStyle name="Comma 10 17 2" xfId="19719" xr:uid="{8C917BA2-B36E-4890-AB38-4F684FA65245}"/>
    <cellStyle name="Comma 10 17 3" xfId="20236" xr:uid="{FA7110F6-5CFF-4E43-A488-802F508F9163}"/>
    <cellStyle name="Comma 10 18" xfId="1866" xr:uid="{BA527F1B-2978-412A-AC7E-31F7552B54C9}"/>
    <cellStyle name="Comma 10 18 2" xfId="19720" xr:uid="{2138C782-234F-4F92-86EF-57A8B930ABD5}"/>
    <cellStyle name="Comma 10 18 3" xfId="20237" xr:uid="{5AC2BEBC-567D-48E3-AE7A-B66D9ED805CF}"/>
    <cellStyle name="Comma 10 19" xfId="1867" xr:uid="{7B85BA14-668A-4525-86EE-20581DB0FCD9}"/>
    <cellStyle name="Comma 10 19 2" xfId="19721" xr:uid="{A9101F8E-783E-4589-9062-B09A29EE5F51}"/>
    <cellStyle name="Comma 10 19 3" xfId="20238" xr:uid="{6CC57077-2762-4701-B072-C268B86BFB18}"/>
    <cellStyle name="Comma 10 2" xfId="1868" xr:uid="{6D9F03E0-F9F2-43AB-A62B-F6310A15DA0F}"/>
    <cellStyle name="Comma 10 2 2" xfId="1869" xr:uid="{BBFBE332-95C8-4FF7-B76F-427B6771EA36}"/>
    <cellStyle name="Comma 10 2 2 2" xfId="1870" xr:uid="{099FF721-B281-49BA-A757-C86B9891EE51}"/>
    <cellStyle name="Comma 10 2 2 2 2" xfId="19723" xr:uid="{DCF54C2A-2E47-4C3B-B1E9-60EB4A33A09E}"/>
    <cellStyle name="Comma 10 2 2 2 3" xfId="20241" xr:uid="{D058363B-2BA1-4108-8886-CE41C697E135}"/>
    <cellStyle name="Comma 10 2 2 3" xfId="1871" xr:uid="{837C5B6F-8E69-40F7-B390-E07BBC65D910}"/>
    <cellStyle name="Comma 10 2 2 4" xfId="19722" xr:uid="{1D14BB42-3657-4E3D-BE2E-830D68E710C0}"/>
    <cellStyle name="Comma 10 2 2 5" xfId="20240" xr:uid="{0F33E503-97E1-4BB9-911D-4897B717CB15}"/>
    <cellStyle name="Comma 10 2 3" xfId="1872" xr:uid="{DE5C82CB-9DDF-475D-BEC5-4B02FD733B65}"/>
    <cellStyle name="Comma 10 2 3 2" xfId="14020" xr:uid="{A4F824DF-EF59-480B-AC23-B7BE98A8B0A7}"/>
    <cellStyle name="Comma 10 2 3 3" xfId="20242" xr:uid="{AD01A9D7-12FA-45AD-A3F1-2A88027C014A}"/>
    <cellStyle name="Comma 10 2 3 4" xfId="26255" xr:uid="{B75C5111-DCD9-4EB9-8D04-FDED48DF2D8D}"/>
    <cellStyle name="Comma 10 2 3 5" xfId="31953" xr:uid="{C172E161-117A-47EE-9160-0127269BC76B}"/>
    <cellStyle name="Comma 10 2 4" xfId="14019" xr:uid="{2B4D99D5-D3B0-4F90-B055-F69DABB8F8CE}"/>
    <cellStyle name="Comma 10 2 5" xfId="20239" xr:uid="{3761BFD0-72FF-47DB-A888-27DD49A351A7}"/>
    <cellStyle name="Comma 10 2 6" xfId="26254" xr:uid="{82761F23-988C-4C6F-A735-5F862F9DC886}"/>
    <cellStyle name="Comma 10 2 7" xfId="31952" xr:uid="{4FC03FC7-9213-469E-8FA7-A684B471B8A6}"/>
    <cellStyle name="Comma 10 20" xfId="1873" xr:uid="{0DF1F731-D1D1-4116-8352-49584D38BB86}"/>
    <cellStyle name="Comma 10 20 2" xfId="19724" xr:uid="{90424835-B71E-45C9-8B55-7C11AC5B2938}"/>
    <cellStyle name="Comma 10 20 3" xfId="20243" xr:uid="{9F23F709-864F-4FA8-ADE1-DFE72859DA35}"/>
    <cellStyle name="Comma 10 21" xfId="1874" xr:uid="{9BCAB142-9E7C-4049-BE0F-14794323E733}"/>
    <cellStyle name="Comma 10 21 2" xfId="19725" xr:uid="{5500B4E2-4EA5-4360-9AD4-053FFA2FF0C6}"/>
    <cellStyle name="Comma 10 21 3" xfId="20244" xr:uid="{34F6B3DB-8F51-4BAF-9CF6-7904CD7158E3}"/>
    <cellStyle name="Comma 10 22" xfId="1875" xr:uid="{20541966-3727-427E-8242-36CEEEB1C608}"/>
    <cellStyle name="Comma 10 22 2" xfId="19726" xr:uid="{C8C0C667-2894-4C5F-BA97-681E909F4DF7}"/>
    <cellStyle name="Comma 10 22 3" xfId="20245" xr:uid="{6CDCAB48-CF73-4B06-A8C5-1208DEA631A6}"/>
    <cellStyle name="Comma 10 23" xfId="1876" xr:uid="{5651E95D-7BA5-4F3F-984C-F7CB2D42ACBD}"/>
    <cellStyle name="Comma 10 23 2" xfId="19727" xr:uid="{558BD121-EE0B-4124-AEC8-5B805DF7CA88}"/>
    <cellStyle name="Comma 10 23 3" xfId="20246" xr:uid="{E75C8112-6181-4131-8CCE-902A7CADD0CE}"/>
    <cellStyle name="Comma 10 24" xfId="1877" xr:uid="{E249286F-539B-4110-925C-FFF5B19992E0}"/>
    <cellStyle name="Comma 10 24 2" xfId="19728" xr:uid="{550F7FDE-DA2A-4281-8D6A-1BCC59739AF5}"/>
    <cellStyle name="Comma 10 24 3" xfId="20247" xr:uid="{ABA30A31-D8AC-41B7-AE0B-679EA37E7347}"/>
    <cellStyle name="Comma 10 25" xfId="1878" xr:uid="{137650C4-BBF1-4A7C-AF45-F446864F8753}"/>
    <cellStyle name="Comma 10 25 2" xfId="19729" xr:uid="{89719D31-CBD1-4B74-8F9F-E06B4128DBC9}"/>
    <cellStyle name="Comma 10 25 3" xfId="20248" xr:uid="{7881A8FB-78C0-45BF-AF65-DB1348948CC8}"/>
    <cellStyle name="Comma 10 26" xfId="1879" xr:uid="{82F90C51-F400-4F7C-8BF4-9B4E711C7A43}"/>
    <cellStyle name="Comma 10 26 2" xfId="19730" xr:uid="{C5940245-003F-4761-9B49-5F4AE4629905}"/>
    <cellStyle name="Comma 10 26 3" xfId="20249" xr:uid="{1DA93C63-5202-43A0-A805-D38E6EA3D63E}"/>
    <cellStyle name="Comma 10 27" xfId="1880" xr:uid="{437B77C3-D204-4110-9870-3B25833E25FB}"/>
    <cellStyle name="Comma 10 27 2" xfId="19731" xr:uid="{80169590-CAC3-4D71-9293-32FF45C53F2D}"/>
    <cellStyle name="Comma 10 27 3" xfId="20250" xr:uid="{B89A3D01-F1A1-48AC-9D50-64FEB41AA161}"/>
    <cellStyle name="Comma 10 28" xfId="1881" xr:uid="{DA5B3DEB-9EA8-4188-9FC0-C426AB52D88B}"/>
    <cellStyle name="Comma 10 28 2" xfId="19732" xr:uid="{24592B28-B390-40ED-8B7B-24340F7E1556}"/>
    <cellStyle name="Comma 10 28 3" xfId="20251" xr:uid="{13620445-0699-4658-A845-4E1EE712C510}"/>
    <cellStyle name="Comma 10 29" xfId="1882" xr:uid="{9821A000-5BED-47DD-AB05-98187697ABEE}"/>
    <cellStyle name="Comma 10 29 2" xfId="19733" xr:uid="{D74331AF-DA49-4BD0-ADBB-39EA862C60AF}"/>
    <cellStyle name="Comma 10 29 3" xfId="20252" xr:uid="{FC8FEC42-A148-4AA6-A736-A324D8D26D3B}"/>
    <cellStyle name="Comma 10 3" xfId="12" xr:uid="{75E231F8-6893-45EC-87B4-B5154957A40B}"/>
    <cellStyle name="Comma 10 3 10" xfId="31954" xr:uid="{E62B9907-2BB8-462C-9A7E-1F0380823CD5}"/>
    <cellStyle name="Comma 10 3 2" xfId="37" xr:uid="{E4DC39E1-DBA9-4813-A0DD-8A1DC30A6940}"/>
    <cellStyle name="Comma 10 3 2 2" xfId="13941" xr:uid="{32796757-5A9A-4438-A09E-F56A247DE908}"/>
    <cellStyle name="Comma 10 3 2 2 2" xfId="20129" xr:uid="{D7C02B28-554A-40D5-A75A-96BD5EC6131B}"/>
    <cellStyle name="Comma 10 3 2 3" xfId="19665" xr:uid="{1A8A9C86-291E-4D93-B040-D2D6EB0D82DC}"/>
    <cellStyle name="Comma 10 3 3" xfId="57" xr:uid="{8AC17B44-BEA4-416D-8AEF-EAEB4B62C72A}"/>
    <cellStyle name="Comma 10 3 3 2" xfId="13950" xr:uid="{811B8977-EA0E-48E6-9C36-813714B06C39}"/>
    <cellStyle name="Comma 10 3 3 2 2" xfId="20135" xr:uid="{1C3AA764-C41E-4FF3-A7F0-4D633CF379DE}"/>
    <cellStyle name="Comma 10 3 3 3" xfId="19674" xr:uid="{7C24B021-22B0-4BA4-9955-C5380E55896F}"/>
    <cellStyle name="Comma 10 3 4" xfId="13927" xr:uid="{2896F3EA-A126-47B5-B13A-8457348BC65A}"/>
    <cellStyle name="Comma 10 3 4 2" xfId="20124" xr:uid="{AA68EAA1-12A2-4590-8DC0-5C4603FC4879}"/>
    <cellStyle name="Comma 10 3 5" xfId="1883" xr:uid="{AC3551CF-DC9D-4344-84E1-D61E4F087896}"/>
    <cellStyle name="Comma 10 3 5 2" xfId="19734" xr:uid="{D3BA7C41-41ED-4FF4-8415-831112C83019}"/>
    <cellStyle name="Comma 10 3 6" xfId="19651" xr:uid="{CD264EE6-1A04-4981-9B16-8247F647982A}"/>
    <cellStyle name="Comma 10 3 7" xfId="14021" xr:uid="{1BABEBF9-C1ED-49E6-BD20-66C7E1974F21}"/>
    <cellStyle name="Comma 10 3 8" xfId="20253" xr:uid="{0557E485-13FA-442F-8FAC-D800D7B3B4E8}"/>
    <cellStyle name="Comma 10 3 9" xfId="26256" xr:uid="{FD9332D0-EBE5-43F2-A730-9106521BBA65}"/>
    <cellStyle name="Comma 10 30" xfId="1884" xr:uid="{B7325EAB-69EB-4E37-AF6C-BAD0BA4441A3}"/>
    <cellStyle name="Comma 10 30 2" xfId="19735" xr:uid="{5098EF46-BAA2-4637-A48A-2C304DA8D7AE}"/>
    <cellStyle name="Comma 10 30 3" xfId="20254" xr:uid="{0A89FCC8-7280-4C83-9B17-AA40336DA2A7}"/>
    <cellStyle name="Comma 10 31" xfId="1885" xr:uid="{ACF0F0E5-43AF-486D-BDD3-C7F9007B8509}"/>
    <cellStyle name="Comma 10 31 2" xfId="19736" xr:uid="{CF0F0A8E-8DA6-4CD3-ABD6-17FEF389DEB2}"/>
    <cellStyle name="Comma 10 31 3" xfId="20255" xr:uid="{96AB1BF1-26CD-4369-8DAA-872F1F904720}"/>
    <cellStyle name="Comma 10 32" xfId="1886" xr:uid="{723B2F03-7CD5-4EA1-BDB7-8C377781EBE8}"/>
    <cellStyle name="Comma 10 32 2" xfId="19737" xr:uid="{91D0FBE9-AB47-4840-A22E-405A701AC64C}"/>
    <cellStyle name="Comma 10 32 3" xfId="20256" xr:uid="{268F1FF2-7CD2-4A09-9A36-7E4D786170D2}"/>
    <cellStyle name="Comma 10 33" xfId="1887" xr:uid="{1A773D26-0D54-46B6-9AA0-C979A7F99D88}"/>
    <cellStyle name="Comma 10 33 2" xfId="19738" xr:uid="{24C1D19B-C0F6-4E12-B61B-C9359B9A437B}"/>
    <cellStyle name="Comma 10 33 3" xfId="20257" xr:uid="{04369D16-18BF-4925-9B7C-7939B552CB37}"/>
    <cellStyle name="Comma 10 34" xfId="1888" xr:uid="{FD0CCAF2-590A-4BCD-9342-C30F19D58F65}"/>
    <cellStyle name="Comma 10 34 2" xfId="19739" xr:uid="{F48EAC6A-E877-4118-8BEB-92D19C881C13}"/>
    <cellStyle name="Comma 10 34 3" xfId="20258" xr:uid="{90445352-5B57-4282-B5AB-0065199247FE}"/>
    <cellStyle name="Comma 10 35" xfId="1889" xr:uid="{18CE17BD-05A8-4153-AA71-7FC8741D3DF3}"/>
    <cellStyle name="Comma 10 35 2" xfId="19740" xr:uid="{E50A928C-D21D-4A11-8012-5C6172BF9F39}"/>
    <cellStyle name="Comma 10 35 3" xfId="20259" xr:uid="{EC404031-A6F1-4600-A504-4BC7373C3C73}"/>
    <cellStyle name="Comma 10 36" xfId="1890" xr:uid="{62BC22B2-DB1F-4948-A658-83D964A4A01A}"/>
    <cellStyle name="Comma 10 36 2" xfId="19741" xr:uid="{787B9353-3409-4EF8-BF0E-50EFA3029B3C}"/>
    <cellStyle name="Comma 10 36 3" xfId="20260" xr:uid="{96ECA7BA-2835-4BFF-9CAF-4417C0B54A27}"/>
    <cellStyle name="Comma 10 37" xfId="1891" xr:uid="{A65CA6C6-97D0-443B-89E7-03285DB213E0}"/>
    <cellStyle name="Comma 10 37 2" xfId="19742" xr:uid="{8D34BB33-ABDF-4CA8-A5EA-8C9D60145AF1}"/>
    <cellStyle name="Comma 10 37 3" xfId="20261" xr:uid="{F080BA39-253D-465C-B9EC-8AD3BC8C5286}"/>
    <cellStyle name="Comma 10 38" xfId="1892" xr:uid="{58990288-4DD9-401A-BF51-05251873BAA6}"/>
    <cellStyle name="Comma 10 38 2" xfId="19743" xr:uid="{79DF3D60-D2B7-4DAA-88DF-774E219C04E2}"/>
    <cellStyle name="Comma 10 38 3" xfId="20262" xr:uid="{D44623D4-5D8A-4233-8AE4-11C7F79AA2D8}"/>
    <cellStyle name="Comma 10 39" xfId="1893" xr:uid="{267BDB1F-7C8E-470B-A964-70CB82A485BD}"/>
    <cellStyle name="Comma 10 39 2" xfId="19744" xr:uid="{024D193A-05B6-43DC-A608-9C5324F320D3}"/>
    <cellStyle name="Comma 10 39 3" xfId="20263" xr:uid="{329B4313-5BF4-4B10-B93B-4CF83F1624FD}"/>
    <cellStyle name="Comma 10 4" xfId="1894" xr:uid="{149B8601-A4C7-4730-AEE7-3368384B693B}"/>
    <cellStyle name="Comma 10 4 2" xfId="19745" xr:uid="{FA6ABA7D-1263-41C7-A8B2-7E2A7A232502}"/>
    <cellStyle name="Comma 10 4 3" xfId="20264" xr:uid="{CC1AFDF7-86B5-4583-B4A7-732F8CBE665C}"/>
    <cellStyle name="Comma 10 40" xfId="1895" xr:uid="{A2B9EAE2-9DA6-4270-A349-D3471CE39A7B}"/>
    <cellStyle name="Comma 10 40 2" xfId="1896" xr:uid="{58FA63FA-B4BB-4FB7-A7D6-466F25803C45}"/>
    <cellStyle name="Comma 10 40 2 2" xfId="19747" xr:uid="{5C1D1586-636F-4F39-A5C3-AF288CEB596E}"/>
    <cellStyle name="Comma 10 40 2 3" xfId="20266" xr:uid="{42C3F499-1B7C-4578-B295-38377543ED21}"/>
    <cellStyle name="Comma 10 40 3" xfId="1897" xr:uid="{9D59A7D5-9A01-4447-A26A-13674311AFB4}"/>
    <cellStyle name="Comma 10 40 4" xfId="1898" xr:uid="{2043ABAD-E3A7-4051-ADB7-F925D296D1AF}"/>
    <cellStyle name="Comma 10 40 5" xfId="19746" xr:uid="{5FC2255E-E93F-4379-B323-FA89076F3E2A}"/>
    <cellStyle name="Comma 10 40 6" xfId="20265" xr:uid="{07D37882-9C6B-4AB8-BF2E-46F11934BC0E}"/>
    <cellStyle name="Comma 10 41" xfId="1899" xr:uid="{25923DCF-93DE-4EED-A1EB-C44D19AA22BC}"/>
    <cellStyle name="Comma 10 41 2" xfId="19748" xr:uid="{B146C413-FF0E-432D-8C83-9674E1253AED}"/>
    <cellStyle name="Comma 10 41 3" xfId="20267" xr:uid="{5727FBF0-9467-48D0-94E3-6F2CB8C51801}"/>
    <cellStyle name="Comma 10 42" xfId="1900" xr:uid="{D4C0E12E-BC0E-4380-B6B6-BADA64B4D1E7}"/>
    <cellStyle name="Comma 10 42 2" xfId="19749" xr:uid="{D94E8C7F-4CF8-4E63-9DA7-E3EB625DB832}"/>
    <cellStyle name="Comma 10 42 3" xfId="20268" xr:uid="{D9813E9F-D3A5-460F-93C8-BE97D38C4F62}"/>
    <cellStyle name="Comma 10 43" xfId="1901" xr:uid="{DA07E292-2B38-4DD4-97FA-C3AA5EB0EFF3}"/>
    <cellStyle name="Comma 10 43 2" xfId="19750" xr:uid="{8512A258-3C29-4F12-8950-37079F7B28C4}"/>
    <cellStyle name="Comma 10 43 3" xfId="20269" xr:uid="{18E0B461-343C-4B72-A8A8-F808DF37D8C9}"/>
    <cellStyle name="Comma 10 44" xfId="1902" xr:uid="{0BC77B26-4B5B-4611-A3B1-8572C706B293}"/>
    <cellStyle name="Comma 10 44 2" xfId="19751" xr:uid="{324A118A-B9B5-40C2-ABDA-C976C3DE12F4}"/>
    <cellStyle name="Comma 10 44 3" xfId="20270" xr:uid="{0C53054D-1471-4B61-9C01-67FC218A8EC2}"/>
    <cellStyle name="Comma 10 45" xfId="1903" xr:uid="{122E3F65-F40E-440E-96D8-A9C2C6F403FF}"/>
    <cellStyle name="Comma 10 45 2" xfId="19752" xr:uid="{1FC474C8-C53C-4964-997F-6AE646DD31D7}"/>
    <cellStyle name="Comma 10 45 3" xfId="20271" xr:uid="{6DB4041F-264B-4DED-8488-7077CE3761D3}"/>
    <cellStyle name="Comma 10 46" xfId="1904" xr:uid="{94E33E0F-95B5-44EA-B18F-754EC0A1A8AD}"/>
    <cellStyle name="Comma 10 46 2" xfId="19753" xr:uid="{A9305BB1-2997-4828-954F-C9D08E4024E4}"/>
    <cellStyle name="Comma 10 46 3" xfId="20272" xr:uid="{73E4CCB8-DC3C-4F31-83D6-A63AE1F6521A}"/>
    <cellStyle name="Comma 10 47" xfId="1905" xr:uid="{8D8850E9-A605-4BE1-8B15-25DE42D17D33}"/>
    <cellStyle name="Comma 10 47 2" xfId="19754" xr:uid="{5365D485-1CD6-4653-B5A8-4AF12386FB4F}"/>
    <cellStyle name="Comma 10 47 3" xfId="20273" xr:uid="{F70999FA-F3B5-4EF8-951D-A95C709F2918}"/>
    <cellStyle name="Comma 10 48" xfId="1906" xr:uid="{38589E27-699A-4EC0-AF51-9664F67D500A}"/>
    <cellStyle name="Comma 10 48 2" xfId="19755" xr:uid="{BF4BB508-4BD2-4722-A338-6B6C8953F3C9}"/>
    <cellStyle name="Comma 10 48 3" xfId="20274" xr:uid="{F3D407CA-521B-478B-8697-81F099D159A5}"/>
    <cellStyle name="Comma 10 49" xfId="1907" xr:uid="{6D910066-4D56-4150-80C8-BF7D53629DF2}"/>
    <cellStyle name="Comma 10 49 2" xfId="19756" xr:uid="{8577C4AF-D5EE-4F6B-A573-683026F0DD0D}"/>
    <cellStyle name="Comma 10 49 3" xfId="20275" xr:uid="{16425BA1-3252-4A18-8CCF-4C5EBD676779}"/>
    <cellStyle name="Comma 10 5" xfId="1908" xr:uid="{18D43083-B1C7-4F35-A7D6-24FA3935CD42}"/>
    <cellStyle name="Comma 10 5 2" xfId="19757" xr:uid="{D55F1C75-1DD8-4339-833A-228404F75F99}"/>
    <cellStyle name="Comma 10 5 3" xfId="20276" xr:uid="{4000EAA2-B67C-4BFA-97D2-6E4928B0A20B}"/>
    <cellStyle name="Comma 10 50" xfId="1909" xr:uid="{636B986B-2A8B-4D22-A643-541F9975042C}"/>
    <cellStyle name="Comma 10 50 2" xfId="19758" xr:uid="{6C7CD541-E5C4-4AA4-AAD2-C0A7650F6235}"/>
    <cellStyle name="Comma 10 50 3" xfId="20277" xr:uid="{5892C0DE-EB71-4946-9518-522BEAC47CCE}"/>
    <cellStyle name="Comma 10 51" xfId="1910" xr:uid="{B324843F-77C4-4C5D-9B4E-052D815254B8}"/>
    <cellStyle name="Comma 10 51 2" xfId="19759" xr:uid="{673593C8-F825-419F-87C0-E31AA84C0D4E}"/>
    <cellStyle name="Comma 10 51 3" xfId="20278" xr:uid="{CB36A972-F408-49A4-9394-317FED14CCF7}"/>
    <cellStyle name="Comma 10 52" xfId="1911" xr:uid="{1EB4150E-B428-45C2-AB4F-73DDFC865DFC}"/>
    <cellStyle name="Comma 10 52 2" xfId="19760" xr:uid="{096FC0BF-F416-41B2-A622-FF90A5E56992}"/>
    <cellStyle name="Comma 10 52 3" xfId="20279" xr:uid="{7294E12F-1A4C-47C1-A8EB-A4EE1FA9CB83}"/>
    <cellStyle name="Comma 10 53" xfId="1912" xr:uid="{02F33B6A-43C1-440C-8A0D-2435F90D00A5}"/>
    <cellStyle name="Comma 10 53 2" xfId="19761" xr:uid="{FDA4EF73-95D2-436A-8512-386239B5F0AE}"/>
    <cellStyle name="Comma 10 53 3" xfId="20280" xr:uid="{8BA1292C-F940-49F6-9BF3-C0AE661EF859}"/>
    <cellStyle name="Comma 10 54" xfId="1913" xr:uid="{30EFAE44-100C-42E3-9E06-D67CCFB7F589}"/>
    <cellStyle name="Comma 10 54 2" xfId="19762" xr:uid="{28986B42-E98A-4340-BE23-9D1FF72BAF2D}"/>
    <cellStyle name="Comma 10 54 3" xfId="20281" xr:uid="{2B61F606-E385-49A4-922A-CE7075C9FC47}"/>
    <cellStyle name="Comma 10 55" xfId="1914" xr:uid="{544891B2-8FB2-4E93-B8C2-CD08D0D303B3}"/>
    <cellStyle name="Comma 10 55 2" xfId="19763" xr:uid="{477784E6-A5AF-4954-86A9-13BB97555BAA}"/>
    <cellStyle name="Comma 10 55 3" xfId="20282" xr:uid="{0FD81FCB-CEDA-41D1-9A08-4098356418E0}"/>
    <cellStyle name="Comma 10 56" xfId="1915" xr:uid="{9D509AA6-8EFD-42DC-930D-51C810057320}"/>
    <cellStyle name="Comma 10 56 2" xfId="19764" xr:uid="{D02088CF-BF62-45D7-9FA6-EC8F27BE98A1}"/>
    <cellStyle name="Comma 10 56 3" xfId="20283" xr:uid="{60BA2D8E-141E-4839-AC73-7AFDFB63E262}"/>
    <cellStyle name="Comma 10 57" xfId="1916" xr:uid="{926DD55B-12AC-45D5-B013-8765067AAE2A}"/>
    <cellStyle name="Comma 10 57 2" xfId="19765" xr:uid="{CABB4F9E-FBEB-4EFF-833F-CE9D6C24960E}"/>
    <cellStyle name="Comma 10 57 3" xfId="20284" xr:uid="{980490B3-E9C8-49EB-A838-C6A1FFA36739}"/>
    <cellStyle name="Comma 10 58" xfId="1917" xr:uid="{34AF5D63-D34A-488E-A535-74132DF9CD7C}"/>
    <cellStyle name="Comma 10 58 2" xfId="19766" xr:uid="{3308E186-B3CC-4C7B-B29D-A118E2AEE58A}"/>
    <cellStyle name="Comma 10 58 3" xfId="20285" xr:uid="{45E659F8-B661-4AD4-AA2E-625B9014B922}"/>
    <cellStyle name="Comma 10 59" xfId="1918" xr:uid="{BC1E947B-F3DA-4BF8-AA06-7D81E4EED406}"/>
    <cellStyle name="Comma 10 59 2" xfId="19767" xr:uid="{A3CECF07-892B-41FE-BDCF-73D35755D1BA}"/>
    <cellStyle name="Comma 10 59 3" xfId="20286" xr:uid="{C7EF3794-6D3E-487C-91F1-6D62B1039A7D}"/>
    <cellStyle name="Comma 10 6" xfId="1919" xr:uid="{E7811643-BF2E-4B8C-A4BC-17B9C4DCD7F6}"/>
    <cellStyle name="Comma 10 6 2" xfId="19768" xr:uid="{526DF97D-C248-4215-8C19-3E92BE6EE2F4}"/>
    <cellStyle name="Comma 10 6 3" xfId="20287" xr:uid="{9C50123C-6662-4BB7-A0D7-063FAF61CCDA}"/>
    <cellStyle name="Comma 10 60" xfId="1920" xr:uid="{07C43611-17BD-455C-B677-76BF10B109C3}"/>
    <cellStyle name="Comma 10 60 2" xfId="19769" xr:uid="{A5071324-FE6B-4D3C-B1F4-9962865BD4CB}"/>
    <cellStyle name="Comma 10 60 3" xfId="20288" xr:uid="{DC763DBF-250B-4F3C-A7E9-BC5E1B1747F1}"/>
    <cellStyle name="Comma 10 61" xfId="1921" xr:uid="{D0133FF7-9A96-472F-8BA5-FB198F22FD48}"/>
    <cellStyle name="Comma 10 61 2" xfId="19770" xr:uid="{C1821BCC-5A23-4EBB-94A1-60EC0566E23B}"/>
    <cellStyle name="Comma 10 61 3" xfId="20289" xr:uid="{DEBA788B-60C5-4A3F-8D44-3B9DC53B5F26}"/>
    <cellStyle name="Comma 10 62" xfId="1922" xr:uid="{0354B1D1-8DCB-4D1D-A6F2-DB55D7A2E27F}"/>
    <cellStyle name="Comma 10 62 2" xfId="19771" xr:uid="{D4F4B2F6-1EBE-4870-B0A6-670B5B247E84}"/>
    <cellStyle name="Comma 10 62 3" xfId="20290" xr:uid="{69E5EF96-73C1-44EF-9FA4-A6A6724C1E3C}"/>
    <cellStyle name="Comma 10 63" xfId="19686" xr:uid="{38B117DF-AAE8-4199-92DF-72334DC7C4DB}"/>
    <cellStyle name="Comma 10 64" xfId="20185" xr:uid="{0CF2DA12-8432-4A57-AE60-B01E7A8DA480}"/>
    <cellStyle name="Comma 10 7" xfId="1923" xr:uid="{EEE64B2E-54A7-4580-B44D-2055627ADD56}"/>
    <cellStyle name="Comma 10 7 2" xfId="19772" xr:uid="{52A217AC-2833-4D4E-8939-D44966CA4500}"/>
    <cellStyle name="Comma 10 7 3" xfId="20291" xr:uid="{16C2EF5A-A3DF-46E6-BC2A-BACE51A06EB8}"/>
    <cellStyle name="Comma 10 8" xfId="1924" xr:uid="{99EBF814-3605-43FA-A173-97D029CAB07E}"/>
    <cellStyle name="Comma 10 8 2" xfId="19773" xr:uid="{12E5CF67-0B20-49E1-8B2C-53B005AF9639}"/>
    <cellStyle name="Comma 10 8 3" xfId="20292" xr:uid="{7D927740-6477-4CC9-9466-CAD7AF9594BE}"/>
    <cellStyle name="Comma 10 9" xfId="1925" xr:uid="{653015F8-815E-4D95-BF14-BFBB0093EBE4}"/>
    <cellStyle name="Comma 10 9 2" xfId="19774" xr:uid="{D002F8C0-2798-4CCE-B9BD-331515EBF459}"/>
    <cellStyle name="Comma 10 9 3" xfId="20293" xr:uid="{49DC5A84-FFA8-41E0-9C13-7A34FA02CC6F}"/>
    <cellStyle name="Comma 100" xfId="31950" xr:uid="{EE8F4855-A873-4A8E-A74F-9F4027FF0B07}"/>
    <cellStyle name="Comma 101" xfId="1926" xr:uid="{B661213B-8AC9-4509-AD3A-6F853A55AC01}"/>
    <cellStyle name="Comma 102" xfId="1927" xr:uid="{2BC29BBC-9C8B-4FCB-9CB7-DEE452BEBDC1}"/>
    <cellStyle name="Comma 103" xfId="37583" xr:uid="{ADE56D87-EA71-4A18-ADAB-76DE100DE264}"/>
    <cellStyle name="Comma 104" xfId="37589" xr:uid="{D0B10728-0753-4C41-B7F0-6CB962915F4D}"/>
    <cellStyle name="Comma 105" xfId="31942" xr:uid="{05D8104C-1E94-4FDC-9A86-FC48A41E6490}"/>
    <cellStyle name="Comma 106" xfId="37586" xr:uid="{8140B0E8-7D96-49E9-BA1A-18AFB5565203}"/>
    <cellStyle name="Comma 107" xfId="20141" xr:uid="{4179E9CA-C899-4D27-A143-69489CA40FF9}"/>
    <cellStyle name="Comma 11" xfId="895" xr:uid="{F9670765-6434-4690-B367-67093194D7D5}"/>
    <cellStyle name="Comma 11 10" xfId="1928" xr:uid="{8597F2A6-5B19-4BF2-B8E9-90B4ED033831}"/>
    <cellStyle name="Comma 11 10 2" xfId="14022" xr:uid="{BBAF34A7-FB87-47C4-B272-BDEE9E923139}"/>
    <cellStyle name="Comma 11 10 3" xfId="20294" xr:uid="{20A2D529-B321-4CC6-9933-A55FD3A6BA4D}"/>
    <cellStyle name="Comma 11 10 4" xfId="26257" xr:uid="{53C080F1-3339-4B78-9774-237C40261CEC}"/>
    <cellStyle name="Comma 11 10 5" xfId="31955" xr:uid="{7121981A-BF61-404E-8CDA-B9AB494CAC3C}"/>
    <cellStyle name="Comma 11 11" xfId="1929" xr:uid="{2D5CF322-D263-434D-A418-9061AD07A28E}"/>
    <cellStyle name="Comma 11 11 2" xfId="14023" xr:uid="{DB25E888-0E2C-45AA-BCCB-FBFF91ED075B}"/>
    <cellStyle name="Comma 11 11 3" xfId="20295" xr:uid="{B761BCA9-DB23-48CF-8DAF-188587CC3D11}"/>
    <cellStyle name="Comma 11 11 4" xfId="26258" xr:uid="{BA44DDE1-8770-4704-AC72-6F85EE85DAB1}"/>
    <cellStyle name="Comma 11 11 5" xfId="31956" xr:uid="{D7910233-2A6F-4804-ABE3-C19747D25AB5}"/>
    <cellStyle name="Comma 11 12" xfId="1930" xr:uid="{F2EA6C8C-A79A-44E5-93A5-8581EE50B294}"/>
    <cellStyle name="Comma 11 12 2" xfId="14024" xr:uid="{AC07AE64-80D1-420D-B0BF-6B10FDE29DBE}"/>
    <cellStyle name="Comma 11 12 3" xfId="20296" xr:uid="{0A9A7538-BF5D-4B1F-95D5-7A0D752982F1}"/>
    <cellStyle name="Comma 11 12 4" xfId="26259" xr:uid="{13F3CAFA-5D2A-412D-AB3E-B3D9D3F5D869}"/>
    <cellStyle name="Comma 11 12 5" xfId="31957" xr:uid="{68BA70D3-FFCE-472A-BE87-360B64036BBB}"/>
    <cellStyle name="Comma 11 13" xfId="1931" xr:uid="{B5BFDB29-7D02-4545-B030-95E3EFE4C046}"/>
    <cellStyle name="Comma 11 13 2" xfId="14025" xr:uid="{2E17D0E7-D4C0-4262-849A-48EBD0D89B3D}"/>
    <cellStyle name="Comma 11 13 3" xfId="20297" xr:uid="{90D98FA9-74CE-41D3-9EC4-AD57A23FDE0C}"/>
    <cellStyle name="Comma 11 13 4" xfId="26260" xr:uid="{1064C8E3-37C7-415D-BF5F-99356AE60033}"/>
    <cellStyle name="Comma 11 13 5" xfId="31958" xr:uid="{544D8C47-7742-4A54-8E1A-537AA00D773A}"/>
    <cellStyle name="Comma 11 14" xfId="1932" xr:uid="{3AB4BBA0-19D0-48BD-8884-80B5EEBBAA79}"/>
    <cellStyle name="Comma 11 14 2" xfId="14026" xr:uid="{065BE43E-7F51-410E-AD12-EE315985D4C5}"/>
    <cellStyle name="Comma 11 14 3" xfId="20298" xr:uid="{3FD47C1B-4510-4078-B94B-B6592072CFA7}"/>
    <cellStyle name="Comma 11 14 4" xfId="26261" xr:uid="{CD46B494-7F36-47A0-9527-946F67BB2431}"/>
    <cellStyle name="Comma 11 14 5" xfId="31959" xr:uid="{B51003F7-EAFE-400E-AC44-F2FA3F159442}"/>
    <cellStyle name="Comma 11 15" xfId="1933" xr:uid="{3825CAAA-06A8-4CDA-B0DA-363CA58F0427}"/>
    <cellStyle name="Comma 11 15 2" xfId="14027" xr:uid="{C6822E45-94C9-4348-84F5-9660E3363403}"/>
    <cellStyle name="Comma 11 15 3" xfId="20299" xr:uid="{6713DA95-0199-4125-A30F-84B66146E977}"/>
    <cellStyle name="Comma 11 15 4" xfId="26262" xr:uid="{A8DFA327-FD57-4781-ADE3-A60076CB8EE8}"/>
    <cellStyle name="Comma 11 15 5" xfId="31960" xr:uid="{8C8DB3CA-D928-4773-89B4-1174A4C484A8}"/>
    <cellStyle name="Comma 11 16" xfId="1934" xr:uid="{FF3B64DC-0C57-4618-AE3C-512A8040BF59}"/>
    <cellStyle name="Comma 11 16 2" xfId="14028" xr:uid="{42A6B97C-19CA-4270-B032-067F8CA50E97}"/>
    <cellStyle name="Comma 11 16 3" xfId="20300" xr:uid="{45F1EB10-0B95-47A5-B0AB-734903B9B21B}"/>
    <cellStyle name="Comma 11 16 4" xfId="26263" xr:uid="{E8B4EC4C-CCED-4D00-AB17-761B5055DC8A}"/>
    <cellStyle name="Comma 11 16 5" xfId="31961" xr:uid="{655FA9E6-684B-45DD-BE43-2C24E13C9B3E}"/>
    <cellStyle name="Comma 11 17" xfId="1935" xr:uid="{9D24ECC9-69DB-4C74-BC0A-36EB3CD11376}"/>
    <cellStyle name="Comma 11 17 2" xfId="14029" xr:uid="{F9CD3D8B-77A8-4857-816C-5E2FA7C7BCDE}"/>
    <cellStyle name="Comma 11 17 3" xfId="20301" xr:uid="{57EC04B7-0A09-410C-9AD4-8BC8351E0342}"/>
    <cellStyle name="Comma 11 17 4" xfId="26264" xr:uid="{D23B7FCD-93F4-4A61-B28B-3505BD0BA310}"/>
    <cellStyle name="Comma 11 17 5" xfId="31962" xr:uid="{12E1D1F1-09D3-479D-A8D3-388E7CEDB1B9}"/>
    <cellStyle name="Comma 11 18" xfId="1936" xr:uid="{6697EF4F-1E52-42E7-8FC0-2E86AF0F6F46}"/>
    <cellStyle name="Comma 11 18 2" xfId="14030" xr:uid="{808D93E4-A00F-4D1B-ACB5-07EABD01C5FB}"/>
    <cellStyle name="Comma 11 18 3" xfId="20302" xr:uid="{60E53D7A-C5EF-4F25-912A-ECD2E1658B1D}"/>
    <cellStyle name="Comma 11 18 4" xfId="26265" xr:uid="{268F67DD-F4FF-40EB-9375-7F6AF63EB917}"/>
    <cellStyle name="Comma 11 18 5" xfId="31963" xr:uid="{08E98A6E-25C1-4AE2-8FC2-CB349A812983}"/>
    <cellStyle name="Comma 11 19" xfId="1937" xr:uid="{4431CABC-D56C-417B-A601-24BC3CC066DA}"/>
    <cellStyle name="Comma 11 19 2" xfId="14031" xr:uid="{5E8D6DB2-D027-47D4-8D28-0FD47B5BD4E4}"/>
    <cellStyle name="Comma 11 19 3" xfId="20303" xr:uid="{799439C5-5D70-4979-A8AC-CD6FA82C67E1}"/>
    <cellStyle name="Comma 11 19 4" xfId="26266" xr:uid="{30EA4DCB-9788-4626-AE93-DB55BA10E6BF}"/>
    <cellStyle name="Comma 11 19 5" xfId="31964" xr:uid="{0FFB7E52-F88E-4619-B22B-BE779A5C8AAE}"/>
    <cellStyle name="Comma 11 2" xfId="896" xr:uid="{B60E6450-07E6-435E-8C92-10F8ACF3F93B}"/>
    <cellStyle name="Comma 11 20" xfId="1938" xr:uid="{18CEA732-6B5F-4656-80B8-CA9B956DA7AA}"/>
    <cellStyle name="Comma 11 20 2" xfId="14032" xr:uid="{9CC3771D-2D22-4E01-9EA4-E30052866B5A}"/>
    <cellStyle name="Comma 11 20 3" xfId="20304" xr:uid="{DEDEAD86-1AC1-4AF6-80F2-AB98DB991AFC}"/>
    <cellStyle name="Comma 11 20 4" xfId="26267" xr:uid="{5F3377FB-6BE4-45FA-88B1-5B9138E0FC3E}"/>
    <cellStyle name="Comma 11 20 5" xfId="31965" xr:uid="{D3958903-B303-4CD3-BA8D-BD3E80921D8E}"/>
    <cellStyle name="Comma 11 21" xfId="1939" xr:uid="{834FAC95-CE7C-4CC1-A05D-9E08FF26BAE8}"/>
    <cellStyle name="Comma 11 21 2" xfId="14033" xr:uid="{15B2041E-B0DC-43FB-B110-43739565E7DB}"/>
    <cellStyle name="Comma 11 21 3" xfId="20305" xr:uid="{EE246D34-DA7A-4C17-A04D-BDD8E5FF1F3F}"/>
    <cellStyle name="Comma 11 21 4" xfId="26268" xr:uid="{9D8D6CBA-E1EF-4452-A4E8-522A4B3104BB}"/>
    <cellStyle name="Comma 11 21 5" xfId="31966" xr:uid="{C6FDF55E-9384-45B6-9297-08E028CABA40}"/>
    <cellStyle name="Comma 11 22" xfId="1940" xr:uid="{0DACFC1F-83A4-45BC-8032-212A60BA966F}"/>
    <cellStyle name="Comma 11 22 2" xfId="14034" xr:uid="{388A4D23-5425-411D-BF06-679D3B996DC6}"/>
    <cellStyle name="Comma 11 22 3" xfId="20306" xr:uid="{930DF2CE-493F-4A0E-A661-5EA92F494DC6}"/>
    <cellStyle name="Comma 11 22 4" xfId="26269" xr:uid="{D33F5537-9714-4208-A576-20080613EBD8}"/>
    <cellStyle name="Comma 11 22 5" xfId="31967" xr:uid="{58880E13-AF89-45FF-A568-ADA34FA26C1D}"/>
    <cellStyle name="Comma 11 23" xfId="1941" xr:uid="{B0A3C6C0-6F1F-414B-B86D-ABC9B835E1F8}"/>
    <cellStyle name="Comma 11 23 2" xfId="14035" xr:uid="{BD4D96BC-E99E-4526-8D85-6B9AE24D5E62}"/>
    <cellStyle name="Comma 11 23 3" xfId="20307" xr:uid="{E1056C17-E29B-47CC-A919-D88FD0B56BAF}"/>
    <cellStyle name="Comma 11 23 4" xfId="26270" xr:uid="{4052924C-B57A-403E-9A8C-15D034CA6A30}"/>
    <cellStyle name="Comma 11 23 5" xfId="31968" xr:uid="{9C9F92D8-1334-4FDA-9234-B810DBC06A47}"/>
    <cellStyle name="Comma 11 24" xfId="1942" xr:uid="{F16B0337-5FEA-49B0-86B3-2D52A55E7BB1}"/>
    <cellStyle name="Comma 11 24 2" xfId="14036" xr:uid="{03786EE8-99C9-4B11-8CCA-3D6E7CE31F1D}"/>
    <cellStyle name="Comma 11 24 3" xfId="20308" xr:uid="{93B86D3E-05B7-411E-B632-F15A75002BF2}"/>
    <cellStyle name="Comma 11 24 4" xfId="26271" xr:uid="{F8AB128F-4AFC-49BF-BB23-C56231A7368F}"/>
    <cellStyle name="Comma 11 24 5" xfId="31969" xr:uid="{FF114108-9B76-4F49-B874-16D18F09BADC}"/>
    <cellStyle name="Comma 11 25" xfId="1943" xr:uid="{3B2AFCA7-7E09-458F-93E1-4B99962F437D}"/>
    <cellStyle name="Comma 11 25 2" xfId="14037" xr:uid="{DBB33E66-BCA7-466E-A54C-0C754102F2C2}"/>
    <cellStyle name="Comma 11 25 3" xfId="20309" xr:uid="{FE46E470-CCFF-4447-AB13-582CFD3AF738}"/>
    <cellStyle name="Comma 11 25 4" xfId="26272" xr:uid="{772ECB44-F9B6-4F7C-9311-75DDD175FD14}"/>
    <cellStyle name="Comma 11 25 5" xfId="31970" xr:uid="{ABB0CF63-41A5-4F10-B7D2-683D0A39AC11}"/>
    <cellStyle name="Comma 11 26" xfId="1944" xr:uid="{C84D9F48-48B0-4F5A-9FEC-E41BAC83F100}"/>
    <cellStyle name="Comma 11 26 2" xfId="14038" xr:uid="{830C0634-DE53-4CC4-8AC5-A737F10C391C}"/>
    <cellStyle name="Comma 11 26 3" xfId="20310" xr:uid="{657A327D-883E-4DAC-ABAB-455B1B953EAD}"/>
    <cellStyle name="Comma 11 26 4" xfId="26273" xr:uid="{B7F5C069-C536-47F6-9F87-121182F773EB}"/>
    <cellStyle name="Comma 11 26 5" xfId="31971" xr:uid="{DC548778-06AC-473A-B5BF-832E38AADA64}"/>
    <cellStyle name="Comma 11 27" xfId="1945" xr:uid="{3F2806AB-3047-40F1-8A0E-EF5A8EDF3228}"/>
    <cellStyle name="Comma 11 27 2" xfId="14039" xr:uid="{D4E8A3CA-9897-436A-A621-194EFC06A1D6}"/>
    <cellStyle name="Comma 11 27 3" xfId="20311" xr:uid="{02A1C9EF-44FA-491A-96FC-C0F81269E834}"/>
    <cellStyle name="Comma 11 27 4" xfId="26274" xr:uid="{02543DB0-D8E5-49A7-A985-5C078D72578A}"/>
    <cellStyle name="Comma 11 27 5" xfId="31972" xr:uid="{684D5DEA-0230-4088-BB73-4982BA59C82C}"/>
    <cellStyle name="Comma 11 28" xfId="1946" xr:uid="{8772AEBD-7D3D-4911-865C-CD48AA6722D8}"/>
    <cellStyle name="Comma 11 28 2" xfId="14040" xr:uid="{503D62C7-3067-4A10-B2FE-F3384BF1DE19}"/>
    <cellStyle name="Comma 11 28 3" xfId="20312" xr:uid="{CBB69615-ED17-4939-B15D-097753649603}"/>
    <cellStyle name="Comma 11 28 4" xfId="26275" xr:uid="{F6EE25F1-1307-4EB6-958A-C84BAE15C98F}"/>
    <cellStyle name="Comma 11 28 5" xfId="31973" xr:uid="{62F9F2B2-D2F9-497D-BF6A-41591985EC98}"/>
    <cellStyle name="Comma 11 29" xfId="1947" xr:uid="{61CA7E27-9802-488E-B080-432CC34B4B45}"/>
    <cellStyle name="Comma 11 29 2" xfId="14041" xr:uid="{B2EC7F8D-152A-45C9-AFCD-A2BF6B90A5D4}"/>
    <cellStyle name="Comma 11 29 3" xfId="20313" xr:uid="{0AB2E4AF-8510-4E43-84EB-77180DF6BC04}"/>
    <cellStyle name="Comma 11 29 4" xfId="26276" xr:uid="{2466CA36-0EB4-44F5-859A-9B456259DC04}"/>
    <cellStyle name="Comma 11 29 5" xfId="31974" xr:uid="{97541101-D7CB-49A8-AF01-C9EE62F5E3EC}"/>
    <cellStyle name="Comma 11 3" xfId="1948" xr:uid="{52B79DA8-EB3B-4EC2-BE7B-0DF6F873637B}"/>
    <cellStyle name="Comma 11 3 2" xfId="14042" xr:uid="{C924B26C-5B13-4F11-BBB7-27C65B788AD1}"/>
    <cellStyle name="Comma 11 3 3" xfId="20314" xr:uid="{CCA4B3FB-7D6E-44C8-8A3C-82A4D956513D}"/>
    <cellStyle name="Comma 11 3 4" xfId="26277" xr:uid="{6F616144-CFAA-4DB4-8050-F8978BC706D9}"/>
    <cellStyle name="Comma 11 3 5" xfId="31975" xr:uid="{EAD91609-6F82-4C40-8321-C68CB9B6CC10}"/>
    <cellStyle name="Comma 11 30" xfId="1949" xr:uid="{AB50DC25-E0B5-49B1-B970-A96C3F2810FA}"/>
    <cellStyle name="Comma 11 30 2" xfId="14043" xr:uid="{4FD70763-E2FB-449F-82C3-48234349B85A}"/>
    <cellStyle name="Comma 11 30 3" xfId="20315" xr:uid="{8EE7F034-D7CA-4791-8492-659683DE36F1}"/>
    <cellStyle name="Comma 11 30 4" xfId="26278" xr:uid="{848EF0F7-6711-4DCA-B3D5-9AF14E5842C4}"/>
    <cellStyle name="Comma 11 30 5" xfId="31976" xr:uid="{B5811C21-CE96-479C-937F-4FB4BE76D4CB}"/>
    <cellStyle name="Comma 11 31" xfId="1950" xr:uid="{AAFE0849-3FFA-4FA5-AFA4-9E0489262B38}"/>
    <cellStyle name="Comma 11 31 2" xfId="14044" xr:uid="{9EAC4AD9-6C62-4E71-906F-3187FA6443C6}"/>
    <cellStyle name="Comma 11 31 3" xfId="20316" xr:uid="{3C7DA5AD-8E82-48D1-8618-C9FE382D69B2}"/>
    <cellStyle name="Comma 11 31 4" xfId="26279" xr:uid="{3234E539-9B02-4827-BB50-2D6141A09025}"/>
    <cellStyle name="Comma 11 31 5" xfId="31977" xr:uid="{20AE0298-5EAD-4E8A-AD12-33882170BF31}"/>
    <cellStyle name="Comma 11 32" xfId="1951" xr:uid="{0502AFEA-D5BA-460B-BADE-2064219AF9CE}"/>
    <cellStyle name="Comma 11 32 2" xfId="14045" xr:uid="{C687191A-C6C6-47F0-8FC9-A97EE9FA6C77}"/>
    <cellStyle name="Comma 11 32 3" xfId="20317" xr:uid="{18CA5123-C5F5-42DA-81C0-6F93A554C4DD}"/>
    <cellStyle name="Comma 11 32 4" xfId="26280" xr:uid="{AD5D0E37-9A04-466B-B243-45BF06A0C39E}"/>
    <cellStyle name="Comma 11 32 5" xfId="31978" xr:uid="{ED46F854-E3B8-46A7-BB74-90DD54FA0E9C}"/>
    <cellStyle name="Comma 11 33" xfId="1952" xr:uid="{6244D817-41FB-421F-A299-CBFA57247200}"/>
    <cellStyle name="Comma 11 33 2" xfId="14046" xr:uid="{5564912C-CA30-4B29-9215-E79ECB02B2F7}"/>
    <cellStyle name="Comma 11 33 3" xfId="20318" xr:uid="{6F5D88DC-48FB-4300-A643-CC4F74E2B416}"/>
    <cellStyle name="Comma 11 33 4" xfId="26281" xr:uid="{1F8D5A77-7A9B-48DF-94CA-DB2DB357C1C5}"/>
    <cellStyle name="Comma 11 33 5" xfId="31979" xr:uid="{59F8B41B-D46D-41D2-A8F5-978A52C68F92}"/>
    <cellStyle name="Comma 11 34" xfId="1953" xr:uid="{15DCF2BF-8609-4382-A529-4F4BFABA621F}"/>
    <cellStyle name="Comma 11 34 2" xfId="14047" xr:uid="{AE5DFDD1-D04D-45F5-97C7-4237C8665E4A}"/>
    <cellStyle name="Comma 11 34 3" xfId="20319" xr:uid="{6E4E96C4-E1E3-4BB4-B4C6-F15904BB00AB}"/>
    <cellStyle name="Comma 11 34 4" xfId="26282" xr:uid="{97496EC3-BE11-4647-BCE3-BAE8B720E87F}"/>
    <cellStyle name="Comma 11 34 5" xfId="31980" xr:uid="{271948C0-213E-4471-A424-F9AA7CC69A44}"/>
    <cellStyle name="Comma 11 35" xfId="1954" xr:uid="{FCDA1B16-FB4D-4703-A0BF-54DB25A10CC1}"/>
    <cellStyle name="Comma 11 35 2" xfId="14048" xr:uid="{1BF2F304-857C-4EA2-B88B-0E5E62ADCC28}"/>
    <cellStyle name="Comma 11 35 3" xfId="20320" xr:uid="{E60E95E2-7DC9-4FCC-85B2-CFBA20C5B0E3}"/>
    <cellStyle name="Comma 11 35 4" xfId="26283" xr:uid="{5F598F79-B690-4D17-8269-073D0904F23E}"/>
    <cellStyle name="Comma 11 35 5" xfId="31981" xr:uid="{852AC2A4-B0DE-443B-940A-18D44BA104DD}"/>
    <cellStyle name="Comma 11 36" xfId="1955" xr:uid="{4CAB0B85-83E5-4980-9C5E-B93DACAC457A}"/>
    <cellStyle name="Comma 11 36 2" xfId="14049" xr:uid="{D2693994-8465-4B16-B851-A78ABA4E47E3}"/>
    <cellStyle name="Comma 11 36 3" xfId="20321" xr:uid="{6D96ABD6-B44F-4F98-BE6C-E3A3D768CAB9}"/>
    <cellStyle name="Comma 11 36 4" xfId="26284" xr:uid="{84581C23-880A-4A63-8244-FE8672B862CE}"/>
    <cellStyle name="Comma 11 36 5" xfId="31982" xr:uid="{C045F652-88BA-4EA4-8CC7-D3D8DB40E7A1}"/>
    <cellStyle name="Comma 11 37" xfId="1956" xr:uid="{05908680-D013-4E16-AA95-8F40B6E073C9}"/>
    <cellStyle name="Comma 11 37 2" xfId="14050" xr:uid="{57253FF2-C182-4F74-9E01-39327DF0B770}"/>
    <cellStyle name="Comma 11 37 3" xfId="20322" xr:uid="{64D0799F-0E52-4121-8B0E-9E8852376C3F}"/>
    <cellStyle name="Comma 11 37 4" xfId="26285" xr:uid="{BCE5F865-89A6-4958-8336-BF4332918C34}"/>
    <cellStyle name="Comma 11 37 5" xfId="31983" xr:uid="{57B3E850-5CD9-479B-B10B-A206FF98D7E8}"/>
    <cellStyle name="Comma 11 38" xfId="1957" xr:uid="{E228FC9C-DC1E-478E-888A-F0EEB12E77FD}"/>
    <cellStyle name="Comma 11 38 2" xfId="14051" xr:uid="{4BEF8A9E-2CC3-422C-BC59-B716277ACDDD}"/>
    <cellStyle name="Comma 11 38 3" xfId="20323" xr:uid="{21EB70D9-9CBA-4346-868F-3CE69B017D28}"/>
    <cellStyle name="Comma 11 38 4" xfId="26286" xr:uid="{4CFE25ED-DFC0-47CC-8AB3-C1CB161B49D2}"/>
    <cellStyle name="Comma 11 38 5" xfId="31984" xr:uid="{154D8110-C72C-4BEC-94A5-2BE3DD7B8D12}"/>
    <cellStyle name="Comma 11 39" xfId="1958" xr:uid="{02CD8E83-3DCB-4546-99BD-BCE87CA2EA48}"/>
    <cellStyle name="Comma 11 39 2" xfId="14052" xr:uid="{5D33A652-B6AA-4DFC-BF39-AC6477ED5BA6}"/>
    <cellStyle name="Comma 11 39 3" xfId="20324" xr:uid="{5CE49EC2-CB55-4F4C-82CA-F1E1B011EEF2}"/>
    <cellStyle name="Comma 11 39 4" xfId="26287" xr:uid="{700824BD-4EB8-4B3F-9A5B-BC3160078D1B}"/>
    <cellStyle name="Comma 11 39 5" xfId="31985" xr:uid="{8E86AD1B-C8EB-47D3-A2E7-57A1EA5FAC48}"/>
    <cellStyle name="Comma 11 4" xfId="1959" xr:uid="{023E4E4D-699F-4ADD-B242-40A21B88A589}"/>
    <cellStyle name="Comma 11 4 2" xfId="14053" xr:uid="{52127A73-A59F-425B-8166-F8D4EC8C2994}"/>
    <cellStyle name="Comma 11 4 3" xfId="20325" xr:uid="{A235516D-829A-4C6B-BFAB-895848801CD6}"/>
    <cellStyle name="Comma 11 4 4" xfId="26288" xr:uid="{DBC0700A-4FEB-4356-AD1A-5725212BA27D}"/>
    <cellStyle name="Comma 11 4 5" xfId="31986" xr:uid="{9140F457-6A30-4435-B96F-DE64DE7825D4}"/>
    <cellStyle name="Comma 11 5" xfId="1960" xr:uid="{6E6E472D-B4FF-4557-BC3A-379494F201F4}"/>
    <cellStyle name="Comma 11 5 2" xfId="14054" xr:uid="{8BBED6AB-0DA6-4FCC-84BD-DB7D1B9141FE}"/>
    <cellStyle name="Comma 11 5 3" xfId="20326" xr:uid="{8DD66DD7-C04D-47D9-9833-6CA7E32D5B06}"/>
    <cellStyle name="Comma 11 5 4" xfId="26289" xr:uid="{21A23467-74D8-47A0-95D3-B14D50D12ECE}"/>
    <cellStyle name="Comma 11 5 5" xfId="31987" xr:uid="{1E1E5CD2-1B8A-4195-814C-8E29B4CE88E8}"/>
    <cellStyle name="Comma 11 6" xfId="1961" xr:uid="{74A61E8F-86C2-4E86-9D10-49B3A95BA727}"/>
    <cellStyle name="Comma 11 6 2" xfId="14055" xr:uid="{35E1AD32-1B03-4EDA-A24B-18C366C0ADC9}"/>
    <cellStyle name="Comma 11 6 3" xfId="20327" xr:uid="{0FE67A59-A430-4B0E-A3F7-4786222BB134}"/>
    <cellStyle name="Comma 11 6 4" xfId="26290" xr:uid="{28BE3897-0F78-4C83-8F4B-B05069BE332E}"/>
    <cellStyle name="Comma 11 6 5" xfId="31988" xr:uid="{7E2154B0-6792-4B62-94C2-7A31AF294DD5}"/>
    <cellStyle name="Comma 11 7" xfId="1962" xr:uid="{9D7EB85E-AE9A-4405-9AEF-7EC666770226}"/>
    <cellStyle name="Comma 11 7 2" xfId="14056" xr:uid="{9C0C3358-ADDE-46FA-957A-546D0EE3534D}"/>
    <cellStyle name="Comma 11 7 3" xfId="20328" xr:uid="{F32D8457-5921-472D-91A5-1446144230C6}"/>
    <cellStyle name="Comma 11 7 4" xfId="26291" xr:uid="{881B4832-2F51-4536-BBBF-EF573E48508B}"/>
    <cellStyle name="Comma 11 7 5" xfId="31989" xr:uid="{619A6A56-3B67-4EC6-84D4-5E2BED819298}"/>
    <cellStyle name="Comma 11 8" xfId="1963" xr:uid="{D8C2DB10-5E56-42D2-AD42-901F30DB4396}"/>
    <cellStyle name="Comma 11 8 2" xfId="14057" xr:uid="{F4B98094-C597-4798-A36A-742FC7971962}"/>
    <cellStyle name="Comma 11 8 3" xfId="20329" xr:uid="{D110873D-943E-4156-81D3-602843B97EB9}"/>
    <cellStyle name="Comma 11 8 4" xfId="26292" xr:uid="{C6A967A2-35B4-4291-9C79-BACAE9B48007}"/>
    <cellStyle name="Comma 11 8 5" xfId="31990" xr:uid="{5C4E630A-524A-446E-8F42-E1290DA3F181}"/>
    <cellStyle name="Comma 11 9" xfId="1964" xr:uid="{756BD89A-C970-491B-81B2-10C0F0851D0F}"/>
    <cellStyle name="Comma 11 9 2" xfId="14058" xr:uid="{2258CBAB-44A6-4DA4-BB19-FA1802B377E1}"/>
    <cellStyle name="Comma 11 9 3" xfId="20330" xr:uid="{D613E2E5-2C29-4984-9CD7-443BA388B830}"/>
    <cellStyle name="Comma 11 9 4" xfId="26293" xr:uid="{8F40D80D-B26B-4DCB-8CEC-2C42A6186D16}"/>
    <cellStyle name="Comma 11 9 5" xfId="31991" xr:uid="{08DA6A75-E6FF-407C-9D95-EE15FB984D1A}"/>
    <cellStyle name="Comma 12" xfId="897" xr:uid="{61CFAD62-7EC4-4638-87E8-DD00CE0A2684}"/>
    <cellStyle name="Comma 12 10" xfId="1965" xr:uid="{5AA400C7-81A9-4832-9682-D28006684279}"/>
    <cellStyle name="Comma 12 10 2" xfId="14059" xr:uid="{05AE43E6-6915-4C33-A353-08983990FC5C}"/>
    <cellStyle name="Comma 12 10 3" xfId="20331" xr:uid="{55155C05-A536-423C-B442-B69F2E4145D9}"/>
    <cellStyle name="Comma 12 10 4" xfId="26294" xr:uid="{C1D57486-1C5D-409E-A87C-B135E6F8BB65}"/>
    <cellStyle name="Comma 12 10 5" xfId="31992" xr:uid="{0A351D56-D0FB-45F7-89E1-97D01C233D12}"/>
    <cellStyle name="Comma 12 11" xfId="1966" xr:uid="{E00C8894-4FB1-4F53-9841-0F1C92AD6004}"/>
    <cellStyle name="Comma 12 11 2" xfId="14060" xr:uid="{0997A225-4278-4E25-87E9-F431133FB1C8}"/>
    <cellStyle name="Comma 12 11 3" xfId="20332" xr:uid="{8F216006-C7CB-4A38-A696-AC26E82E77E4}"/>
    <cellStyle name="Comma 12 11 4" xfId="26295" xr:uid="{485092CC-DB63-46C4-A97C-0691DD029BD9}"/>
    <cellStyle name="Comma 12 11 5" xfId="31993" xr:uid="{CBC0AD5C-EE3C-43A9-8211-3CFC9AB28192}"/>
    <cellStyle name="Comma 12 12" xfId="1967" xr:uid="{E866CA07-28E0-4339-9C54-D6C2A8C380FC}"/>
    <cellStyle name="Comma 12 12 2" xfId="14061" xr:uid="{7ECFD6A6-164E-40B3-8D92-12C957A50A4F}"/>
    <cellStyle name="Comma 12 12 3" xfId="20333" xr:uid="{40B8A183-260F-4365-8D7B-ABC7325EE750}"/>
    <cellStyle name="Comma 12 12 4" xfId="26296" xr:uid="{1259233D-0EBF-4F0E-A065-EA713A3F14A4}"/>
    <cellStyle name="Comma 12 12 5" xfId="31994" xr:uid="{5AC5B177-D075-4DF9-B7EB-46CBA9CB3BE0}"/>
    <cellStyle name="Comma 12 13" xfId="1968" xr:uid="{0957BDEF-4663-468D-803B-FB905DF68DBF}"/>
    <cellStyle name="Comma 12 13 2" xfId="14062" xr:uid="{55DCDA0C-A131-44D2-8AC7-0EBA4D22EA2E}"/>
    <cellStyle name="Comma 12 13 3" xfId="20334" xr:uid="{17B70D99-FB87-4E0C-B1E2-F0449E915D04}"/>
    <cellStyle name="Comma 12 13 4" xfId="26297" xr:uid="{D1B7B3A3-43DA-4F13-BAAB-7804E74B5DCA}"/>
    <cellStyle name="Comma 12 13 5" xfId="31995" xr:uid="{03C09D76-6E8E-44AF-B99A-E801FADE8802}"/>
    <cellStyle name="Comma 12 14" xfId="1969" xr:uid="{362D53F4-E2C9-418D-B5E8-A946E28884FF}"/>
    <cellStyle name="Comma 12 14 2" xfId="14063" xr:uid="{4FBB2570-BF54-4424-80D1-FBD0910A98AC}"/>
    <cellStyle name="Comma 12 14 3" xfId="20335" xr:uid="{0550EE2C-4E6A-4A52-AE59-CEBFF0FB5103}"/>
    <cellStyle name="Comma 12 14 4" xfId="26298" xr:uid="{02F5400A-2FC2-4DBB-A02C-D9A08FA28B30}"/>
    <cellStyle name="Comma 12 14 5" xfId="31996" xr:uid="{57041216-D27B-4A27-ADEC-A29FA44E66EB}"/>
    <cellStyle name="Comma 12 15" xfId="1970" xr:uid="{17002256-8B3F-4D00-A415-87F199D9E2D5}"/>
    <cellStyle name="Comma 12 15 2" xfId="14064" xr:uid="{17C6FAC7-2181-4076-B5DB-3B4CE9F9A66B}"/>
    <cellStyle name="Comma 12 15 3" xfId="20336" xr:uid="{1227297C-5DB8-4538-B2EE-B1A590013987}"/>
    <cellStyle name="Comma 12 15 4" xfId="26299" xr:uid="{BF07C742-7713-4DBB-B830-0AB2DE8FDE29}"/>
    <cellStyle name="Comma 12 15 5" xfId="31997" xr:uid="{68F1FCAC-E9DD-447C-BC21-40913EB64170}"/>
    <cellStyle name="Comma 12 16" xfId="1971" xr:uid="{7A45D819-9B40-4960-8782-6D371020F37E}"/>
    <cellStyle name="Comma 12 16 2" xfId="14065" xr:uid="{F5647296-DB23-458A-87A1-814860D50D96}"/>
    <cellStyle name="Comma 12 16 3" xfId="20337" xr:uid="{32BE4BE9-5C39-470E-A164-AF62548AABB6}"/>
    <cellStyle name="Comma 12 16 4" xfId="26300" xr:uid="{F3EEBF18-0E10-4BD4-A877-9D60EF25E224}"/>
    <cellStyle name="Comma 12 16 5" xfId="31998" xr:uid="{25FB75C4-C1E6-4D7A-82A3-A37361D4E89E}"/>
    <cellStyle name="Comma 12 17" xfId="1972" xr:uid="{84DF7FC9-ADA0-4E86-9697-3E626383CB41}"/>
    <cellStyle name="Comma 12 17 2" xfId="14066" xr:uid="{D3C5CAE0-9BB5-4216-A3CA-55A64175447D}"/>
    <cellStyle name="Comma 12 17 3" xfId="20338" xr:uid="{5CEE6D35-7788-451A-811E-7128A50C3EE2}"/>
    <cellStyle name="Comma 12 17 4" xfId="26301" xr:uid="{F17D603C-88AE-47E3-A91B-5610BF012B2D}"/>
    <cellStyle name="Comma 12 17 5" xfId="31999" xr:uid="{6C3C1085-1777-4AFC-97F9-04715C122CCB}"/>
    <cellStyle name="Comma 12 18" xfId="1973" xr:uid="{F87D36ED-1866-4F4C-972F-8131742FDD48}"/>
    <cellStyle name="Comma 12 18 2" xfId="14067" xr:uid="{1403ACAD-8417-41B6-9ACA-E08591B56FF0}"/>
    <cellStyle name="Comma 12 18 3" xfId="20339" xr:uid="{A46F4FA5-4367-4A34-A9B2-04055A485843}"/>
    <cellStyle name="Comma 12 18 4" xfId="26302" xr:uid="{60510BB3-7228-424B-B8DB-FECAAD30E32C}"/>
    <cellStyle name="Comma 12 18 5" xfId="32000" xr:uid="{F4570661-0B63-4E51-A09A-97F6640AA76B}"/>
    <cellStyle name="Comma 12 19" xfId="1974" xr:uid="{79FDBF46-49F0-48E1-A554-A56205494A4F}"/>
    <cellStyle name="Comma 12 19 2" xfId="14068" xr:uid="{657EACBC-BA9F-4D6B-BDEE-ADB0D1B0CC71}"/>
    <cellStyle name="Comma 12 19 3" xfId="20340" xr:uid="{610B0116-30FD-43A6-A852-A0449D07202B}"/>
    <cellStyle name="Comma 12 19 4" xfId="26303" xr:uid="{982F24C5-84B6-4294-8951-5B3FDF9ACC9E}"/>
    <cellStyle name="Comma 12 19 5" xfId="32001" xr:uid="{C2DFA86C-5156-4EC1-B4BA-9E74D9BE83D7}"/>
    <cellStyle name="Comma 12 2" xfId="1975" xr:uid="{9E0BD180-022F-479E-A741-CE4F7AED78E3}"/>
    <cellStyle name="Comma 12 2 2" xfId="14069" xr:uid="{231B090A-3913-4CBF-ABCF-EAF089E8BA50}"/>
    <cellStyle name="Comma 12 2 3" xfId="20341" xr:uid="{E96A3BCE-691C-4FFC-9EA8-A1470FBFDB63}"/>
    <cellStyle name="Comma 12 2 4" xfId="26304" xr:uid="{D890B504-8899-4E9A-93D7-F7D7EA40FFAB}"/>
    <cellStyle name="Comma 12 2 5" xfId="32002" xr:uid="{E1CEE3D5-63D5-478D-A803-F7F9A7B947C2}"/>
    <cellStyle name="Comma 12 20" xfId="1976" xr:uid="{CBCA8851-1C73-4B0D-AD11-6D1CE64BAA48}"/>
    <cellStyle name="Comma 12 20 2" xfId="14070" xr:uid="{964180A8-3A29-4A37-A4AD-14D849102832}"/>
    <cellStyle name="Comma 12 20 3" xfId="20342" xr:uid="{7DDFC232-A2BB-4E51-A945-DEA58645A6EC}"/>
    <cellStyle name="Comma 12 20 4" xfId="26305" xr:uid="{7F22D699-99F6-4FC2-AD4E-F5DAB6EA2D15}"/>
    <cellStyle name="Comma 12 20 5" xfId="32003" xr:uid="{F59BDB1F-3920-44A1-B7D0-7C7D98AE9B62}"/>
    <cellStyle name="Comma 12 21" xfId="1977" xr:uid="{272BE865-C8F3-4F61-92E3-FE155842F4EA}"/>
    <cellStyle name="Comma 12 21 2" xfId="14071" xr:uid="{D2855C78-29B6-4743-864C-B42DA20769CD}"/>
    <cellStyle name="Comma 12 21 3" xfId="20343" xr:uid="{FDE20193-9544-4FB8-9D7B-5630A9A21589}"/>
    <cellStyle name="Comma 12 21 4" xfId="26306" xr:uid="{D83F96EA-D62B-402E-B62D-B9A31B4CD25C}"/>
    <cellStyle name="Comma 12 21 5" xfId="32004" xr:uid="{94566E76-85EC-478E-BC55-A4B11135D840}"/>
    <cellStyle name="Comma 12 22" xfId="1978" xr:uid="{78A2AE1D-ABF3-46B1-B762-46AA60AAE04B}"/>
    <cellStyle name="Comma 12 22 2" xfId="14072" xr:uid="{51E16F6D-4E08-499A-A1BF-5E0312A013F3}"/>
    <cellStyle name="Comma 12 22 3" xfId="20344" xr:uid="{1B3086EB-6E3B-4128-86B1-264647DB7324}"/>
    <cellStyle name="Comma 12 22 4" xfId="26307" xr:uid="{C5602AC5-8978-431D-A43E-955BE831761B}"/>
    <cellStyle name="Comma 12 22 5" xfId="32005" xr:uid="{F3C6E252-E898-4E00-9BE9-B9C3C1707428}"/>
    <cellStyle name="Comma 12 23" xfId="1979" xr:uid="{BF2F87FE-0EF1-419E-A49D-953CE7564756}"/>
    <cellStyle name="Comma 12 23 2" xfId="14073" xr:uid="{A01D6F98-8174-4A57-9041-5D670B40E6F4}"/>
    <cellStyle name="Comma 12 23 3" xfId="20345" xr:uid="{8CF3ABB1-8F03-49B7-B1B2-BABCE4DAAD91}"/>
    <cellStyle name="Comma 12 23 4" xfId="26308" xr:uid="{23EEE369-874F-4AA5-B756-E9E8FAC35ABD}"/>
    <cellStyle name="Comma 12 23 5" xfId="32006" xr:uid="{C2F0F84F-CF43-4EAC-9968-D1349B6F6A40}"/>
    <cellStyle name="Comma 12 24" xfId="1980" xr:uid="{39F61128-C0EF-44DE-BE78-1BA9112AFD56}"/>
    <cellStyle name="Comma 12 24 2" xfId="14074" xr:uid="{4DD83AE8-12FB-4992-8381-773171F19AE6}"/>
    <cellStyle name="Comma 12 24 3" xfId="20346" xr:uid="{6882AB28-4DC8-462E-AE4D-92A33101807E}"/>
    <cellStyle name="Comma 12 24 4" xfId="26309" xr:uid="{BD4503EC-4B48-476F-8C28-EB5AE298C83E}"/>
    <cellStyle name="Comma 12 24 5" xfId="32007" xr:uid="{2C18C876-16E0-4C3C-89A9-4DABD38E7050}"/>
    <cellStyle name="Comma 12 25" xfId="1981" xr:uid="{6959FF1D-AD2E-4163-9A69-3319E09686A1}"/>
    <cellStyle name="Comma 12 25 2" xfId="14075" xr:uid="{F7EF871E-4B28-43BC-B1C5-F2031342FECE}"/>
    <cellStyle name="Comma 12 25 3" xfId="20347" xr:uid="{E23E8D65-D493-4BE4-ACA2-4B38CEBC6BCA}"/>
    <cellStyle name="Comma 12 25 4" xfId="26310" xr:uid="{C6798510-F873-4438-9159-F88895B7F04A}"/>
    <cellStyle name="Comma 12 25 5" xfId="32008" xr:uid="{C2A999EC-1ED8-444F-B3ED-6F994B2D6855}"/>
    <cellStyle name="Comma 12 26" xfId="1982" xr:uid="{B2077D49-DC56-492D-A1AA-9BCC331AF205}"/>
    <cellStyle name="Comma 12 26 2" xfId="14076" xr:uid="{8011E375-CF58-42FA-909B-57F0366B09C8}"/>
    <cellStyle name="Comma 12 26 3" xfId="20348" xr:uid="{BB7E1D05-5FAA-4766-A869-58021E2DAB71}"/>
    <cellStyle name="Comma 12 26 4" xfId="26311" xr:uid="{C729576D-50F0-43A6-B092-EE05E1E308B3}"/>
    <cellStyle name="Comma 12 26 5" xfId="32009" xr:uid="{88E70A6E-8CDC-4D77-B9CE-BDD73A82F34E}"/>
    <cellStyle name="Comma 12 27" xfId="1983" xr:uid="{9A97BDA3-D6D7-4091-9B23-D87F0A14F1BF}"/>
    <cellStyle name="Comma 12 27 2" xfId="14077" xr:uid="{52E1649C-A24C-4DE1-A53A-CB3FB2C21DF2}"/>
    <cellStyle name="Comma 12 27 3" xfId="20349" xr:uid="{5244F123-8D40-4AB0-8BAB-0AC46E4B1719}"/>
    <cellStyle name="Comma 12 27 4" xfId="26312" xr:uid="{91FAAED7-8C0F-425B-ADA5-FB97F79BAAB5}"/>
    <cellStyle name="Comma 12 27 5" xfId="32010" xr:uid="{4BADF74F-7A6D-4487-8A92-A808F3D2993E}"/>
    <cellStyle name="Comma 12 28" xfId="1984" xr:uid="{F460D984-6F0D-4507-B5C2-EC2B9F24B0C5}"/>
    <cellStyle name="Comma 12 28 2" xfId="14078" xr:uid="{F9BF07EF-D094-452D-9F70-83701286BA80}"/>
    <cellStyle name="Comma 12 28 3" xfId="20350" xr:uid="{EBBA4719-3617-4708-A1A5-1A6451287CC1}"/>
    <cellStyle name="Comma 12 28 4" xfId="26313" xr:uid="{90D8E395-CFAA-47B2-BD9B-CD87C19F52E7}"/>
    <cellStyle name="Comma 12 28 5" xfId="32011" xr:uid="{657522AA-D035-43AC-9F9B-D71FE5CCFAD7}"/>
    <cellStyle name="Comma 12 29" xfId="1985" xr:uid="{A79C7750-913F-4745-B733-3E0591B08683}"/>
    <cellStyle name="Comma 12 29 2" xfId="14079" xr:uid="{B2C0EFF5-32EC-4556-968E-8A5CC0082E14}"/>
    <cellStyle name="Comma 12 29 3" xfId="20351" xr:uid="{5A1724C5-FAA3-4183-ACA6-BCC1FD7F8B63}"/>
    <cellStyle name="Comma 12 29 4" xfId="26314" xr:uid="{54E0D93A-BE18-4A23-9742-23C318FFE497}"/>
    <cellStyle name="Comma 12 29 5" xfId="32012" xr:uid="{053A1DCB-DBAE-4254-9C09-B49AA037850A}"/>
    <cellStyle name="Comma 12 3" xfId="1986" xr:uid="{DE9A483F-EAFD-4051-B883-9610368A7AAF}"/>
    <cellStyle name="Comma 12 3 2" xfId="14080" xr:uid="{5FCF97C9-F6C3-466A-9637-AD95A88097A2}"/>
    <cellStyle name="Comma 12 3 3" xfId="20352" xr:uid="{F44D8629-3A18-4256-B3A4-4138293C12F0}"/>
    <cellStyle name="Comma 12 3 4" xfId="26315" xr:uid="{1A86342A-BC7A-4B37-B332-8835D56E54F4}"/>
    <cellStyle name="Comma 12 3 5" xfId="32013" xr:uid="{CC039795-B9DF-4C51-A7C3-7A2BD29479AF}"/>
    <cellStyle name="Comma 12 30" xfId="1987" xr:uid="{41506502-E401-471D-96AA-DDB0D433FE31}"/>
    <cellStyle name="Comma 12 30 2" xfId="14081" xr:uid="{C2895668-B1E6-49FB-A6AB-F5AAB7A1118D}"/>
    <cellStyle name="Comma 12 30 3" xfId="20353" xr:uid="{44EDC785-DBEF-4BFA-AE05-0C8E6CD30589}"/>
    <cellStyle name="Comma 12 30 4" xfId="26316" xr:uid="{4CB9CE07-CB89-405C-ABD3-D34A83E64735}"/>
    <cellStyle name="Comma 12 30 5" xfId="32014" xr:uid="{8F1D71AC-7DC0-484E-865A-8FC00393D2E9}"/>
    <cellStyle name="Comma 12 31" xfId="1988" xr:uid="{D2E34842-6F98-45FA-84CB-570B765C5730}"/>
    <cellStyle name="Comma 12 31 2" xfId="14082" xr:uid="{F46BFBE7-4996-4DEF-9FC4-71CCC3AD8759}"/>
    <cellStyle name="Comma 12 31 3" xfId="20354" xr:uid="{1E237931-380E-44B4-9331-076981835407}"/>
    <cellStyle name="Comma 12 31 4" xfId="26317" xr:uid="{AEF6EBBB-4488-4EE0-97A3-A40EB3F2DDD1}"/>
    <cellStyle name="Comma 12 31 5" xfId="32015" xr:uid="{F094938B-A605-46EE-9D7D-53269AA4DB5A}"/>
    <cellStyle name="Comma 12 32" xfId="1989" xr:uid="{66E8C537-5EB2-4C84-B3F6-54B130A023AA}"/>
    <cellStyle name="Comma 12 32 2" xfId="14083" xr:uid="{7A082B59-D9C9-4164-B35E-2B68B6349A97}"/>
    <cellStyle name="Comma 12 32 3" xfId="20355" xr:uid="{D5654BBB-7775-4D0C-8482-91077B9D7205}"/>
    <cellStyle name="Comma 12 32 4" xfId="26318" xr:uid="{8AFEACD0-EE3A-4C8D-8762-884321FB897B}"/>
    <cellStyle name="Comma 12 32 5" xfId="32016" xr:uid="{EDA6CF58-5175-4506-81AE-2563F6AC1542}"/>
    <cellStyle name="Comma 12 33" xfId="1990" xr:uid="{92D615E3-07A7-412E-8A46-FB6F47A1BFBD}"/>
    <cellStyle name="Comma 12 33 2" xfId="14084" xr:uid="{1303CCEC-9CFD-4C7B-A0D0-DB6EBA5FCFBA}"/>
    <cellStyle name="Comma 12 33 3" xfId="20356" xr:uid="{B1E448E7-9063-4156-A667-B0524940E3FD}"/>
    <cellStyle name="Comma 12 33 4" xfId="26319" xr:uid="{590E9CAF-2856-4466-80B2-1FF723AF96B9}"/>
    <cellStyle name="Comma 12 33 5" xfId="32017" xr:uid="{B73EC279-91F4-40FD-86CC-5DC9357C9988}"/>
    <cellStyle name="Comma 12 34" xfId="1991" xr:uid="{38EAF70B-1CA3-4AFC-8FDE-701CFA1466AE}"/>
    <cellStyle name="Comma 12 34 2" xfId="14085" xr:uid="{8FD9B994-B630-416B-9913-37AE8130A0D3}"/>
    <cellStyle name="Comma 12 34 3" xfId="20357" xr:uid="{8CD0C368-2456-4DAB-B88D-F8DA61493A18}"/>
    <cellStyle name="Comma 12 34 4" xfId="26320" xr:uid="{1CAD3878-0A9F-41F5-9275-8AB5B65CF7AE}"/>
    <cellStyle name="Comma 12 34 5" xfId="32018" xr:uid="{24F1DBCC-4907-4A3A-82BB-33FE28381569}"/>
    <cellStyle name="Comma 12 35" xfId="1992" xr:uid="{9610484B-8BC9-429C-896A-8E1BA24F2881}"/>
    <cellStyle name="Comma 12 35 2" xfId="14086" xr:uid="{90FD9967-2B8C-4DC3-A59A-634FA42F7825}"/>
    <cellStyle name="Comma 12 35 3" xfId="20358" xr:uid="{B10E1432-2237-4EF7-B1D5-C6D0E9BDE15F}"/>
    <cellStyle name="Comma 12 35 4" xfId="26321" xr:uid="{41911960-E434-42BA-BD58-5CA6D579CDA9}"/>
    <cellStyle name="Comma 12 35 5" xfId="32019" xr:uid="{81975EEE-A82E-431F-8430-114445171819}"/>
    <cellStyle name="Comma 12 36" xfId="1993" xr:uid="{E1D0971E-6ECD-49DA-8832-50A45B749795}"/>
    <cellStyle name="Comma 12 36 2" xfId="14087" xr:uid="{1E7025F6-2CA1-4DD9-962E-2847BA0ED701}"/>
    <cellStyle name="Comma 12 36 3" xfId="20359" xr:uid="{A8D1CD3A-56A6-477F-B7A9-BAAA17B1F891}"/>
    <cellStyle name="Comma 12 36 4" xfId="26322" xr:uid="{B5C82EC5-39B5-4F87-A1D7-F366C9A24BCB}"/>
    <cellStyle name="Comma 12 36 5" xfId="32020" xr:uid="{B49FF033-A13F-450E-8216-C64781611B38}"/>
    <cellStyle name="Comma 12 37" xfId="1994" xr:uid="{85C6F336-2EC8-42F9-9716-579D022E7BB9}"/>
    <cellStyle name="Comma 12 37 2" xfId="14088" xr:uid="{937FEF69-7264-4F06-8372-699862BF6D07}"/>
    <cellStyle name="Comma 12 37 3" xfId="20360" xr:uid="{B4BB64BC-7B74-4134-AB03-B1F32BD743EA}"/>
    <cellStyle name="Comma 12 37 4" xfId="26323" xr:uid="{95D0CFD9-4A76-4C21-A06B-C0B653FB16F8}"/>
    <cellStyle name="Comma 12 37 5" xfId="32021" xr:uid="{B653D324-19AB-4CCC-A3D6-2DC4A9CBA7C7}"/>
    <cellStyle name="Comma 12 38" xfId="1995" xr:uid="{B9F5F5F5-1A2B-49C5-90D0-25324FCD8ACA}"/>
    <cellStyle name="Comma 12 38 2" xfId="14089" xr:uid="{66EE8BBF-6308-4DB5-A882-009BE7CF3E5E}"/>
    <cellStyle name="Comma 12 38 3" xfId="20361" xr:uid="{DB07FCCC-84BE-47EF-A231-45AA2859D5F7}"/>
    <cellStyle name="Comma 12 38 4" xfId="26324" xr:uid="{30B33279-E0F5-4FA1-A57F-5AAEF6FE9FB8}"/>
    <cellStyle name="Comma 12 38 5" xfId="32022" xr:uid="{52202AC8-F6AB-4A08-877F-B82EC36CBC15}"/>
    <cellStyle name="Comma 12 39" xfId="1996" xr:uid="{2526F576-52C2-405D-A83A-BF054CAB1A09}"/>
    <cellStyle name="Comma 12 39 2" xfId="14090" xr:uid="{230BD6B8-819B-4C75-9390-358C8490AFE4}"/>
    <cellStyle name="Comma 12 39 3" xfId="20362" xr:uid="{F497014F-D6D8-47F7-91F8-DEA56BC82204}"/>
    <cellStyle name="Comma 12 39 4" xfId="26325" xr:uid="{24EC49AD-0F93-470D-942B-EEAE132B6957}"/>
    <cellStyle name="Comma 12 39 5" xfId="32023" xr:uid="{3BC75073-3AAC-4F0C-B7C1-D5E8AE921FDC}"/>
    <cellStyle name="Comma 12 4" xfId="1997" xr:uid="{4890427B-B1D5-424C-9FC1-EF881995CBF7}"/>
    <cellStyle name="Comma 12 4 2" xfId="14091" xr:uid="{AC963EBA-A3A5-4E98-9BFB-8DEDD148F23C}"/>
    <cellStyle name="Comma 12 4 3" xfId="20363" xr:uid="{34B4EE9F-6AB4-4F52-BB57-31144105B4ED}"/>
    <cellStyle name="Comma 12 4 4" xfId="26326" xr:uid="{F155E9D7-B346-4D5F-A77A-4146ED5F9842}"/>
    <cellStyle name="Comma 12 4 5" xfId="32024" xr:uid="{D8B7C669-0ECA-4CF9-91A1-7726BD8C7FDA}"/>
    <cellStyle name="Comma 12 40" xfId="19687" xr:uid="{62EF5941-97D0-499A-A805-63FFF0B3FCA8}"/>
    <cellStyle name="Comma 12 41" xfId="20186" xr:uid="{7C0B15D9-7B91-40E7-80D9-A767440D3026}"/>
    <cellStyle name="Comma 12 5" xfId="1998" xr:uid="{24EFFD98-967E-4B2B-AF23-AFCC62FE418A}"/>
    <cellStyle name="Comma 12 5 2" xfId="14092" xr:uid="{F78568DE-49DF-409F-B544-9EE92BF4599A}"/>
    <cellStyle name="Comma 12 5 3" xfId="20364" xr:uid="{E002AF28-445B-46C2-A5FF-6712D4E0AE6C}"/>
    <cellStyle name="Comma 12 5 4" xfId="26327" xr:uid="{3708500D-A1C2-4E41-90C3-8630E912B2CB}"/>
    <cellStyle name="Comma 12 5 5" xfId="32025" xr:uid="{5452B252-14DE-4781-B086-5716AA2172DE}"/>
    <cellStyle name="Comma 12 6" xfId="1999" xr:uid="{0D0C3878-5F67-4D54-82FA-6D09F2FF7018}"/>
    <cellStyle name="Comma 12 6 2" xfId="14093" xr:uid="{B9B9FC1C-D6AA-4A9A-AF3C-601ED18F78F5}"/>
    <cellStyle name="Comma 12 6 3" xfId="20365" xr:uid="{6EF95775-8DDF-448F-A711-82EF9056D2A3}"/>
    <cellStyle name="Comma 12 6 4" xfId="26328" xr:uid="{6E27FC0C-C1BF-466A-86E0-081DF12CC73A}"/>
    <cellStyle name="Comma 12 6 5" xfId="32026" xr:uid="{AE645BB6-BF3D-4616-95D1-D577FD0DBE66}"/>
    <cellStyle name="Comma 12 7" xfId="2000" xr:uid="{4EEC9CAF-51A1-4BFA-996B-3C995F7A3A95}"/>
    <cellStyle name="Comma 12 7 2" xfId="14094" xr:uid="{37514B04-C522-46AC-AD9A-754548B3AAB8}"/>
    <cellStyle name="Comma 12 7 3" xfId="20366" xr:uid="{0D79AAF7-5531-42A6-BC55-2DCC8994FAD0}"/>
    <cellStyle name="Comma 12 7 4" xfId="26329" xr:uid="{82864DEB-0C98-4CF2-810D-C78D7CEDBF41}"/>
    <cellStyle name="Comma 12 7 5" xfId="32027" xr:uid="{B9A16015-1D6E-4118-AC27-B3ADEC3E27F5}"/>
    <cellStyle name="Comma 12 8" xfId="2001" xr:uid="{102012E2-4A07-4DED-9018-83D641508625}"/>
    <cellStyle name="Comma 12 8 2" xfId="14095" xr:uid="{623E5A7C-0781-423A-A90E-45149875E23D}"/>
    <cellStyle name="Comma 12 8 3" xfId="20367" xr:uid="{465F49AF-1757-45F8-B2D2-C45E5FEB54A4}"/>
    <cellStyle name="Comma 12 8 4" xfId="26330" xr:uid="{6548F06B-31DC-4FA1-A010-14440AE318FE}"/>
    <cellStyle name="Comma 12 8 5" xfId="32028" xr:uid="{193F11B6-BA94-4FF6-82EF-E5660784CF1E}"/>
    <cellStyle name="Comma 12 9" xfId="2002" xr:uid="{403C045C-B4A8-4528-8D79-B67DDF4323B3}"/>
    <cellStyle name="Comma 12 9 2" xfId="14096" xr:uid="{5EA50CAA-E9C7-4F97-A832-D22F74495A63}"/>
    <cellStyle name="Comma 12 9 3" xfId="20368" xr:uid="{43A9B0C0-BF26-4EC0-B3FD-D64FDE0222DF}"/>
    <cellStyle name="Comma 12 9 4" xfId="26331" xr:uid="{408F2388-30E9-4829-97DC-FC41B3DE8AFF}"/>
    <cellStyle name="Comma 12 9 5" xfId="32029" xr:uid="{ECC71D99-210D-46D0-8F89-7DBAC7368B8F}"/>
    <cellStyle name="Comma 13" xfId="898" xr:uid="{422C4B8B-6454-42AD-8C40-B081252C018E}"/>
    <cellStyle name="Comma 13 10" xfId="2003" xr:uid="{79A547F0-57A4-42D1-BF3A-A47C261650B5}"/>
    <cellStyle name="Comma 13 10 2" xfId="14097" xr:uid="{3E7BBF30-1E12-4AB7-BD9C-3D8934A08334}"/>
    <cellStyle name="Comma 13 10 3" xfId="20369" xr:uid="{E50C502F-827D-48D8-B86F-30CE13A479EC}"/>
    <cellStyle name="Comma 13 10 4" xfId="26332" xr:uid="{B8493B7F-9167-48FF-9D8C-6681164B84F5}"/>
    <cellStyle name="Comma 13 10 5" xfId="32030" xr:uid="{3973B6EB-9813-493B-8719-6C3FA4A67E75}"/>
    <cellStyle name="Comma 13 11" xfId="2004" xr:uid="{BD83D019-AA1A-4849-9D0F-CD9C33B76350}"/>
    <cellStyle name="Comma 13 11 2" xfId="14098" xr:uid="{9D7742EF-7935-42F4-8DA4-86A36FDA4639}"/>
    <cellStyle name="Comma 13 11 3" xfId="20370" xr:uid="{655AC065-9813-4857-BDDD-3A8494B0D71B}"/>
    <cellStyle name="Comma 13 11 4" xfId="26333" xr:uid="{5FA551B4-48AC-4844-87A2-DC91431ECE1C}"/>
    <cellStyle name="Comma 13 11 5" xfId="32031" xr:uid="{CFF45D28-85A9-4D47-A13C-6674BC4F9EA4}"/>
    <cellStyle name="Comma 13 12" xfId="2005" xr:uid="{06E4C52E-574B-4885-A558-313EE376571D}"/>
    <cellStyle name="Comma 13 12 2" xfId="14099" xr:uid="{C9C5F37C-78A7-4693-A725-525C432D50D3}"/>
    <cellStyle name="Comma 13 12 3" xfId="20371" xr:uid="{0A04BAB3-863B-494C-952D-DE73C8E72383}"/>
    <cellStyle name="Comma 13 12 4" xfId="26334" xr:uid="{47DF1A98-A949-43A0-BBDC-9EA9377F2E12}"/>
    <cellStyle name="Comma 13 12 5" xfId="32032" xr:uid="{D1EE0047-D0E9-4749-ADF5-48F4A6C4A269}"/>
    <cellStyle name="Comma 13 13" xfId="2006" xr:uid="{61A73BAD-71F4-4085-81A9-D95A1CEF4DA4}"/>
    <cellStyle name="Comma 13 13 2" xfId="14100" xr:uid="{02E4BD59-62C9-464F-B6EA-3C349F758FDC}"/>
    <cellStyle name="Comma 13 13 3" xfId="20372" xr:uid="{28CDDB67-AE29-4E3C-861E-60EE4F4470C0}"/>
    <cellStyle name="Comma 13 13 4" xfId="26335" xr:uid="{F2DF5D76-71F9-41CE-A500-68761632C30E}"/>
    <cellStyle name="Comma 13 13 5" xfId="32033" xr:uid="{A1804138-4F81-4892-88C7-F66D98762ED1}"/>
    <cellStyle name="Comma 13 14" xfId="2007" xr:uid="{33CDCD66-E66C-4A95-AE57-7B30CEC2515F}"/>
    <cellStyle name="Comma 13 14 2" xfId="14101" xr:uid="{485CFDF3-E94E-4987-BC7B-E54141F938A7}"/>
    <cellStyle name="Comma 13 14 3" xfId="20373" xr:uid="{BA104708-92B8-492C-BF0E-8C8EDC18DA7F}"/>
    <cellStyle name="Comma 13 14 4" xfId="26336" xr:uid="{3D1EA2E7-0203-47AC-8EDD-EFED1C3CBC77}"/>
    <cellStyle name="Comma 13 14 5" xfId="32034" xr:uid="{E2046007-2EA4-4AD7-895A-8C782D6B8AC0}"/>
    <cellStyle name="Comma 13 15" xfId="2008" xr:uid="{AE2669A6-35CA-4AB3-948F-AEF51CEC4634}"/>
    <cellStyle name="Comma 13 15 2" xfId="14102" xr:uid="{85EDA8B5-35BF-4694-800C-BB647CB8C7AA}"/>
    <cellStyle name="Comma 13 15 3" xfId="20374" xr:uid="{72E2671D-E24F-417A-8DF8-CF91C063A05A}"/>
    <cellStyle name="Comma 13 15 4" xfId="26337" xr:uid="{16E5A678-BFBF-4775-B416-59892DC5EF7F}"/>
    <cellStyle name="Comma 13 15 5" xfId="32035" xr:uid="{D5A884F7-D9C2-431A-86C5-9AA7AD44B502}"/>
    <cellStyle name="Comma 13 16" xfId="2009" xr:uid="{574708D1-0DEE-49C3-9ACC-9DB241796871}"/>
    <cellStyle name="Comma 13 16 2" xfId="14103" xr:uid="{DECB59C6-B33A-4E34-9F63-4E9B3345CE48}"/>
    <cellStyle name="Comma 13 16 3" xfId="20375" xr:uid="{1F8E421C-6F99-4365-9AA8-819957525349}"/>
    <cellStyle name="Comma 13 16 4" xfId="26338" xr:uid="{9791E748-2640-4CB7-B980-B1232B891A2B}"/>
    <cellStyle name="Comma 13 16 5" xfId="32036" xr:uid="{565F277A-7989-4BFF-A4FB-13CCDC036EAB}"/>
    <cellStyle name="Comma 13 17" xfId="2010" xr:uid="{74C6A4BA-6D28-45D5-A650-AE7F985C60BF}"/>
    <cellStyle name="Comma 13 17 2" xfId="14104" xr:uid="{38CC1447-8551-488A-B6C8-F818D951F171}"/>
    <cellStyle name="Comma 13 17 3" xfId="20376" xr:uid="{80E9042A-3EE9-4A36-85B7-C5D2E63F0534}"/>
    <cellStyle name="Comma 13 17 4" xfId="26339" xr:uid="{ED1A7971-8411-42CA-8CFA-9CF51F71CD81}"/>
    <cellStyle name="Comma 13 17 5" xfId="32037" xr:uid="{2DDAF247-E374-4411-92D3-092ED24390E5}"/>
    <cellStyle name="Comma 13 18" xfId="2011" xr:uid="{F1D74D61-DCA4-4019-8A94-4BCC5168741D}"/>
    <cellStyle name="Comma 13 18 2" xfId="14105" xr:uid="{B2B0CDE8-96B9-4EC6-96EA-AAF788427540}"/>
    <cellStyle name="Comma 13 18 3" xfId="20377" xr:uid="{0AFC69BA-1596-4C54-9F0C-19DC2392E400}"/>
    <cellStyle name="Comma 13 18 4" xfId="26340" xr:uid="{DB28792D-F97B-4463-9D24-04FB2E5529CF}"/>
    <cellStyle name="Comma 13 18 5" xfId="32038" xr:uid="{4567EAE4-95F2-4643-9A3D-B071A20254B2}"/>
    <cellStyle name="Comma 13 19" xfId="2012" xr:uid="{F27E2E72-0DC9-466B-8797-BAD46D17BB04}"/>
    <cellStyle name="Comma 13 19 2" xfId="14106" xr:uid="{484AD5DB-FB27-480C-814D-9B702DCE29E9}"/>
    <cellStyle name="Comma 13 19 3" xfId="20378" xr:uid="{F68D534D-1237-49D1-B2D7-1B23FF5547AC}"/>
    <cellStyle name="Comma 13 19 4" xfId="26341" xr:uid="{CE5F90C9-AF97-4CBD-AB7C-6C2E59C5AE6E}"/>
    <cellStyle name="Comma 13 19 5" xfId="32039" xr:uid="{EC090906-B10F-4E81-952F-BCA992E0E435}"/>
    <cellStyle name="Comma 13 2" xfId="2013" xr:uid="{71B9056C-F6BD-4F30-8471-94E0CA35CB17}"/>
    <cellStyle name="Comma 13 2 2" xfId="14107" xr:uid="{4275AA9B-6722-4775-B828-17DC6C880724}"/>
    <cellStyle name="Comma 13 2 3" xfId="20379" xr:uid="{DCE2CF7F-7AEE-416E-833A-F7FF422C3AAB}"/>
    <cellStyle name="Comma 13 2 4" xfId="26342" xr:uid="{43980505-7BEF-44A2-A488-619221E3337A}"/>
    <cellStyle name="Comma 13 2 5" xfId="32040" xr:uid="{A611B0CE-FF62-4B9C-A4D2-246A6A2807CB}"/>
    <cellStyle name="Comma 13 20" xfId="2014" xr:uid="{B71D8246-BE0F-4C75-8CFF-2C5C65E2CA78}"/>
    <cellStyle name="Comma 13 20 2" xfId="14108" xr:uid="{48D6CFCD-36F4-4CA0-8FA9-890A5637186D}"/>
    <cellStyle name="Comma 13 20 3" xfId="20380" xr:uid="{4DD8CB05-C6DA-49F4-B63C-FB2E67A14CEF}"/>
    <cellStyle name="Comma 13 20 4" xfId="26343" xr:uid="{44DF8B5E-C7BA-426A-8FC0-56CB499A3870}"/>
    <cellStyle name="Comma 13 20 5" xfId="32041" xr:uid="{AA8C3716-7F59-41D5-8886-3967040DAA5A}"/>
    <cellStyle name="Comma 13 21" xfId="2015" xr:uid="{00E397DA-58A2-4A12-8648-5925B43B9097}"/>
    <cellStyle name="Comma 13 21 2" xfId="14109" xr:uid="{55F94BC3-10BE-4644-BFED-9C84716E11B0}"/>
    <cellStyle name="Comma 13 21 3" xfId="20381" xr:uid="{90C39AB2-692A-457A-A4F3-60FB124EE357}"/>
    <cellStyle name="Comma 13 21 4" xfId="26344" xr:uid="{F49079E4-3FEB-444E-B552-B5ED314741BE}"/>
    <cellStyle name="Comma 13 21 5" xfId="32042" xr:uid="{3CD7A6C3-F852-4C1C-9E4D-A8D72C81F0FB}"/>
    <cellStyle name="Comma 13 22" xfId="2016" xr:uid="{626C57FA-6DE1-4A92-9296-EA2780BF7E08}"/>
    <cellStyle name="Comma 13 22 2" xfId="14110" xr:uid="{252A48A1-C8F3-4AF6-AF1C-B989923B2196}"/>
    <cellStyle name="Comma 13 22 3" xfId="20382" xr:uid="{0122D863-DC75-4CAB-855E-D4522FB08ABF}"/>
    <cellStyle name="Comma 13 22 4" xfId="26345" xr:uid="{0DE185A7-F505-4A5B-97DD-C001ED357C71}"/>
    <cellStyle name="Comma 13 22 5" xfId="32043" xr:uid="{B388B44A-595B-4547-AF0F-79270FB7B58E}"/>
    <cellStyle name="Comma 13 23" xfId="2017" xr:uid="{E1220EE7-8D84-460B-85CC-492218EDFD3E}"/>
    <cellStyle name="Comma 13 23 2" xfId="14111" xr:uid="{0D91224F-4F41-4F5E-9588-831BA5F15489}"/>
    <cellStyle name="Comma 13 23 3" xfId="20383" xr:uid="{AA3E3309-72EC-428C-98F7-1DA800747A4B}"/>
    <cellStyle name="Comma 13 23 4" xfId="26346" xr:uid="{1AD3B88C-2D9E-42AB-87FA-84873917771E}"/>
    <cellStyle name="Comma 13 23 5" xfId="32044" xr:uid="{290A3E29-5259-42DC-9624-B6F452CE2A2A}"/>
    <cellStyle name="Comma 13 24" xfId="2018" xr:uid="{BACE9486-7A2E-4048-B0BD-1F5EC9EEDE08}"/>
    <cellStyle name="Comma 13 24 2" xfId="14112" xr:uid="{6875FDDA-35DB-4AFA-A5F0-F210293D8215}"/>
    <cellStyle name="Comma 13 24 3" xfId="20384" xr:uid="{FEDB6E0B-08A9-4546-9F05-325AC83CB16C}"/>
    <cellStyle name="Comma 13 24 4" xfId="26347" xr:uid="{E4F833B4-01D0-4B0F-AA1B-8D1A9A621061}"/>
    <cellStyle name="Comma 13 24 5" xfId="32045" xr:uid="{46601431-575D-4F54-8BEF-CEDFBBF7084A}"/>
    <cellStyle name="Comma 13 25" xfId="2019" xr:uid="{8EC6E197-903D-46B0-BDAF-82CFE398E575}"/>
    <cellStyle name="Comma 13 25 2" xfId="14113" xr:uid="{0A7B1EBD-3DB8-42C0-8BA5-711B238FED0C}"/>
    <cellStyle name="Comma 13 25 3" xfId="20385" xr:uid="{A0C62996-DC66-4E81-B9BC-64835739B4FD}"/>
    <cellStyle name="Comma 13 25 4" xfId="26348" xr:uid="{E62BB378-3F3D-447F-9BDE-148896EEB002}"/>
    <cellStyle name="Comma 13 25 5" xfId="32046" xr:uid="{6638D4C3-32C0-4747-B51C-BD643D085508}"/>
    <cellStyle name="Comma 13 26" xfId="2020" xr:uid="{EDD0B004-4BC7-454F-AA3C-C838A8A527C4}"/>
    <cellStyle name="Comma 13 26 2" xfId="14114" xr:uid="{53CBBBE1-1288-483F-A582-9A7E37129A4B}"/>
    <cellStyle name="Comma 13 26 3" xfId="20386" xr:uid="{07D239A3-304A-4D66-B349-1DD54A7E3293}"/>
    <cellStyle name="Comma 13 26 4" xfId="26349" xr:uid="{43ED80EC-2FDC-4B90-8DAB-0118950B708D}"/>
    <cellStyle name="Comma 13 26 5" xfId="32047" xr:uid="{F2BC3F8F-F2E6-4DF9-9F3B-E8D54B97F238}"/>
    <cellStyle name="Comma 13 27" xfId="2021" xr:uid="{58C4CC19-D8A4-4074-834B-235D11951FB2}"/>
    <cellStyle name="Comma 13 27 2" xfId="14115" xr:uid="{C14E487B-C4B4-4A60-85AA-5B3E9E5AA9E2}"/>
    <cellStyle name="Comma 13 27 3" xfId="20387" xr:uid="{019614CE-1C86-4C68-9AEA-63274980E3BF}"/>
    <cellStyle name="Comma 13 27 4" xfId="26350" xr:uid="{8C2C7632-7AA9-4BA4-BDB0-DA92BB3F27CE}"/>
    <cellStyle name="Comma 13 27 5" xfId="32048" xr:uid="{DE39A35E-AB60-4634-B788-24C31E6EB1D0}"/>
    <cellStyle name="Comma 13 28" xfId="2022" xr:uid="{F15DB6D3-DD62-43C4-AF88-C1FE9AD45E0C}"/>
    <cellStyle name="Comma 13 28 2" xfId="14116" xr:uid="{80D8ADA2-6E60-4866-A18E-5F0852265DBA}"/>
    <cellStyle name="Comma 13 28 3" xfId="20388" xr:uid="{85215250-EF29-4DD3-822A-44E4C1BF2292}"/>
    <cellStyle name="Comma 13 28 4" xfId="26351" xr:uid="{16D4F67F-64D6-4A86-A7FD-5DF7F9751323}"/>
    <cellStyle name="Comma 13 28 5" xfId="32049" xr:uid="{ECD79BCB-125D-450B-AE92-565511175F4C}"/>
    <cellStyle name="Comma 13 29" xfId="2023" xr:uid="{7C18A0C5-87D6-42E4-93B0-B95BE8BF7916}"/>
    <cellStyle name="Comma 13 29 2" xfId="14117" xr:uid="{28F726DE-AD64-458B-9D06-02D669ECDE38}"/>
    <cellStyle name="Comma 13 29 3" xfId="20389" xr:uid="{0C3619FE-48FD-4CCF-9043-DCA537D75C82}"/>
    <cellStyle name="Comma 13 29 4" xfId="26352" xr:uid="{1E7FEF08-4C1E-478E-839A-D4BDCAEFFC6E}"/>
    <cellStyle name="Comma 13 29 5" xfId="32050" xr:uid="{3A725AF7-2606-4E06-A74E-6F6B1FA361C9}"/>
    <cellStyle name="Comma 13 3" xfId="2024" xr:uid="{FB98F8E9-BF2F-45AF-827B-6967D3E0F22B}"/>
    <cellStyle name="Comma 13 3 2" xfId="14118" xr:uid="{834C48AE-72AF-4E2D-9238-AE0A468447D6}"/>
    <cellStyle name="Comma 13 3 3" xfId="20390" xr:uid="{DE674A76-F615-490E-8C8C-920F107486FF}"/>
    <cellStyle name="Comma 13 3 4" xfId="26353" xr:uid="{C4E4D042-4CF6-443C-BE2E-C20473F683B0}"/>
    <cellStyle name="Comma 13 3 5" xfId="32051" xr:uid="{655C4EFA-2E65-4A8D-AF8D-87A9E34E3E32}"/>
    <cellStyle name="Comma 13 30" xfId="2025" xr:uid="{51E0F4B6-7105-46FF-AFAD-7FC9BB56EF51}"/>
    <cellStyle name="Comma 13 30 2" xfId="14119" xr:uid="{53C6A8F0-A733-4C5B-8AF3-75B3E093F5A1}"/>
    <cellStyle name="Comma 13 30 3" xfId="20391" xr:uid="{9694CEA3-0389-4675-83B8-BAA83FA4BED5}"/>
    <cellStyle name="Comma 13 30 4" xfId="26354" xr:uid="{B6012513-E338-4A7C-B03D-7944651F9F89}"/>
    <cellStyle name="Comma 13 30 5" xfId="32052" xr:uid="{8027D5A8-E109-4D89-BE10-73687417FEC8}"/>
    <cellStyle name="Comma 13 31" xfId="2026" xr:uid="{8AA05E47-E152-4251-8901-7A272CE844BA}"/>
    <cellStyle name="Comma 13 31 2" xfId="14120" xr:uid="{1F12733A-71E5-4686-A304-5964E1078623}"/>
    <cellStyle name="Comma 13 31 3" xfId="20392" xr:uid="{3E310A3F-E672-4B57-BC29-C1716CF59F7D}"/>
    <cellStyle name="Comma 13 31 4" xfId="26355" xr:uid="{9D1FF740-207B-4256-A06E-3F2F87F04B54}"/>
    <cellStyle name="Comma 13 31 5" xfId="32053" xr:uid="{98C3E6E0-3E7E-4227-B939-0EE458593172}"/>
    <cellStyle name="Comma 13 32" xfId="2027" xr:uid="{A2151190-645D-4B5A-947D-4F28926F159C}"/>
    <cellStyle name="Comma 13 32 2" xfId="14121" xr:uid="{2CF2CCD2-4F46-45D4-844A-7FAD8550F765}"/>
    <cellStyle name="Comma 13 32 3" xfId="20393" xr:uid="{BB1D5E6C-B0B0-44CC-8154-FB82A10FA24A}"/>
    <cellStyle name="Comma 13 32 4" xfId="26356" xr:uid="{A74F8042-98C1-4293-A618-79BE17993D73}"/>
    <cellStyle name="Comma 13 32 5" xfId="32054" xr:uid="{8D35E557-C1FF-4BDA-9E65-26FFF87E2675}"/>
    <cellStyle name="Comma 13 33" xfId="2028" xr:uid="{0E10AF65-0D0C-4888-9A2F-D5D039FB4034}"/>
    <cellStyle name="Comma 13 33 2" xfId="14122" xr:uid="{D904CEF0-C058-4440-A17A-A1F4EB5F8E87}"/>
    <cellStyle name="Comma 13 33 3" xfId="20394" xr:uid="{FD6ED0CB-CD63-4451-ABE3-6B2941713C53}"/>
    <cellStyle name="Comma 13 33 4" xfId="26357" xr:uid="{6059AC23-F265-41B8-8B9F-CDFF9DBF993B}"/>
    <cellStyle name="Comma 13 33 5" xfId="32055" xr:uid="{D6134B75-CC2F-4840-976F-AE5AEBD0F59E}"/>
    <cellStyle name="Comma 13 34" xfId="2029" xr:uid="{EDD41464-8DED-4889-81CC-55E193F9BFEF}"/>
    <cellStyle name="Comma 13 34 2" xfId="14123" xr:uid="{E7A03CD5-E57F-40A6-86FE-34A7FCB7FA41}"/>
    <cellStyle name="Comma 13 34 3" xfId="20395" xr:uid="{E497CCB1-45EE-418F-9786-F56617AFF5FC}"/>
    <cellStyle name="Comma 13 34 4" xfId="26358" xr:uid="{F9B091AC-E10E-44F4-8549-70E30EBCBDFD}"/>
    <cellStyle name="Comma 13 34 5" xfId="32056" xr:uid="{2340425C-E7D1-416A-BA30-21A77865D36D}"/>
    <cellStyle name="Comma 13 35" xfId="2030" xr:uid="{96456320-3794-4AA0-B23B-4D7EF3B0C36D}"/>
    <cellStyle name="Comma 13 35 2" xfId="14124" xr:uid="{B0616BE4-0ADC-4C4E-913A-802D9BC541CB}"/>
    <cellStyle name="Comma 13 35 3" xfId="20396" xr:uid="{F610425D-5FB3-4611-AE6C-3D8BA58639C3}"/>
    <cellStyle name="Comma 13 35 4" xfId="26359" xr:uid="{E6A5B0A6-3F8A-4A97-AA87-585FF812D070}"/>
    <cellStyle name="Comma 13 35 5" xfId="32057" xr:uid="{1E9F3415-275E-4BBD-BD62-A5E98776D3F3}"/>
    <cellStyle name="Comma 13 36" xfId="2031" xr:uid="{2FF9DF81-9FB3-464A-8142-FF09A81529D6}"/>
    <cellStyle name="Comma 13 36 2" xfId="14125" xr:uid="{EDB1F40C-0948-4337-9853-32FA49D82EE5}"/>
    <cellStyle name="Comma 13 36 3" xfId="20397" xr:uid="{D4E4263A-113E-4834-BF4B-00973AC0EFA7}"/>
    <cellStyle name="Comma 13 36 4" xfId="26360" xr:uid="{C9AC7129-0F31-429E-9F93-E1363CA5782D}"/>
    <cellStyle name="Comma 13 36 5" xfId="32058" xr:uid="{86B69B9D-B22E-4B90-9B8A-4D9262E55F7E}"/>
    <cellStyle name="Comma 13 37" xfId="2032" xr:uid="{CD5FF105-14F3-414E-95A6-6CF3EECF0597}"/>
    <cellStyle name="Comma 13 37 2" xfId="14126" xr:uid="{CD8CA863-28F1-4D31-B2D5-05648C16D47B}"/>
    <cellStyle name="Comma 13 37 3" xfId="20398" xr:uid="{7EA2D656-1321-4452-8237-4D7180D67DDE}"/>
    <cellStyle name="Comma 13 37 4" xfId="26361" xr:uid="{D7FF8969-32FE-408D-B083-5C025831878C}"/>
    <cellStyle name="Comma 13 37 5" xfId="32059" xr:uid="{EE556BC2-EE4C-4CED-AC7A-FAB349C1694E}"/>
    <cellStyle name="Comma 13 38" xfId="2033" xr:uid="{8C4AA31A-6B6E-4D42-A705-7094668D9EF9}"/>
    <cellStyle name="Comma 13 38 2" xfId="14127" xr:uid="{528E4AC8-A434-4498-A24E-973BA0CC9561}"/>
    <cellStyle name="Comma 13 38 3" xfId="20399" xr:uid="{9FB10927-8484-49C0-A4D8-D25E1B956D2A}"/>
    <cellStyle name="Comma 13 38 4" xfId="26362" xr:uid="{631758DE-0E60-42F0-AB3C-E509F40CC2A6}"/>
    <cellStyle name="Comma 13 38 5" xfId="32060" xr:uid="{D53792C1-D75D-44BA-8AB7-5D6D58837E7D}"/>
    <cellStyle name="Comma 13 39" xfId="2034" xr:uid="{2D15A372-00CC-4BB1-AFC9-6AB00B79FB64}"/>
    <cellStyle name="Comma 13 39 2" xfId="14128" xr:uid="{14951A60-CFA2-4530-B4AF-8B0E3DE3026D}"/>
    <cellStyle name="Comma 13 39 3" xfId="20400" xr:uid="{140DC6EB-D39C-4301-8A28-8C090F6526FF}"/>
    <cellStyle name="Comma 13 39 4" xfId="26363" xr:uid="{EFDD27C2-9336-4B8E-856E-A4D012F41D97}"/>
    <cellStyle name="Comma 13 39 5" xfId="32061" xr:uid="{B1A7FFD3-B321-425B-AA45-99146F017A49}"/>
    <cellStyle name="Comma 13 4" xfId="2035" xr:uid="{5DB7EAD9-5D1C-473F-810C-7C6E26860EA8}"/>
    <cellStyle name="Comma 13 4 2" xfId="14129" xr:uid="{651B3774-C9F3-4E8B-8B7C-100528C8123A}"/>
    <cellStyle name="Comma 13 4 3" xfId="20401" xr:uid="{AF45E45E-F3A1-4A03-875B-3A9D465B400F}"/>
    <cellStyle name="Comma 13 4 4" xfId="26364" xr:uid="{40DF9F0D-C07B-473A-A261-E7201689D807}"/>
    <cellStyle name="Comma 13 4 5" xfId="32062" xr:uid="{89917290-3D02-4B44-9D5B-FAF6C2472A6E}"/>
    <cellStyle name="Comma 13 40" xfId="19688" xr:uid="{BD7CD88F-6B18-47A6-8B2F-F753920227F9}"/>
    <cellStyle name="Comma 13 41" xfId="20187" xr:uid="{C2D4085D-B0BA-4762-87F2-284748310D7C}"/>
    <cellStyle name="Comma 13 5" xfId="2036" xr:uid="{8E44F9A7-3BCD-4C2B-8033-8A2104E9EF94}"/>
    <cellStyle name="Comma 13 5 2" xfId="14130" xr:uid="{E1E2979A-E1F9-4A7E-8DBC-2D25130D38ED}"/>
    <cellStyle name="Comma 13 5 3" xfId="20402" xr:uid="{E3B137DA-B6EE-44D3-BFA7-C0FB99A82689}"/>
    <cellStyle name="Comma 13 5 4" xfId="26365" xr:uid="{2D6ECF69-A731-4732-A6FD-A0EAFF117EEA}"/>
    <cellStyle name="Comma 13 5 5" xfId="32063" xr:uid="{21C02308-7E30-41B7-AD43-76E089AF2F7B}"/>
    <cellStyle name="Comma 13 6" xfId="2037" xr:uid="{5386E360-362D-4382-959B-3DB45ECD4EE0}"/>
    <cellStyle name="Comma 13 6 2" xfId="14131" xr:uid="{0D3DA820-9F2A-457C-8AE5-0D123599DC29}"/>
    <cellStyle name="Comma 13 6 3" xfId="20403" xr:uid="{924B594F-C398-49EE-AD1F-D165068C67B8}"/>
    <cellStyle name="Comma 13 6 4" xfId="26366" xr:uid="{31BB37DF-B363-4E65-A0B4-9406369AF450}"/>
    <cellStyle name="Comma 13 6 5" xfId="32064" xr:uid="{3ABB69D8-126F-4DB2-A13A-B67BE5620415}"/>
    <cellStyle name="Comma 13 7" xfId="2038" xr:uid="{CDD39C69-EC7A-46FB-AF20-076331722BBF}"/>
    <cellStyle name="Comma 13 7 2" xfId="14132" xr:uid="{FD0C3CC8-CC1C-4CD3-842C-562D4B7633A2}"/>
    <cellStyle name="Comma 13 7 3" xfId="20404" xr:uid="{2B74CBCA-86AA-4E22-9BA0-AF5C86751272}"/>
    <cellStyle name="Comma 13 7 4" xfId="26367" xr:uid="{866EE625-89DE-4917-956E-FFB5BF3149BE}"/>
    <cellStyle name="Comma 13 7 5" xfId="32065" xr:uid="{FB80EDAC-28A9-4339-927C-F9C2767D9B2F}"/>
    <cellStyle name="Comma 13 8" xfId="2039" xr:uid="{98135D33-135D-4A26-B4A5-9EC0E7A49362}"/>
    <cellStyle name="Comma 13 8 2" xfId="14133" xr:uid="{4100822E-48FD-4DB0-9205-81A3B5471FF7}"/>
    <cellStyle name="Comma 13 8 3" xfId="20405" xr:uid="{E6021F05-FE50-42D8-A0B0-D002CB2F60F1}"/>
    <cellStyle name="Comma 13 8 4" xfId="26368" xr:uid="{88DC6BF0-216E-40D0-936D-EF751658D80F}"/>
    <cellStyle name="Comma 13 8 5" xfId="32066" xr:uid="{948DD107-CD2D-43C1-9317-57725836476B}"/>
    <cellStyle name="Comma 13 9" xfId="2040" xr:uid="{5D96FF1A-AD30-422F-BC1B-C775924DED4A}"/>
    <cellStyle name="Comma 13 9 2" xfId="14134" xr:uid="{4D3F1919-7277-4806-A1FA-69B501B45F2E}"/>
    <cellStyle name="Comma 13 9 3" xfId="20406" xr:uid="{EDAA82DC-90BA-4AF7-A4C6-993866946185}"/>
    <cellStyle name="Comma 13 9 4" xfId="26369" xr:uid="{8F874A7A-2BD3-4481-B18F-276513A0F90F}"/>
    <cellStyle name="Comma 13 9 5" xfId="32067" xr:uid="{0A8D9862-E528-40CD-91D5-E1ED93686EF3}"/>
    <cellStyle name="Comma 14" xfId="899" xr:uid="{6A824077-C868-4D1A-8E1D-F2F9839EB94F}"/>
    <cellStyle name="Comma 14 10" xfId="2041" xr:uid="{F783357A-D3B8-4C06-BB1A-611AE6D44DF5}"/>
    <cellStyle name="Comma 14 10 2" xfId="14135" xr:uid="{21E442F6-B4D1-41B2-9CD7-1F4F734D5BA3}"/>
    <cellStyle name="Comma 14 10 3" xfId="20407" xr:uid="{74B86BE2-6B64-466C-A80D-F17B9C9DA876}"/>
    <cellStyle name="Comma 14 10 4" xfId="26370" xr:uid="{814FAD0C-1F24-48F6-B25C-D6F5130DFAF1}"/>
    <cellStyle name="Comma 14 10 5" xfId="32068" xr:uid="{123907E8-5057-4647-A453-1D86684561A2}"/>
    <cellStyle name="Comma 14 11" xfId="2042" xr:uid="{2B72DBC5-E47B-4675-BB51-FBDA2E0BA569}"/>
    <cellStyle name="Comma 14 11 2" xfId="14136" xr:uid="{6B39D875-4B9B-430B-8434-224381A604AD}"/>
    <cellStyle name="Comma 14 11 3" xfId="20408" xr:uid="{58B57138-5620-40E5-85CC-ED885C305056}"/>
    <cellStyle name="Comma 14 11 4" xfId="26371" xr:uid="{FFC1B651-8835-4C60-915C-F2B7A1584D19}"/>
    <cellStyle name="Comma 14 11 5" xfId="32069" xr:uid="{04140A17-C084-4ED8-BAEB-60F8D6E0E2F9}"/>
    <cellStyle name="Comma 14 12" xfId="2043" xr:uid="{9FF508B8-3DA5-4A9A-926E-8E08B94FB38A}"/>
    <cellStyle name="Comma 14 12 2" xfId="14137" xr:uid="{FD641B8B-0C31-4604-B168-D786D7C062FB}"/>
    <cellStyle name="Comma 14 12 3" xfId="20409" xr:uid="{5BF90BA3-08D4-41AE-BA2A-21125CA5BAF5}"/>
    <cellStyle name="Comma 14 12 4" xfId="26372" xr:uid="{41F0FD6C-1C15-49EA-AA8C-ECF08950C6D2}"/>
    <cellStyle name="Comma 14 12 5" xfId="32070" xr:uid="{69D6C57D-7E0A-41C8-B752-54000F4137F6}"/>
    <cellStyle name="Comma 14 13" xfId="2044" xr:uid="{17DF72A0-E987-4193-BE8F-599B8071A1E9}"/>
    <cellStyle name="Comma 14 13 2" xfId="14138" xr:uid="{4928C36E-3058-4224-9E6E-6A761F8126AC}"/>
    <cellStyle name="Comma 14 13 3" xfId="20410" xr:uid="{CACE6521-23D1-4D76-8EA0-5F39EC314B83}"/>
    <cellStyle name="Comma 14 13 4" xfId="26373" xr:uid="{F4A63D7F-95F4-451D-A6C0-CAD37ACF5B4A}"/>
    <cellStyle name="Comma 14 13 5" xfId="32071" xr:uid="{A77CC32E-87B7-41D1-98F1-551A28EF90B2}"/>
    <cellStyle name="Comma 14 14" xfId="2045" xr:uid="{FE30ADD6-5904-410B-B3EC-89D069442C23}"/>
    <cellStyle name="Comma 14 14 2" xfId="14139" xr:uid="{7A58A297-5C90-4DE6-8489-4AC437B22A44}"/>
    <cellStyle name="Comma 14 14 3" xfId="20411" xr:uid="{64A52648-5DD8-483F-A787-17C214C5FF3E}"/>
    <cellStyle name="Comma 14 14 4" xfId="26374" xr:uid="{05646EA7-859A-4D87-9722-5B02EB4D8639}"/>
    <cellStyle name="Comma 14 14 5" xfId="32072" xr:uid="{5CE74432-3DAB-45CE-AE34-2FCFDA11D585}"/>
    <cellStyle name="Comma 14 15" xfId="2046" xr:uid="{1D0ABAF1-4A5C-4C8B-8C76-B0BA44030CA1}"/>
    <cellStyle name="Comma 14 15 2" xfId="14140" xr:uid="{A5E88384-C244-4531-800A-DF2C6679E51A}"/>
    <cellStyle name="Comma 14 15 3" xfId="20412" xr:uid="{7AE688AF-B898-4BE8-8CD4-EEC92D80CC0F}"/>
    <cellStyle name="Comma 14 15 4" xfId="26375" xr:uid="{96CA9121-9A14-4A77-8B53-1D84DFAEE2F3}"/>
    <cellStyle name="Comma 14 15 5" xfId="32073" xr:uid="{EE8A6675-F894-4769-AD90-FEC2528FFD99}"/>
    <cellStyle name="Comma 14 16" xfId="2047" xr:uid="{D58302DA-51E9-41AB-B8D6-B6D14C1F0BE9}"/>
    <cellStyle name="Comma 14 16 2" xfId="14141" xr:uid="{7A926BB9-0E07-43EE-BA89-1016DD009E3D}"/>
    <cellStyle name="Comma 14 16 3" xfId="20413" xr:uid="{FFD1781C-886D-48A7-9B57-80BFF3FBB77D}"/>
    <cellStyle name="Comma 14 16 4" xfId="26376" xr:uid="{12964553-5436-4F4D-9095-B458C8CE7D8E}"/>
    <cellStyle name="Comma 14 16 5" xfId="32074" xr:uid="{63BDC997-FF92-46E5-A20B-C2EF848D0636}"/>
    <cellStyle name="Comma 14 17" xfId="2048" xr:uid="{8A7598B1-FC20-4923-90F3-BDD9544BD5A1}"/>
    <cellStyle name="Comma 14 17 2" xfId="14142" xr:uid="{BDE42911-6678-44A1-8C37-EF9448266608}"/>
    <cellStyle name="Comma 14 17 3" xfId="20414" xr:uid="{46BEF4D8-2105-4332-A64E-DB44E006C376}"/>
    <cellStyle name="Comma 14 17 4" xfId="26377" xr:uid="{0E28AE34-0D3A-4553-BE92-0618AD8FE77A}"/>
    <cellStyle name="Comma 14 17 5" xfId="32075" xr:uid="{8E5E4DEB-2D72-450A-9295-A0504386929C}"/>
    <cellStyle name="Comma 14 18" xfId="2049" xr:uid="{92BAC071-7147-42FC-8E0E-39DB4A00D69A}"/>
    <cellStyle name="Comma 14 18 2" xfId="14143" xr:uid="{133E62EC-ADFD-428B-948C-B0C8A24EF43F}"/>
    <cellStyle name="Comma 14 18 3" xfId="20415" xr:uid="{74B3660F-DCF8-4742-9B9D-06DEC37D8E77}"/>
    <cellStyle name="Comma 14 18 4" xfId="26378" xr:uid="{44DF6951-3A35-40A7-B39E-4BFC126B0F64}"/>
    <cellStyle name="Comma 14 18 5" xfId="32076" xr:uid="{2EC4BA59-D2D1-4766-923B-B1054BDE9AA3}"/>
    <cellStyle name="Comma 14 19" xfId="2050" xr:uid="{7CB8B2CF-1E11-4D39-8E21-AD76F4B71B06}"/>
    <cellStyle name="Comma 14 19 2" xfId="14144" xr:uid="{23EF176B-3925-45AD-967E-EEB3DF18CB8B}"/>
    <cellStyle name="Comma 14 19 3" xfId="20416" xr:uid="{94E72FC2-7594-4D3A-9D27-1AA37067A475}"/>
    <cellStyle name="Comma 14 19 4" xfId="26379" xr:uid="{9AFC00ED-E751-4ACC-95F7-E5FC60AF4250}"/>
    <cellStyle name="Comma 14 19 5" xfId="32077" xr:uid="{2490FCDA-55FF-413D-A256-86445486411E}"/>
    <cellStyle name="Comma 14 2" xfId="2051" xr:uid="{D6A45AE9-3CF6-4C1D-AC8F-3DF495E2B1E0}"/>
    <cellStyle name="Comma 14 2 2" xfId="14145" xr:uid="{3CCAB5F5-EDE0-4E3F-844A-0708071EAB95}"/>
    <cellStyle name="Comma 14 2 3" xfId="20417" xr:uid="{416BE6AC-C28F-44EB-8330-7BB7B33CD77F}"/>
    <cellStyle name="Comma 14 2 4" xfId="26380" xr:uid="{D8EB4535-6E60-4317-B32A-19EAF6715EC4}"/>
    <cellStyle name="Comma 14 2 5" xfId="32078" xr:uid="{2A28464E-CF4C-43ED-B747-1276C5733F4B}"/>
    <cellStyle name="Comma 14 20" xfId="2052" xr:uid="{87119180-0720-423C-BB22-40BDE3E936B9}"/>
    <cellStyle name="Comma 14 20 2" xfId="14146" xr:uid="{40F88E3A-135E-4A38-B722-82DA6B5E8EAA}"/>
    <cellStyle name="Comma 14 20 3" xfId="20418" xr:uid="{C3DAEB98-49D5-454B-8D53-7C01025ACA75}"/>
    <cellStyle name="Comma 14 20 4" xfId="26381" xr:uid="{F34B97F7-F281-477E-AACD-5DBBF715049C}"/>
    <cellStyle name="Comma 14 20 5" xfId="32079" xr:uid="{0148113E-4AF4-47DF-BC72-E7AEF2A37638}"/>
    <cellStyle name="Comma 14 21" xfId="2053" xr:uid="{C486E913-272B-45AC-8CBB-E7991DFE5FCD}"/>
    <cellStyle name="Comma 14 21 2" xfId="14147" xr:uid="{36480D46-5E81-4A82-9565-7AD100FDFF6E}"/>
    <cellStyle name="Comma 14 21 3" xfId="20419" xr:uid="{859547DD-79BF-4EA1-B692-07397F7E094E}"/>
    <cellStyle name="Comma 14 21 4" xfId="26382" xr:uid="{D0324432-D6AB-43F0-94BF-29EE1EE9188A}"/>
    <cellStyle name="Comma 14 21 5" xfId="32080" xr:uid="{2B668D3D-BFA6-432E-BBF7-A95374618214}"/>
    <cellStyle name="Comma 14 22" xfId="2054" xr:uid="{7123C94A-6941-40FB-9208-6495F1D87253}"/>
    <cellStyle name="Comma 14 22 2" xfId="14148" xr:uid="{06AB7C99-4CF1-443B-9758-DAC36378474E}"/>
    <cellStyle name="Comma 14 22 3" xfId="20420" xr:uid="{3FE8DBBD-CDFA-43F7-B74D-1C495B66CEDA}"/>
    <cellStyle name="Comma 14 22 4" xfId="26383" xr:uid="{9EE8A509-A937-4CE0-9A75-7AA858E2A955}"/>
    <cellStyle name="Comma 14 22 5" xfId="32081" xr:uid="{04341F68-D4D4-44C2-AA57-3D2F8EF5D3C4}"/>
    <cellStyle name="Comma 14 23" xfId="2055" xr:uid="{F50E4858-E300-4F0B-8BE9-3DA5E0AE4140}"/>
    <cellStyle name="Comma 14 23 2" xfId="14149" xr:uid="{0856DEB9-1A79-4C99-91FF-1579FB62D136}"/>
    <cellStyle name="Comma 14 23 3" xfId="20421" xr:uid="{97F3880D-B789-4E22-942C-64E0CB0F0F0F}"/>
    <cellStyle name="Comma 14 23 4" xfId="26384" xr:uid="{DE9552A0-047B-4119-91C8-897A5E7B9B26}"/>
    <cellStyle name="Comma 14 23 5" xfId="32082" xr:uid="{5D4CD105-D654-4E60-A2EB-E373C63CB687}"/>
    <cellStyle name="Comma 14 24" xfId="2056" xr:uid="{DED67704-5C22-4B9D-8C7A-F056E7149462}"/>
    <cellStyle name="Comma 14 24 2" xfId="14150" xr:uid="{E71987B0-438D-4C0B-A922-54C8ABBB5D86}"/>
    <cellStyle name="Comma 14 24 3" xfId="20422" xr:uid="{F2577387-A6B6-4C30-ADF9-E0ED769B7F30}"/>
    <cellStyle name="Comma 14 24 4" xfId="26385" xr:uid="{46E0C8AB-CDDA-431A-8211-02E0D33A2F6D}"/>
    <cellStyle name="Comma 14 24 5" xfId="32083" xr:uid="{189D5E6D-957C-4C78-A0F7-6AACF13A7436}"/>
    <cellStyle name="Comma 14 25" xfId="2057" xr:uid="{8BCCAA65-4056-441B-8D77-1A5652F03DF6}"/>
    <cellStyle name="Comma 14 25 2" xfId="14151" xr:uid="{D9AD3B96-1B5F-4EBC-8673-39E2185EF41F}"/>
    <cellStyle name="Comma 14 25 3" xfId="20423" xr:uid="{61DC4BD9-410D-4C78-A12B-93659D726490}"/>
    <cellStyle name="Comma 14 25 4" xfId="26386" xr:uid="{38F8B804-D782-4896-8743-FB5EF082A797}"/>
    <cellStyle name="Comma 14 25 5" xfId="32084" xr:uid="{1949FAC4-609C-4755-B571-A3C65DCB697F}"/>
    <cellStyle name="Comma 14 26" xfId="2058" xr:uid="{AE34064E-3738-478B-86FD-F98543033513}"/>
    <cellStyle name="Comma 14 26 2" xfId="14152" xr:uid="{1FE119E4-0F24-464D-A96F-2619BF708C06}"/>
    <cellStyle name="Comma 14 26 3" xfId="20424" xr:uid="{148B0317-E15B-4E83-93E3-9BD372258002}"/>
    <cellStyle name="Comma 14 26 4" xfId="26387" xr:uid="{B1ED93FA-4476-4D20-8022-CB9C3EBBEAEE}"/>
    <cellStyle name="Comma 14 26 5" xfId="32085" xr:uid="{974751F9-F331-4D42-B2FC-EB0DADE27606}"/>
    <cellStyle name="Comma 14 27" xfId="2059" xr:uid="{120C3F4A-06AF-4247-B983-5042DDCF1CDB}"/>
    <cellStyle name="Comma 14 27 2" xfId="14153" xr:uid="{8C0D5361-01A8-40CC-8599-BADA8DBCB32A}"/>
    <cellStyle name="Comma 14 27 3" xfId="20425" xr:uid="{8626B4F2-20AD-4DEA-995E-FFC10F125D32}"/>
    <cellStyle name="Comma 14 27 4" xfId="26388" xr:uid="{3C0CE1CB-5E5D-4702-B635-21EB3248C125}"/>
    <cellStyle name="Comma 14 27 5" xfId="32086" xr:uid="{604AFC15-A1E6-4631-9EC6-300907D13D9B}"/>
    <cellStyle name="Comma 14 28" xfId="2060" xr:uid="{8E6DC71D-170F-4126-8828-F86FE00C4F4C}"/>
    <cellStyle name="Comma 14 28 2" xfId="14154" xr:uid="{398886B1-C06A-4C5C-B1FB-3F2804FFADDE}"/>
    <cellStyle name="Comma 14 28 3" xfId="20426" xr:uid="{F9A631FB-7E0C-4A69-9D44-7951CF086C88}"/>
    <cellStyle name="Comma 14 28 4" xfId="26389" xr:uid="{4CBEC1C5-5B26-47A7-AE6A-DA0C4EA9D956}"/>
    <cellStyle name="Comma 14 28 5" xfId="32087" xr:uid="{66F264B7-9DA1-40B2-8388-9C10E801C152}"/>
    <cellStyle name="Comma 14 29" xfId="2061" xr:uid="{F09C18AB-7718-4371-9C35-DE649D81A505}"/>
    <cellStyle name="Comma 14 29 2" xfId="14155" xr:uid="{93F72F6E-965A-490D-8D62-1449BD217EE8}"/>
    <cellStyle name="Comma 14 29 3" xfId="20427" xr:uid="{38B9AB02-3C43-44ED-B1E9-024462118BC9}"/>
    <cellStyle name="Comma 14 29 4" xfId="26390" xr:uid="{3DD81626-707E-41B9-A006-B4BBE0683E56}"/>
    <cellStyle name="Comma 14 29 5" xfId="32088" xr:uid="{66ED1C32-86E6-4A61-9986-9D084C24E7FE}"/>
    <cellStyle name="Comma 14 3" xfId="2062" xr:uid="{D115A2E6-3648-47B3-B3C2-B50569165AEA}"/>
    <cellStyle name="Comma 14 3 2" xfId="14156" xr:uid="{C8BD1C45-0F26-4079-B4A2-EE596895AE3C}"/>
    <cellStyle name="Comma 14 3 3" xfId="20428" xr:uid="{D25AE442-BF1A-47B3-AB45-EE72147C19B7}"/>
    <cellStyle name="Comma 14 3 4" xfId="26391" xr:uid="{6B659902-3AC7-4225-BD27-88DE19E175C1}"/>
    <cellStyle name="Comma 14 3 5" xfId="32089" xr:uid="{955CC93A-6EF0-4455-A532-08C637B176F4}"/>
    <cellStyle name="Comma 14 30" xfId="2063" xr:uid="{F5BB2E4D-8116-43BB-B58B-D124BDEE8478}"/>
    <cellStyle name="Comma 14 30 2" xfId="14157" xr:uid="{DB3D1F17-9FE0-4832-8F70-E2B083D6507B}"/>
    <cellStyle name="Comma 14 30 3" xfId="20429" xr:uid="{829E26BA-9E5A-4894-85A8-194ED8139554}"/>
    <cellStyle name="Comma 14 30 4" xfId="26392" xr:uid="{3FD939F9-6CEE-4F40-8A0A-2C79229C9D8B}"/>
    <cellStyle name="Comma 14 30 5" xfId="32090" xr:uid="{F8328730-2C54-4DC8-BAA1-6BB1E5E88B42}"/>
    <cellStyle name="Comma 14 31" xfId="2064" xr:uid="{E7FBF00B-FF03-4AC5-8A5A-F1CD3E798A2C}"/>
    <cellStyle name="Comma 14 31 2" xfId="14158" xr:uid="{F3B7E869-2394-497F-B8BB-37CDFB369CB1}"/>
    <cellStyle name="Comma 14 31 3" xfId="20430" xr:uid="{DB4BB5BC-AD30-4A98-8F69-DB35B032D380}"/>
    <cellStyle name="Comma 14 31 4" xfId="26393" xr:uid="{25328FCF-5315-4429-A18E-3E4A9D62E959}"/>
    <cellStyle name="Comma 14 31 5" xfId="32091" xr:uid="{16203965-3F08-4640-9D00-9151BFB3EA01}"/>
    <cellStyle name="Comma 14 32" xfId="2065" xr:uid="{6EDC57F8-6063-4139-81D9-5995F3F985BE}"/>
    <cellStyle name="Comma 14 32 2" xfId="14159" xr:uid="{D496F385-1A9A-41E0-92CC-BDA2BA27083D}"/>
    <cellStyle name="Comma 14 32 3" xfId="20431" xr:uid="{DE8A4DC4-8EC9-4228-8CDE-257E5F6BAED5}"/>
    <cellStyle name="Comma 14 32 4" xfId="26394" xr:uid="{460AFF50-01F7-45FD-90F0-8AFA56065593}"/>
    <cellStyle name="Comma 14 32 5" xfId="32092" xr:uid="{826F8F51-0338-40A9-9DD6-17CDBB452105}"/>
    <cellStyle name="Comma 14 33" xfId="2066" xr:uid="{7B11E7BC-E696-4C7A-9007-64F1F9E0057D}"/>
    <cellStyle name="Comma 14 33 2" xfId="14160" xr:uid="{223AE5F6-1801-4D9B-8585-3EE90CAF7C1C}"/>
    <cellStyle name="Comma 14 33 3" xfId="20432" xr:uid="{845E95C4-FCB8-440E-B494-41B4FABA001B}"/>
    <cellStyle name="Comma 14 33 4" xfId="26395" xr:uid="{0DFD1FC0-3766-4B0E-87FE-C0C7E1F00CA1}"/>
    <cellStyle name="Comma 14 33 5" xfId="32093" xr:uid="{B6F8B70D-DFC1-4868-B3AD-93BD52B7955B}"/>
    <cellStyle name="Comma 14 34" xfId="2067" xr:uid="{CEC69CA2-7F7A-4216-A725-F7E9563C1DBD}"/>
    <cellStyle name="Comma 14 34 2" xfId="14161" xr:uid="{26CDE269-4060-4357-A34E-7B8307B5C2E3}"/>
    <cellStyle name="Comma 14 34 3" xfId="20433" xr:uid="{85242A72-1D84-4321-9FE2-9D2DE2C7DDA8}"/>
    <cellStyle name="Comma 14 34 4" xfId="26396" xr:uid="{864652FC-A9CF-4E3B-BA07-B5A6604D6954}"/>
    <cellStyle name="Comma 14 34 5" xfId="32094" xr:uid="{2F552FD4-6719-4028-AB49-B8493DAD5806}"/>
    <cellStyle name="Comma 14 35" xfId="2068" xr:uid="{FA68EA3B-5BD9-435C-9411-A9341F81748C}"/>
    <cellStyle name="Comma 14 35 2" xfId="14162" xr:uid="{35B37040-F710-4F5B-BB5B-4A82B8414089}"/>
    <cellStyle name="Comma 14 35 3" xfId="20434" xr:uid="{8B6A5646-3FDA-4DC3-88EC-37AB5CAA968E}"/>
    <cellStyle name="Comma 14 35 4" xfId="26397" xr:uid="{624C575C-92AA-4739-8FDE-BDBD2123E007}"/>
    <cellStyle name="Comma 14 35 5" xfId="32095" xr:uid="{AB1BCEEA-FA92-45E7-9033-EE2BB888DCC5}"/>
    <cellStyle name="Comma 14 36" xfId="2069" xr:uid="{FC333552-FA18-4A39-85B5-E6FA5DAEE515}"/>
    <cellStyle name="Comma 14 36 2" xfId="14163" xr:uid="{4DE22C15-A5DD-45D8-807F-C5517B003E1A}"/>
    <cellStyle name="Comma 14 36 3" xfId="20435" xr:uid="{82C68E6A-0E8E-4612-9B70-3F2C14DDF1E7}"/>
    <cellStyle name="Comma 14 36 4" xfId="26398" xr:uid="{8D00FA46-F732-42D8-985F-1D42EB7BF99C}"/>
    <cellStyle name="Comma 14 36 5" xfId="32096" xr:uid="{199D9795-74B3-4699-A050-0621D6BF01AB}"/>
    <cellStyle name="Comma 14 37" xfId="2070" xr:uid="{51A255A3-C03B-4264-A1AF-F5729AC02362}"/>
    <cellStyle name="Comma 14 37 2" xfId="14164" xr:uid="{DA59EBDA-C907-400D-B401-9A9627A03F7A}"/>
    <cellStyle name="Comma 14 37 3" xfId="20436" xr:uid="{4D501FF3-E01B-4EB9-B1E2-8F5594FD9E9B}"/>
    <cellStyle name="Comma 14 37 4" xfId="26399" xr:uid="{23AD9247-C30F-4E21-84EA-E5DB92BAAFF9}"/>
    <cellStyle name="Comma 14 37 5" xfId="32097" xr:uid="{63497B39-6D25-4B1D-846A-090E135F141B}"/>
    <cellStyle name="Comma 14 38" xfId="2071" xr:uid="{0E43CE14-A4A7-48C4-A5A6-DD1909969C03}"/>
    <cellStyle name="Comma 14 38 2" xfId="14165" xr:uid="{96C36856-017C-47FD-963B-C3D692D965C4}"/>
    <cellStyle name="Comma 14 38 3" xfId="20437" xr:uid="{370D2418-8CF1-4A95-84CE-123B5F5F382A}"/>
    <cellStyle name="Comma 14 38 4" xfId="26400" xr:uid="{9CED6B6D-8A0C-4AF7-8BDF-F02CA2FA5E31}"/>
    <cellStyle name="Comma 14 38 5" xfId="32098" xr:uid="{02D1A8E1-EEE1-4DC0-9961-D3E7DEC92343}"/>
    <cellStyle name="Comma 14 39" xfId="2072" xr:uid="{BDA6C5F8-57DE-402C-A4C9-6929D2F1CB11}"/>
    <cellStyle name="Comma 14 39 2" xfId="14166" xr:uid="{CCDCA157-938A-4524-9EE3-6944C6C9C588}"/>
    <cellStyle name="Comma 14 39 3" xfId="20438" xr:uid="{5713F3E3-00A1-43C5-B7C0-862EF54F2D5D}"/>
    <cellStyle name="Comma 14 39 4" xfId="26401" xr:uid="{9A6EAB45-37D6-4B24-B8FB-4E35AC8274E7}"/>
    <cellStyle name="Comma 14 39 5" xfId="32099" xr:uid="{78216304-E852-491A-90AD-5B1206751F8B}"/>
    <cellStyle name="Comma 14 4" xfId="2073" xr:uid="{3A1D2D6A-B7C8-48DD-8064-ED4466056590}"/>
    <cellStyle name="Comma 14 4 2" xfId="14167" xr:uid="{B0170A5B-7641-4C0D-9A8C-7FA9883DE14B}"/>
    <cellStyle name="Comma 14 4 3" xfId="20439" xr:uid="{D4899B30-2B86-4CAC-BFE3-CD52201FB99E}"/>
    <cellStyle name="Comma 14 4 4" xfId="26402" xr:uid="{0D3DA8C9-7F3E-45B2-B13C-778A5FC67D83}"/>
    <cellStyle name="Comma 14 4 5" xfId="32100" xr:uid="{B42C6D77-C4BF-4A4F-ADEA-D26AB154E73C}"/>
    <cellStyle name="Comma 14 40" xfId="14000" xr:uid="{3139E312-9619-4EF3-B7F3-634E866AC02B}"/>
    <cellStyle name="Comma 14 41" xfId="20188" xr:uid="{D049B74F-781A-4E77-9101-A040446D0716}"/>
    <cellStyle name="Comma 14 42" xfId="26232" xr:uid="{6C91BAE6-B9C4-49DA-8A31-AE3B7FF3A97D}"/>
    <cellStyle name="Comma 14 43" xfId="31927" xr:uid="{1B356745-79D6-491A-9F5A-2B467C909663}"/>
    <cellStyle name="Comma 14 5" xfId="2074" xr:uid="{435B3D11-1F07-478F-88AE-CC437F6CBD76}"/>
    <cellStyle name="Comma 14 5 2" xfId="14168" xr:uid="{E74BBA77-D749-42D3-9810-9DE45ED073D2}"/>
    <cellStyle name="Comma 14 5 3" xfId="20440" xr:uid="{B3274818-0FE6-46DD-9BAE-C652E4ED874D}"/>
    <cellStyle name="Comma 14 5 4" xfId="26403" xr:uid="{F39DD422-87E1-4A3C-92CB-2D6ABBD87523}"/>
    <cellStyle name="Comma 14 5 5" xfId="32101" xr:uid="{1ABCAE79-16C0-4BE9-A0F7-136459EC3F13}"/>
    <cellStyle name="Comma 14 6" xfId="2075" xr:uid="{FF06DD34-4BDE-4D1C-8F79-A23FAE0E448C}"/>
    <cellStyle name="Comma 14 6 2" xfId="14169" xr:uid="{03F8C122-9748-462B-AC86-9AB25A58651E}"/>
    <cellStyle name="Comma 14 6 3" xfId="20441" xr:uid="{56E47876-3D2A-4176-B9DC-7F1941E2B8B6}"/>
    <cellStyle name="Comma 14 6 4" xfId="26404" xr:uid="{0617BA7A-0B64-4331-BF6B-C594315C3A68}"/>
    <cellStyle name="Comma 14 6 5" xfId="32102" xr:uid="{08E2F137-4CE2-4E45-BFCD-EBA31124B676}"/>
    <cellStyle name="Comma 14 7" xfId="2076" xr:uid="{FBDC36F0-2F93-48D6-8809-F6DEBA47E970}"/>
    <cellStyle name="Comma 14 7 2" xfId="14170" xr:uid="{6C64F247-2A14-49DD-A5CC-12D81643C497}"/>
    <cellStyle name="Comma 14 7 3" xfId="20442" xr:uid="{8AAE478B-A284-457D-BB41-3B0A0085922F}"/>
    <cellStyle name="Comma 14 7 4" xfId="26405" xr:uid="{A075E34C-0B4B-460A-B4D5-E1C37F3B668E}"/>
    <cellStyle name="Comma 14 7 5" xfId="32103" xr:uid="{8197F6BE-0771-470C-B571-DE01DAF3BD8B}"/>
    <cellStyle name="Comma 14 8" xfId="2077" xr:uid="{7401F5DA-5A72-48C9-B4E9-18F8705DF674}"/>
    <cellStyle name="Comma 14 8 2" xfId="14171" xr:uid="{9B61B6D8-B58B-4706-BCB0-DB6F6D813D6B}"/>
    <cellStyle name="Comma 14 8 3" xfId="20443" xr:uid="{0604A7F0-E4FD-4257-8DA7-1B312116FFB2}"/>
    <cellStyle name="Comma 14 8 4" xfId="26406" xr:uid="{855A7213-DC11-46F9-BCF2-C097182F680B}"/>
    <cellStyle name="Comma 14 8 5" xfId="32104" xr:uid="{2D19DE49-8608-40B0-8ECC-DB7046774992}"/>
    <cellStyle name="Comma 14 9" xfId="2078" xr:uid="{925B01AA-14C6-494E-B1A5-19EF33A20EE4}"/>
    <cellStyle name="Comma 14 9 2" xfId="14172" xr:uid="{14588477-38BC-41F4-97A3-193A00754580}"/>
    <cellStyle name="Comma 14 9 3" xfId="20444" xr:uid="{749F9E14-056C-4C04-891D-B7FA71C334FD}"/>
    <cellStyle name="Comma 14 9 4" xfId="26407" xr:uid="{8CEC3AB7-A961-4C8B-8350-E31D5E25A73C}"/>
    <cellStyle name="Comma 14 9 5" xfId="32105" xr:uid="{C3E29C2F-707A-458F-88B8-AFDDB1B9666B}"/>
    <cellStyle name="Comma 15" xfId="900" xr:uid="{08DF451D-53B1-40A3-9109-AD0FF6666A80}"/>
    <cellStyle name="Comma 15 2" xfId="2079" xr:uid="{2C485C2E-91C3-45BD-9D56-58A993E3DDBD}"/>
    <cellStyle name="Comma 15 2 2" xfId="14173" xr:uid="{2BBEBC8F-680F-46BC-955D-1C13BD3C18E4}"/>
    <cellStyle name="Comma 15 2 3" xfId="20445" xr:uid="{4A7DD06E-B54D-4930-B66E-059791D533E4}"/>
    <cellStyle name="Comma 15 2 4" xfId="26408" xr:uid="{3454D260-18EA-422B-A56A-74E262FB4980}"/>
    <cellStyle name="Comma 15 2 5" xfId="32106" xr:uid="{570007E1-EF72-40AF-B1AA-A342780B6904}"/>
    <cellStyle name="Comma 15 3" xfId="14001" xr:uid="{57CBF81A-08E4-4E4F-B59D-C9282FC6309D}"/>
    <cellStyle name="Comma 15 4" xfId="20189" xr:uid="{39E47AD7-E5F6-4209-90A3-D086E86CE282}"/>
    <cellStyle name="Comma 15 5" xfId="26233" xr:uid="{05C2BF9F-2869-44B2-80CC-2F4E36168DE2}"/>
    <cellStyle name="Comma 15 6" xfId="31928" xr:uid="{FC3D2BD6-A71A-40DF-BB51-94026C94DA2E}"/>
    <cellStyle name="Comma 16" xfId="901" xr:uid="{05068BD3-5130-478A-9992-CE6D8C3A8BCD}"/>
    <cellStyle name="Comma 16 2" xfId="2080" xr:uid="{BA31C0CB-341A-4253-AF99-A5DE47329EEA}"/>
    <cellStyle name="Comma 16 2 2" xfId="14174" xr:uid="{1E99BD10-CFB2-4A5D-9432-DA360B04A321}"/>
    <cellStyle name="Comma 16 2 3" xfId="20446" xr:uid="{DEECAF60-14A2-4C18-B78F-69F16296BE15}"/>
    <cellStyle name="Comma 16 2 4" xfId="26409" xr:uid="{19702571-5292-4852-807F-28BFE6D813E5}"/>
    <cellStyle name="Comma 16 2 5" xfId="32107" xr:uid="{350550CA-6D35-4883-BC68-055B808F6BB3}"/>
    <cellStyle name="Comma 17" xfId="902" xr:uid="{E9A62C3B-B798-4FFE-919D-B91D184DCAE7}"/>
    <cellStyle name="Comma 17 2" xfId="2081" xr:uid="{1D8E7E7C-CAA6-4FF7-932C-819570B51383}"/>
    <cellStyle name="Comma 17 2 2" xfId="14175" xr:uid="{609E77DE-4A88-4391-9C5B-BE9937D7B966}"/>
    <cellStyle name="Comma 17 2 3" xfId="20447" xr:uid="{2CBD8BCA-1F21-47E8-9C4A-210EAD6BB4E3}"/>
    <cellStyle name="Comma 17 2 4" xfId="26410" xr:uid="{A2A8BD3A-C8BD-413E-B25B-B284C7DEDA17}"/>
    <cellStyle name="Comma 17 2 5" xfId="32108" xr:uid="{084C011B-214C-4435-A7A5-99A0C3628580}"/>
    <cellStyle name="Comma 17 3" xfId="19689" xr:uid="{BEF581BE-0165-470A-998A-9CFBB44B6038}"/>
    <cellStyle name="Comma 17 4" xfId="14002" xr:uid="{0650B603-B7AE-4FDB-9351-7C51065C54F9}"/>
    <cellStyle name="Comma 17 5" xfId="20190" xr:uid="{A3A259D1-4F73-4803-9F2C-B8E997A9D10C}"/>
    <cellStyle name="Comma 17 6" xfId="26234" xr:uid="{222DDF7E-A1F6-442F-91AA-28A75E1D13D3}"/>
    <cellStyle name="Comma 17 7" xfId="31929" xr:uid="{9F01BFA5-33FE-4540-8938-27BE42265DAD}"/>
    <cellStyle name="Comma 18" xfId="2082" xr:uid="{1D97C04E-38CC-43B0-B6BE-2725B8EEBE04}"/>
    <cellStyle name="Comma 18 2" xfId="2083" xr:uid="{E8A54A27-C054-4C5D-BF4B-85136CD59C40}"/>
    <cellStyle name="Comma 18 2 2" xfId="14177" xr:uid="{F87C568A-517A-4C3F-AC25-84690D4B5EDA}"/>
    <cellStyle name="Comma 18 2 3" xfId="20449" xr:uid="{4671DD55-611A-40CE-B751-CA6B2AC94C32}"/>
    <cellStyle name="Comma 18 2 4" xfId="26412" xr:uid="{950773FA-1377-42B6-8569-0CC9F813B2F6}"/>
    <cellStyle name="Comma 18 2 5" xfId="32110" xr:uid="{07177EB2-4991-4DB8-BA91-C0A4D3BE2FCC}"/>
    <cellStyle name="Comma 18 3" xfId="14176" xr:uid="{3169021B-CB96-4684-8617-F169E62BEC38}"/>
    <cellStyle name="Comma 18 4" xfId="20448" xr:uid="{A9FAC5F2-CE4B-4A6B-9C13-11852AEEABED}"/>
    <cellStyle name="Comma 18 5" xfId="26411" xr:uid="{F379D745-6D6F-4267-8777-448664AB283C}"/>
    <cellStyle name="Comma 18 6" xfId="32109" xr:uid="{1CC4A6FB-D173-436A-B23E-F80610D31E45}"/>
    <cellStyle name="Comma 19" xfId="2084" xr:uid="{93804F3A-966A-4561-9964-F6D0D90E4B88}"/>
    <cellStyle name="Comma 19 2" xfId="2085" xr:uid="{90FE2486-1412-4DF4-96C2-FB84BC43A997}"/>
    <cellStyle name="Comma 19 2 2" xfId="14179" xr:uid="{9F7801A6-9772-48D9-A8B0-81A888924BEC}"/>
    <cellStyle name="Comma 19 2 3" xfId="20451" xr:uid="{32178854-7E92-4BFC-B78D-C9546AA4D5FB}"/>
    <cellStyle name="Comma 19 2 4" xfId="26414" xr:uid="{1EDCAF60-4F9C-42A6-B296-65EA3D35AA96}"/>
    <cellStyle name="Comma 19 2 5" xfId="32112" xr:uid="{46A45596-F0DE-476F-8E2E-9DCBA275E4D5}"/>
    <cellStyle name="Comma 19 3" xfId="14178" xr:uid="{F838EA4C-9F08-4798-A39A-CFB3EED89974}"/>
    <cellStyle name="Comma 19 4" xfId="20450" xr:uid="{284EB10E-5247-411B-A247-B256EEB9D1FD}"/>
    <cellStyle name="Comma 19 5" xfId="26413" xr:uid="{2A802E65-3672-4545-9E6A-FD0C9E3AB09E}"/>
    <cellStyle name="Comma 19 6" xfId="32111" xr:uid="{0C4A430D-8E45-43EC-9DE6-6900716546B2}"/>
    <cellStyle name="Comma 2" xfId="5" xr:uid="{60EB949D-4DDC-406D-9805-2673EAC57237}"/>
    <cellStyle name="Comma 2 10" xfId="2086" xr:uid="{7B30D023-5708-4595-AA12-0A0202B809D1}"/>
    <cellStyle name="Comma 2 10 2" xfId="2087" xr:uid="{D30A7BA9-EF68-4D26-A03E-C288254019E9}"/>
    <cellStyle name="Comma 2 10 3" xfId="2088" xr:uid="{2B6A8D79-126A-4B1D-9FFE-A22D736ACDD0}"/>
    <cellStyle name="Comma 2 10 4" xfId="2089" xr:uid="{59F65A71-E3D2-4B3E-84AE-0FA7ABE00EBE}"/>
    <cellStyle name="Comma 2 10 5" xfId="2090" xr:uid="{D8C25750-76A7-429C-91D3-4E86437C4C9A}"/>
    <cellStyle name="Comma 2 10 6" xfId="14180" xr:uid="{D225C372-A9AA-405B-977E-D3B59979D86D}"/>
    <cellStyle name="Comma 2 10 7" xfId="20452" xr:uid="{73D4DB5E-3D9E-4CCF-AC16-762EFF69A357}"/>
    <cellStyle name="Comma 2 10 8" xfId="26415" xr:uid="{16369DDA-C971-4DC3-A3BB-775A43904387}"/>
    <cellStyle name="Comma 2 10 9" xfId="32113" xr:uid="{BD7313FF-AED0-4530-B852-69F9881A0AE2}"/>
    <cellStyle name="Comma 2 11" xfId="2091" xr:uid="{0260EFD4-61C0-480A-BB4F-399901595126}"/>
    <cellStyle name="Comma 2 11 2" xfId="2092" xr:uid="{35DFD4D1-31C4-42BE-845D-4046365F008E}"/>
    <cellStyle name="Comma 2 11 3" xfId="2093" xr:uid="{2BB4CC04-411B-4735-93F1-CA48C8AC669B}"/>
    <cellStyle name="Comma 2 11 4" xfId="2094" xr:uid="{8C124C12-59F5-4D88-908D-62069969EE6C}"/>
    <cellStyle name="Comma 2 11 5" xfId="2095" xr:uid="{C39B2196-239A-4CE8-A878-8A8130DEDEF7}"/>
    <cellStyle name="Comma 2 11 6" xfId="14181" xr:uid="{6EDC6BAF-2350-4F0B-9AE0-7A50279D01DC}"/>
    <cellStyle name="Comma 2 11 7" xfId="20453" xr:uid="{D0BB69C1-E95C-4FF8-A313-3F8E4F1154E4}"/>
    <cellStyle name="Comma 2 11 8" xfId="26416" xr:uid="{ADD68A1C-8C6D-4FD0-8210-FF0BCF7ED649}"/>
    <cellStyle name="Comma 2 11 9" xfId="32114" xr:uid="{FD639023-5766-4E52-B5CE-BCEEAD9BBB76}"/>
    <cellStyle name="Comma 2 12" xfId="2096" xr:uid="{7ECA007C-F94A-4EA8-89EA-79FF3F9155E5}"/>
    <cellStyle name="Comma 2 12 2" xfId="2097" xr:uid="{A62D37CF-03CA-43E2-9D72-4E4720DEA9BE}"/>
    <cellStyle name="Comma 2 12 2 2" xfId="19775" xr:uid="{D985A460-A93B-43B3-90BB-418682758943}"/>
    <cellStyle name="Comma 2 12 2 3" xfId="20455" xr:uid="{A052B7FF-18FE-46C2-8943-52A61BCA1F4B}"/>
    <cellStyle name="Comma 2 12 3" xfId="2098" xr:uid="{8E0FB00B-4D93-441F-A423-D8E09BF4D7FA}"/>
    <cellStyle name="Comma 2 12 3 2" xfId="19776" xr:uid="{CAF96E56-E640-45AA-A694-5D17800A9A5B}"/>
    <cellStyle name="Comma 2 12 3 3" xfId="20456" xr:uid="{B0185443-4462-4495-846A-8F803925F08C}"/>
    <cellStyle name="Comma 2 12 4" xfId="2099" xr:uid="{537F4E95-22F1-4A9F-AE0A-C49DB78E8B76}"/>
    <cellStyle name="Comma 2 12 5" xfId="2100" xr:uid="{9B89332F-7BDE-4557-B8BB-5D064F541F63}"/>
    <cellStyle name="Comma 2 12 6" xfId="14182" xr:uid="{DBD32D6D-0F70-475E-B46F-248F1FD0E201}"/>
    <cellStyle name="Comma 2 12 7" xfId="20454" xr:uid="{C3B83581-4EB0-4350-8024-2620453F4E14}"/>
    <cellStyle name="Comma 2 12 8" xfId="26417" xr:uid="{E14AED3C-5597-4DC5-93B4-0526DFB1CD95}"/>
    <cellStyle name="Comma 2 12 9" xfId="32115" xr:uid="{0E95BB6E-9614-4D1D-9F92-E0006809D858}"/>
    <cellStyle name="Comma 2 13" xfId="2101" xr:uid="{C5D5BD7B-2D47-49CA-815E-3BDA7F3DA10E}"/>
    <cellStyle name="Comma 2 13 2" xfId="2102" xr:uid="{4A41A9B4-CD91-4CE9-85BF-5A91DF0CDFD9}"/>
    <cellStyle name="Comma 2 13 2 2" xfId="19777" xr:uid="{82373DC1-BA83-4551-9B47-8878676F35F9}"/>
    <cellStyle name="Comma 2 13 2 3" xfId="20458" xr:uid="{E90C4D9F-03BA-4CF9-B088-28B790477177}"/>
    <cellStyle name="Comma 2 13 3" xfId="2103" xr:uid="{B26FEE8E-EB1F-459E-8ACA-634450637E16}"/>
    <cellStyle name="Comma 2 13 3 2" xfId="19778" xr:uid="{C3C31F29-8D55-4B17-B75C-0FFE078F634D}"/>
    <cellStyle name="Comma 2 13 3 3" xfId="20459" xr:uid="{1256FE7C-9A76-45B5-A0D5-6E1E3487B070}"/>
    <cellStyle name="Comma 2 13 4" xfId="2104" xr:uid="{444782F1-9D49-4ADB-8DEB-E9D2E11D7877}"/>
    <cellStyle name="Comma 2 13 5" xfId="2105" xr:uid="{2D3EC544-F8CE-47DF-B38F-375458992D33}"/>
    <cellStyle name="Comma 2 13 6" xfId="14183" xr:uid="{85B52439-5CBA-40D8-977A-0DE8BF7FB816}"/>
    <cellStyle name="Comma 2 13 7" xfId="20457" xr:uid="{88D8563B-240A-4CE9-B876-8AB0EC2301C3}"/>
    <cellStyle name="Comma 2 13 8" xfId="26418" xr:uid="{87EC5330-C749-43F3-AA1C-D796C55DB995}"/>
    <cellStyle name="Comma 2 13 9" xfId="32116" xr:uid="{CC504BE1-1279-467A-ACC4-C9B1CDEF1FBD}"/>
    <cellStyle name="Comma 2 14" xfId="2106" xr:uid="{4872C616-FF02-47D2-9181-26F9501EF76F}"/>
    <cellStyle name="Comma 2 14 2" xfId="2107" xr:uid="{7ED922E4-5B64-4F9A-A87B-B9A0DB509E7C}"/>
    <cellStyle name="Comma 2 14 2 2" xfId="19779" xr:uid="{4E51B997-C124-4113-B90E-BF0F9FC157EF}"/>
    <cellStyle name="Comma 2 14 2 3" xfId="20461" xr:uid="{E1948090-47CA-4A39-A878-0DCF88BF63A2}"/>
    <cellStyle name="Comma 2 14 3" xfId="2108" xr:uid="{AE1042E7-F406-4361-B2CB-34EE2544C69D}"/>
    <cellStyle name="Comma 2 14 3 2" xfId="19780" xr:uid="{BE09FA20-C5D7-4F02-A839-E1905541417F}"/>
    <cellStyle name="Comma 2 14 3 3" xfId="20462" xr:uid="{3174E2FC-CA4E-4B15-BBD4-6F4CFFE02BD1}"/>
    <cellStyle name="Comma 2 14 4" xfId="2109" xr:uid="{A8CF6AA7-1C99-415F-B1D9-021999D50936}"/>
    <cellStyle name="Comma 2 14 5" xfId="2110" xr:uid="{C37EC9F0-5775-4835-A9E1-E0648FDAD5E7}"/>
    <cellStyle name="Comma 2 14 6" xfId="14184" xr:uid="{35201DD7-5564-42EE-AE05-B80DE46005C0}"/>
    <cellStyle name="Comma 2 14 7" xfId="20460" xr:uid="{AFB78F63-1DAC-4D8F-A9D6-C93696705591}"/>
    <cellStyle name="Comma 2 14 8" xfId="26419" xr:uid="{B711BE2F-CE89-4AF9-8A44-8B1B18CD83E0}"/>
    <cellStyle name="Comma 2 14 9" xfId="32117" xr:uid="{7D0D869E-B71D-48CA-A749-1326CA630FB8}"/>
    <cellStyle name="Comma 2 15" xfId="2111" xr:uid="{A74E3525-4E62-4665-8906-5243624DC74A}"/>
    <cellStyle name="Comma 2 15 2" xfId="2112" xr:uid="{976EB59D-1EE1-4000-8F3E-B8E2D56154DA}"/>
    <cellStyle name="Comma 2 15 2 2" xfId="19781" xr:uid="{1BE8572D-39EE-4ECF-B37F-DE9C0DCC6645}"/>
    <cellStyle name="Comma 2 15 2 3" xfId="20464" xr:uid="{0058B69E-CFC9-4F4D-B89A-6D84890F0500}"/>
    <cellStyle name="Comma 2 15 3" xfId="2113" xr:uid="{C7EE1CB8-1A59-472B-A48F-FA7746E9A060}"/>
    <cellStyle name="Comma 2 15 3 2" xfId="19782" xr:uid="{5F014E4D-288E-46EB-A4DA-145A8EEEE507}"/>
    <cellStyle name="Comma 2 15 3 3" xfId="20465" xr:uid="{97811A29-1EFA-4EA7-AA47-0CBED1134B88}"/>
    <cellStyle name="Comma 2 15 4" xfId="2114" xr:uid="{576F6D69-1230-4012-B99E-EBF83205555E}"/>
    <cellStyle name="Comma 2 15 5" xfId="2115" xr:uid="{F9B9C134-7262-4A9B-9E07-501BBD525366}"/>
    <cellStyle name="Comma 2 15 6" xfId="14185" xr:uid="{17928C27-CA75-4D1D-B0F4-52934BA046DB}"/>
    <cellStyle name="Comma 2 15 7" xfId="20463" xr:uid="{549BF99F-ABD4-4FFD-B936-15293D9822D8}"/>
    <cellStyle name="Comma 2 15 8" xfId="26420" xr:uid="{5B5ECDAD-8221-4189-83CC-BFEC2FA89B1C}"/>
    <cellStyle name="Comma 2 15 9" xfId="32118" xr:uid="{CB877312-5E96-4D0C-8609-674663236BF5}"/>
    <cellStyle name="Comma 2 16" xfId="2116" xr:uid="{CE60ED38-ECAC-4B98-B694-8A00E82E0477}"/>
    <cellStyle name="Comma 2 16 2" xfId="2117" xr:uid="{97779712-FD4F-4438-801B-DFF6FC8EB1FE}"/>
    <cellStyle name="Comma 2 16 3" xfId="2118" xr:uid="{2457EF96-EB52-49E6-BDC8-E152B4A67E23}"/>
    <cellStyle name="Comma 2 16 4" xfId="2119" xr:uid="{E3249A53-7C85-4D59-B963-14D06F6D3371}"/>
    <cellStyle name="Comma 2 16 5" xfId="14186" xr:uid="{E4830D10-263C-44A2-A979-1CB6608D66F6}"/>
    <cellStyle name="Comma 2 16 6" xfId="20466" xr:uid="{8F46FCE4-831D-4FE8-AD86-D89FD8227D99}"/>
    <cellStyle name="Comma 2 16 7" xfId="26421" xr:uid="{D769A267-76F3-4578-A3A8-1F0BD58C8C42}"/>
    <cellStyle name="Comma 2 16 8" xfId="32119" xr:uid="{6A018A13-992A-4E54-B059-72917AF5E32A}"/>
    <cellStyle name="Comma 2 17" xfId="2120" xr:uid="{9C1164A3-6A17-4F1C-8BF2-503D8E9C397C}"/>
    <cellStyle name="Comma 2 17 2" xfId="2121" xr:uid="{513C1A47-CD9D-42A3-94CA-A4640EF69E3F}"/>
    <cellStyle name="Comma 2 17 3" xfId="2122" xr:uid="{DB183E20-E78D-4E30-8A8B-CE2FC871514F}"/>
    <cellStyle name="Comma 2 17 4" xfId="2123" xr:uid="{26A393F5-72D1-45F0-8544-9FA7DC639EA9}"/>
    <cellStyle name="Comma 2 17 5" xfId="14187" xr:uid="{0693662C-2EF4-43C3-9991-77FF126C5BA9}"/>
    <cellStyle name="Comma 2 17 6" xfId="20467" xr:uid="{4CC5AE1D-E1E3-4AF7-BF3D-46E3CC7296DD}"/>
    <cellStyle name="Comma 2 17 7" xfId="26422" xr:uid="{696CAD4E-E288-42AA-A6BE-791E9A52A881}"/>
    <cellStyle name="Comma 2 17 8" xfId="32120" xr:uid="{D865E69C-2D42-49CF-BAAA-360FAEE68C7A}"/>
    <cellStyle name="Comma 2 18" xfId="2124" xr:uid="{E1EDD0A0-B324-458B-B4D1-F2E9F991F9EF}"/>
    <cellStyle name="Comma 2 18 2" xfId="2125" xr:uid="{FBC277ED-DDDD-4ED8-9BEF-834A3124F7F1}"/>
    <cellStyle name="Comma 2 18 2 2" xfId="14189" xr:uid="{261FEA6D-93DC-4FD1-A86E-DA6BC1452885}"/>
    <cellStyle name="Comma 2 18 2 3" xfId="20469" xr:uid="{C97BD7CB-E693-4FD9-BCA8-5B12676C87DB}"/>
    <cellStyle name="Comma 2 18 2 4" xfId="26424" xr:uid="{054F7320-1E1C-4891-A3B0-90686FDF4B60}"/>
    <cellStyle name="Comma 2 18 2 5" xfId="32122" xr:uid="{CE42620F-FB97-426F-9429-6ABF65ED4694}"/>
    <cellStyle name="Comma 2 18 3" xfId="2126" xr:uid="{60A13960-48FF-4472-AAB3-978B69A9939E}"/>
    <cellStyle name="Comma 2 18 4" xfId="2127" xr:uid="{D43BC340-DDDA-4565-BF94-F6ED4881FDD5}"/>
    <cellStyle name="Comma 2 18 5" xfId="2128" xr:uid="{0598F864-8821-4E00-92EA-BB146EBEE4B7}"/>
    <cellStyle name="Comma 2 18 6" xfId="14188" xr:uid="{BA0ADF9A-3E27-4F27-93AB-FC342EF3C194}"/>
    <cellStyle name="Comma 2 18 7" xfId="20468" xr:uid="{8DDB745F-8B11-441F-990B-68C8663DD504}"/>
    <cellStyle name="Comma 2 18 8" xfId="26423" xr:uid="{DD3E058D-9650-4249-ACD0-C9C0233D2DEA}"/>
    <cellStyle name="Comma 2 18 9" xfId="32121" xr:uid="{6D7DE5E6-D309-4F4D-87B1-48175266FC1A}"/>
    <cellStyle name="Comma 2 19" xfId="2129" xr:uid="{6193426F-ADFE-4659-8A5E-534EFA248558}"/>
    <cellStyle name="Comma 2 19 2" xfId="2130" xr:uid="{9E494444-8BF9-4F1F-A1D1-852F77A19CDE}"/>
    <cellStyle name="Comma 2 19 3" xfId="2131" xr:uid="{0F84B747-16A5-4F95-B868-65D9798A5ABB}"/>
    <cellStyle name="Comma 2 19 4" xfId="2132" xr:uid="{FAE9F077-B1FC-4D7B-B3A9-6DD422A6BC0F}"/>
    <cellStyle name="Comma 2 19 5" xfId="14190" xr:uid="{02554D47-3CD8-4D3A-9979-B42D0D592ACD}"/>
    <cellStyle name="Comma 2 19 6" xfId="20470" xr:uid="{C99F342D-2C7F-44CB-8F99-03B86DF8B858}"/>
    <cellStyle name="Comma 2 19 7" xfId="26425" xr:uid="{7987BE8D-E5A4-4F09-BCA2-A2159396C287}"/>
    <cellStyle name="Comma 2 19 8" xfId="32123" xr:uid="{F27BCA6D-A737-4951-96D9-B93D73317672}"/>
    <cellStyle name="Comma 2 2" xfId="33" xr:uid="{A41A40F1-CE7A-4C0D-B725-A9365AB63F5A}"/>
    <cellStyle name="Comma 2 2 10" xfId="2133" xr:uid="{F1CBEFE9-00B1-4748-97C3-C3B4A68B7BEB}"/>
    <cellStyle name="Comma 2 2 10 2" xfId="14191" xr:uid="{C0F308B5-19A2-4464-BEDA-8A1D6C7EA5E6}"/>
    <cellStyle name="Comma 2 2 10 3" xfId="20471" xr:uid="{34BF751C-8E1F-4B26-AAE4-BB8C0CFEE143}"/>
    <cellStyle name="Comma 2 2 10 4" xfId="26426" xr:uid="{2BAC571D-450E-40E3-8276-0CBF86272571}"/>
    <cellStyle name="Comma 2 2 10 5" xfId="32124" xr:uid="{F39404B5-A9EE-4C2D-A616-3C687CD26792}"/>
    <cellStyle name="Comma 2 2 11" xfId="2134" xr:uid="{B3949730-3592-4DF4-BF84-3B0A2B24FC11}"/>
    <cellStyle name="Comma 2 2 11 2" xfId="14192" xr:uid="{D593A972-9EC2-4A6C-848C-BC176BA67FA4}"/>
    <cellStyle name="Comma 2 2 11 3" xfId="20472" xr:uid="{B28FC57D-226E-4E4D-BB39-717A3CDF5F8D}"/>
    <cellStyle name="Comma 2 2 11 4" xfId="26427" xr:uid="{2DF6BE61-1F03-4386-87E2-436BA1EDF39D}"/>
    <cellStyle name="Comma 2 2 11 5" xfId="32125" xr:uid="{8619D554-AD45-4E0F-9ABD-877A668935C8}"/>
    <cellStyle name="Comma 2 2 12" xfId="2135" xr:uid="{BE41EE6D-9907-41F2-9B1E-6D30765077C3}"/>
    <cellStyle name="Comma 2 2 12 2" xfId="14193" xr:uid="{1F3D87F9-BDE4-46ED-9B9E-7DE1B8660D75}"/>
    <cellStyle name="Comma 2 2 12 3" xfId="20473" xr:uid="{FB70A8D7-AAC9-49FE-8F4D-88D55974E777}"/>
    <cellStyle name="Comma 2 2 12 4" xfId="26428" xr:uid="{ABE1CDF2-0411-457D-891D-FD9B268A5E51}"/>
    <cellStyle name="Comma 2 2 12 5" xfId="32126" xr:uid="{0C9395EC-1CC8-4446-A1E2-DDFB371DF59C}"/>
    <cellStyle name="Comma 2 2 13" xfId="2136" xr:uid="{2D87B3BF-C9FA-45AF-A650-C5FC1B688DD0}"/>
    <cellStyle name="Comma 2 2 13 2" xfId="14194" xr:uid="{89A3016F-EF9D-4DAC-8F5A-A89D09FE2B31}"/>
    <cellStyle name="Comma 2 2 13 3" xfId="20474" xr:uid="{D945EE96-7A08-43ED-9532-62DE328404C8}"/>
    <cellStyle name="Comma 2 2 13 4" xfId="26429" xr:uid="{DFFF4998-A836-424B-9CAA-60351BD06DBB}"/>
    <cellStyle name="Comma 2 2 13 5" xfId="32127" xr:uid="{7FEE06F8-589A-402D-9F21-3D9E90DBE8F4}"/>
    <cellStyle name="Comma 2 2 14" xfId="2137" xr:uid="{D12A9C6A-2905-41C8-9693-4EF6EB705B24}"/>
    <cellStyle name="Comma 2 2 14 2" xfId="14195" xr:uid="{102478F8-C824-4402-8D48-0CBA4FE48067}"/>
    <cellStyle name="Comma 2 2 14 3" xfId="20475" xr:uid="{B575A7FE-8CC4-4C85-ADF4-98EFC9EFD647}"/>
    <cellStyle name="Comma 2 2 14 4" xfId="26430" xr:uid="{6ECAB17B-D7D6-4923-B7D4-D43170A4FD4B}"/>
    <cellStyle name="Comma 2 2 14 5" xfId="32128" xr:uid="{AFA23EA9-8B59-4C57-BE2A-607994450457}"/>
    <cellStyle name="Comma 2 2 15" xfId="2138" xr:uid="{09F66DF9-4A35-48F6-A375-8EC85B6D3090}"/>
    <cellStyle name="Comma 2 2 15 2" xfId="14196" xr:uid="{FAA01A9E-F96C-42D7-A326-BBC71524A667}"/>
    <cellStyle name="Comma 2 2 15 3" xfId="20476" xr:uid="{C88B55B1-B2F8-4F85-AFC9-3A8CF60A9D93}"/>
    <cellStyle name="Comma 2 2 15 4" xfId="26431" xr:uid="{46048039-C51D-4C3F-B7A1-634836E68407}"/>
    <cellStyle name="Comma 2 2 15 5" xfId="32129" xr:uid="{680DCFD0-A9AA-43A7-909A-4B5F549100B5}"/>
    <cellStyle name="Comma 2 2 16" xfId="2139" xr:uid="{7BED47B0-BDBE-4608-A977-80C7DD36F8C2}"/>
    <cellStyle name="Comma 2 2 16 2" xfId="14197" xr:uid="{FB39C1E6-5C8D-4187-8515-FFC3BFBE5B9E}"/>
    <cellStyle name="Comma 2 2 16 3" xfId="20477" xr:uid="{CDF2794B-1B46-4DA4-8CE0-B54281BECA70}"/>
    <cellStyle name="Comma 2 2 16 4" xfId="26432" xr:uid="{6B340955-851B-47DF-8E73-224F004D82F2}"/>
    <cellStyle name="Comma 2 2 16 5" xfId="32130" xr:uid="{0FC75615-BA77-49AA-B7DD-5376EEA594F5}"/>
    <cellStyle name="Comma 2 2 17" xfId="2140" xr:uid="{103FF9CE-E8DD-4AC5-9FF0-6865E7996DEB}"/>
    <cellStyle name="Comma 2 2 17 2" xfId="14198" xr:uid="{EF78AEAE-82AB-4DBB-BC90-CDAE0BCECDED}"/>
    <cellStyle name="Comma 2 2 17 3" xfId="20478" xr:uid="{4EB1BE7F-DDDA-4639-BA8C-C2326E5A26E6}"/>
    <cellStyle name="Comma 2 2 17 4" xfId="26433" xr:uid="{B4405F9A-ADB7-46E6-95FC-B9AAD556D3DC}"/>
    <cellStyle name="Comma 2 2 17 5" xfId="32131" xr:uid="{C3F1162A-69D1-41E6-8902-2B9516DD8E64}"/>
    <cellStyle name="Comma 2 2 18" xfId="2141" xr:uid="{B08DA4E0-5613-45A8-B9D8-88509D09FCE9}"/>
    <cellStyle name="Comma 2 2 18 2" xfId="14199" xr:uid="{238C98BB-4719-4EC6-A4DA-D3FE5F039270}"/>
    <cellStyle name="Comma 2 2 18 3" xfId="20479" xr:uid="{C21B5359-3224-43A1-85A4-5CA01B299337}"/>
    <cellStyle name="Comma 2 2 18 4" xfId="26434" xr:uid="{24FA97B8-21F9-47B1-81EF-1CD059177C96}"/>
    <cellStyle name="Comma 2 2 18 5" xfId="32132" xr:uid="{F82BEC45-8BE4-4E77-8232-FE31ED9D233B}"/>
    <cellStyle name="Comma 2 2 19" xfId="2142" xr:uid="{1EDA6D83-9938-4E17-A267-14C4CBCD2F90}"/>
    <cellStyle name="Comma 2 2 19 2" xfId="14200" xr:uid="{8848DEE0-6683-4172-B0B5-7B8F7B8F17F1}"/>
    <cellStyle name="Comma 2 2 19 3" xfId="20480" xr:uid="{1150FDEB-AFC1-4FA1-9822-EDC1A3A52188}"/>
    <cellStyle name="Comma 2 2 19 4" xfId="26435" xr:uid="{A5854459-BC6D-418D-8B97-25BC1A551E8A}"/>
    <cellStyle name="Comma 2 2 19 5" xfId="32133" xr:uid="{0E69DD23-4D21-4524-8521-4EBCA956AD04}"/>
    <cellStyle name="Comma 2 2 2" xfId="904" xr:uid="{00BD34DB-0851-4BA4-9D9F-D3AF7FDF0775}"/>
    <cellStyle name="Comma 2 2 2 10" xfId="2143" xr:uid="{2AE0B5BF-7D54-4269-B862-BC29ED8EE840}"/>
    <cellStyle name="Comma 2 2 2 10 2" xfId="19783" xr:uid="{32AADCE1-958B-469D-BED7-B54F6644E6ED}"/>
    <cellStyle name="Comma 2 2 2 10 3" xfId="14201" xr:uid="{E33DD687-3F70-4136-B2BD-0BDEA30FAA1C}"/>
    <cellStyle name="Comma 2 2 2 10 4" xfId="20481" xr:uid="{A2BCB050-B1D9-4CB1-A61A-12830B9CFA5D}"/>
    <cellStyle name="Comma 2 2 2 10 5" xfId="26436" xr:uid="{6F359398-CE0E-4DF5-93BD-9AFD744AE37C}"/>
    <cellStyle name="Comma 2 2 2 10 6" xfId="32134" xr:uid="{F7DA8D4B-7CEC-4D99-8DBF-2AB1835E8830}"/>
    <cellStyle name="Comma 2 2 2 11" xfId="2144" xr:uid="{B035699B-00BB-4453-8C76-505E512C845C}"/>
    <cellStyle name="Comma 2 2 2 11 2" xfId="19784" xr:uid="{3DFC5E60-0FD2-479D-AA00-0131ECFFB90A}"/>
    <cellStyle name="Comma 2 2 2 11 3" xfId="14202" xr:uid="{6EDEC5C8-AB0A-409A-A72B-FC07E06556DC}"/>
    <cellStyle name="Comma 2 2 2 11 4" xfId="20482" xr:uid="{284721B1-D0AA-45D5-B160-821675BE3CBE}"/>
    <cellStyle name="Comma 2 2 2 11 5" xfId="26437" xr:uid="{3CC192D7-D05A-452C-AB4F-519BF9DD367B}"/>
    <cellStyle name="Comma 2 2 2 11 6" xfId="32135" xr:uid="{42DCCD3A-B917-4840-9CDF-996E71FA1350}"/>
    <cellStyle name="Comma 2 2 2 12" xfId="2145" xr:uid="{29277BD8-9465-4C81-B04A-B86FF21FB3EB}"/>
    <cellStyle name="Comma 2 2 2 12 2" xfId="19785" xr:uid="{3F659A56-9D4F-401C-8437-5642978134B8}"/>
    <cellStyle name="Comma 2 2 2 12 3" xfId="14203" xr:uid="{7BC07865-FE72-423D-8303-8EDE8CB99D7D}"/>
    <cellStyle name="Comma 2 2 2 12 4" xfId="20483" xr:uid="{4F6BD1F9-CE38-4F3C-B1E2-5DC191A57DC8}"/>
    <cellStyle name="Comma 2 2 2 12 5" xfId="26438" xr:uid="{B72C51F1-4943-47DD-80C9-05ED96888BFC}"/>
    <cellStyle name="Comma 2 2 2 12 6" xfId="32136" xr:uid="{8ECA7FFD-2664-471E-8BF3-1EDA03330071}"/>
    <cellStyle name="Comma 2 2 2 13" xfId="2146" xr:uid="{75787024-D696-412D-8C48-A51ED125F0C9}"/>
    <cellStyle name="Comma 2 2 2 13 2" xfId="19786" xr:uid="{7EA39D39-4E0A-4F62-8B0B-228585CC092C}"/>
    <cellStyle name="Comma 2 2 2 13 3" xfId="14204" xr:uid="{5D5D2452-2BED-4768-A609-3A0B3CE2C4F2}"/>
    <cellStyle name="Comma 2 2 2 13 4" xfId="20484" xr:uid="{4CA4B415-D1A8-44B9-ADEB-C2493B5E21D6}"/>
    <cellStyle name="Comma 2 2 2 13 5" xfId="26439" xr:uid="{E3E8466A-13C9-48A6-B945-04FF15670144}"/>
    <cellStyle name="Comma 2 2 2 13 6" xfId="32137" xr:uid="{CF734637-8D1C-4731-AECA-F1B241C3BF10}"/>
    <cellStyle name="Comma 2 2 2 14" xfId="2147" xr:uid="{72913245-F3C7-464C-B547-000EBA61350D}"/>
    <cellStyle name="Comma 2 2 2 14 2" xfId="19787" xr:uid="{80ED5A42-DC00-4403-A55C-277E247F11ED}"/>
    <cellStyle name="Comma 2 2 2 14 3" xfId="14205" xr:uid="{A0CEA073-4B36-4E1A-8329-5075BC728530}"/>
    <cellStyle name="Comma 2 2 2 14 4" xfId="20485" xr:uid="{BE147740-696F-40E2-B5EA-58F3FC6D7A70}"/>
    <cellStyle name="Comma 2 2 2 14 5" xfId="26440" xr:uid="{DC46D988-D568-4B1E-9D01-E6DD95498B11}"/>
    <cellStyle name="Comma 2 2 2 14 6" xfId="32138" xr:uid="{4E907F74-C030-442B-A91D-3BB4B3CEE0D4}"/>
    <cellStyle name="Comma 2 2 2 15" xfId="2148" xr:uid="{6A6D9620-5F8D-45EE-A56F-4D0783401ABB}"/>
    <cellStyle name="Comma 2 2 2 15 2" xfId="19788" xr:uid="{4276C392-7E2C-4418-B097-C030DD5C88EE}"/>
    <cellStyle name="Comma 2 2 2 15 3" xfId="14206" xr:uid="{7BB7BD18-6F43-436E-AA2C-7348EBFB9A23}"/>
    <cellStyle name="Comma 2 2 2 15 4" xfId="20486" xr:uid="{9C3A96AA-BE4B-4872-B30B-385FAD0C304A}"/>
    <cellStyle name="Comma 2 2 2 15 5" xfId="26441" xr:uid="{044F369F-6E8D-4DC7-A9B9-EF08A19B1F38}"/>
    <cellStyle name="Comma 2 2 2 15 6" xfId="32139" xr:uid="{B36DA7FC-EF13-4324-9AA9-D1EB60E5CA24}"/>
    <cellStyle name="Comma 2 2 2 16" xfId="2149" xr:uid="{F371125F-AF39-460C-ABC0-48E16015E381}"/>
    <cellStyle name="Comma 2 2 2 16 2" xfId="19789" xr:uid="{9763B8B3-2B69-4578-82DB-A3FE09BC2192}"/>
    <cellStyle name="Comma 2 2 2 16 3" xfId="14207" xr:uid="{6B370867-CA60-4DCA-B07D-73023C1F2AD6}"/>
    <cellStyle name="Comma 2 2 2 16 4" xfId="20487" xr:uid="{C896124F-C7D9-4FB4-B5BB-EE285DA2E229}"/>
    <cellStyle name="Comma 2 2 2 16 5" xfId="26442" xr:uid="{66969BAE-6BBA-4793-815C-A0224396983B}"/>
    <cellStyle name="Comma 2 2 2 16 6" xfId="32140" xr:uid="{CA1B97AA-C646-4F2E-BCEB-4AC7F1DCD84E}"/>
    <cellStyle name="Comma 2 2 2 17" xfId="2150" xr:uid="{11C48E34-E078-4E82-A513-421665052D9B}"/>
    <cellStyle name="Comma 2 2 2 17 2" xfId="19790" xr:uid="{C4D6F170-B0FF-4612-9858-D5F5CB02AFE2}"/>
    <cellStyle name="Comma 2 2 2 17 3" xfId="14208" xr:uid="{F1251229-B4BC-4627-AC2A-D36884161D8E}"/>
    <cellStyle name="Comma 2 2 2 17 4" xfId="20488" xr:uid="{9440BD92-199C-481A-861C-6B6547CA8C14}"/>
    <cellStyle name="Comma 2 2 2 17 5" xfId="26443" xr:uid="{B980CD4A-5792-4CF4-812E-8115304BFE41}"/>
    <cellStyle name="Comma 2 2 2 17 6" xfId="32141" xr:uid="{B586FBE9-C83F-427E-A698-B80CE991C8B7}"/>
    <cellStyle name="Comma 2 2 2 18" xfId="2151" xr:uid="{9620E8A2-BFCF-470B-8497-9496814FB71D}"/>
    <cellStyle name="Comma 2 2 2 18 2" xfId="19791" xr:uid="{85D48036-A962-40FF-A4DD-EEFB78E17230}"/>
    <cellStyle name="Comma 2 2 2 18 3" xfId="14209" xr:uid="{1D0A2AF3-B4DF-46A8-B7AA-40392A2C94DD}"/>
    <cellStyle name="Comma 2 2 2 18 4" xfId="20489" xr:uid="{2C933473-188B-4958-9791-7F57200E6E7E}"/>
    <cellStyle name="Comma 2 2 2 18 5" xfId="26444" xr:uid="{A3456F77-B45B-44AA-ACD4-D6A00266A3F1}"/>
    <cellStyle name="Comma 2 2 2 18 6" xfId="32142" xr:uid="{8FD90B47-7605-4023-A7B2-869E7983B9FE}"/>
    <cellStyle name="Comma 2 2 2 19" xfId="2152" xr:uid="{00BA1886-F8FB-4490-88AF-A06F10CD1914}"/>
    <cellStyle name="Comma 2 2 2 19 2" xfId="19792" xr:uid="{4F343C33-5F3C-410C-A5A9-077D99457E31}"/>
    <cellStyle name="Comma 2 2 2 19 3" xfId="14210" xr:uid="{CFA37A19-2A60-41E7-9130-FDEDC49E3EBC}"/>
    <cellStyle name="Comma 2 2 2 19 4" xfId="20490" xr:uid="{834B05A4-0554-49E8-A9A1-57C75BCD7BB1}"/>
    <cellStyle name="Comma 2 2 2 19 5" xfId="26445" xr:uid="{6A7D64F1-9008-48A8-8F0A-E48858793764}"/>
    <cellStyle name="Comma 2 2 2 19 6" xfId="32143" xr:uid="{D73C5CC3-D64F-4D16-A175-DB8A5F45F3FC}"/>
    <cellStyle name="Comma 2 2 2 2" xfId="905" xr:uid="{FE604B75-F15A-4B5C-A60A-66AEB017F11F}"/>
    <cellStyle name="Comma 2 2 2 2 10" xfId="2153" xr:uid="{72E033D5-59F2-4B36-A89D-9CE7524C824C}"/>
    <cellStyle name="Comma 2 2 2 2 11" xfId="2154" xr:uid="{A7A6879E-4560-4DFD-AA0B-2823666A769A}"/>
    <cellStyle name="Comma 2 2 2 2 12" xfId="2155" xr:uid="{A1096F88-8C1C-43DF-B13E-46C6719BAEC8}"/>
    <cellStyle name="Comma 2 2 2 2 12 2" xfId="2156" xr:uid="{77111A15-099F-452C-9C1F-DD22DFC9F21E}"/>
    <cellStyle name="Comma 2 2 2 2 13" xfId="2157" xr:uid="{F60C55C0-EE01-406D-9861-77BE964AFD7C}"/>
    <cellStyle name="Comma 2 2 2 2 14" xfId="2158" xr:uid="{BE3D0B9B-0610-46C3-B273-8314A8BCE028}"/>
    <cellStyle name="Comma 2 2 2 2 15" xfId="2159" xr:uid="{B3A944E4-D6DB-4F92-A321-3B67A2125DA7}"/>
    <cellStyle name="Comma 2 2 2 2 15 2" xfId="2160" xr:uid="{72D15988-FFC0-4910-9D2A-1BA8CA8FD7EB}"/>
    <cellStyle name="Comma 2 2 2 2 15 2 2" xfId="2161" xr:uid="{033F3ACC-E610-4376-8544-B264D718E669}"/>
    <cellStyle name="Comma 2 2 2 2 15 2 2 2" xfId="2162" xr:uid="{EFD968F4-C349-4F32-BFD2-B9C1B70D847A}"/>
    <cellStyle name="Comma 2 2 2 2 15 2 2 3" xfId="2163" xr:uid="{EB5AFD38-3E2F-498E-BEF7-89205061ED0C}"/>
    <cellStyle name="Comma 2 2 2 2 15 2 2 4" xfId="2164" xr:uid="{16714D06-2A00-491F-8979-4EEA92A3625D}"/>
    <cellStyle name="Comma 2 2 2 2 15 2 2 5" xfId="19793" xr:uid="{A0EA6640-94D5-4EDE-9A42-8C61E2CAC65C}"/>
    <cellStyle name="Comma 2 2 2 2 15 2 2 6" xfId="20491" xr:uid="{CD0CBFBB-68F1-42DF-A274-04781A99BF65}"/>
    <cellStyle name="Comma 2 2 2 2 15 2 3" xfId="2165" xr:uid="{7B0A8D4D-96F0-40E9-99F9-F18C725E46D4}"/>
    <cellStyle name="Comma 2 2 2 2 15 2 3 2" xfId="19794" xr:uid="{C0926A7C-D98F-458B-8265-5CC099BD279F}"/>
    <cellStyle name="Comma 2 2 2 2 15 2 3 3" xfId="20492" xr:uid="{972B1D75-EDCA-4A6F-8163-FE933BEC3BF2}"/>
    <cellStyle name="Comma 2 2 2 2 15 2 4" xfId="2166" xr:uid="{C848FA06-7A3B-4D9C-B456-4CC37ED3FA1D}"/>
    <cellStyle name="Comma 2 2 2 2 15 2 4 2" xfId="19795" xr:uid="{1FF789E2-B013-4019-98AD-A3B85B62CABC}"/>
    <cellStyle name="Comma 2 2 2 2 15 2 4 3" xfId="20493" xr:uid="{DBA49E5D-4C0B-4DB8-BF59-6DE6412F4994}"/>
    <cellStyle name="Comma 2 2 2 2 15 3" xfId="2167" xr:uid="{59E6D5E7-0AB8-45F2-AA08-FC097AF2D284}"/>
    <cellStyle name="Comma 2 2 2 2 15 4" xfId="2168" xr:uid="{BF5E9FD1-5E87-4571-9D42-8CA1CB56BD43}"/>
    <cellStyle name="Comma 2 2 2 2 15 5" xfId="2169" xr:uid="{47231ABE-011B-4AE4-BD5C-44401DB949DF}"/>
    <cellStyle name="Comma 2 2 2 2 16" xfId="2170" xr:uid="{BEB4C342-A389-416A-BAF9-37543BA66645}"/>
    <cellStyle name="Comma 2 2 2 2 16 2" xfId="2171" xr:uid="{2CCAF956-7978-4E37-869A-913FBFD6F25D}"/>
    <cellStyle name="Comma 2 2 2 2 16 3" xfId="2172" xr:uid="{BFFCF6CE-416B-4746-9991-506364F20988}"/>
    <cellStyle name="Comma 2 2 2 2 16 4" xfId="2173" xr:uid="{4CECC831-B36C-4D06-874D-9306E5F4457D}"/>
    <cellStyle name="Comma 2 2 2 2 17" xfId="2174" xr:uid="{79390A35-550E-49E2-A1AA-3BA441EAAEEA}"/>
    <cellStyle name="Comma 2 2 2 2 18" xfId="2175" xr:uid="{6F81E8C5-5660-45A6-8963-1FB96C3522CB}"/>
    <cellStyle name="Comma 2 2 2 2 19" xfId="2176" xr:uid="{3F4A8403-66C5-4654-B987-7F03205877CB}"/>
    <cellStyle name="Comma 2 2 2 2 2" xfId="906" xr:uid="{631FC1E5-C684-4027-9E2D-060FA631C130}"/>
    <cellStyle name="Comma 2 2 2 2 2 10" xfId="2177" xr:uid="{0C3FB95A-CC18-4CBC-8178-0106BB79EE9D}"/>
    <cellStyle name="Comma 2 2 2 2 2 11" xfId="2178" xr:uid="{11D65EA2-2F8E-40C3-B908-DDCB8CEFAC3E}"/>
    <cellStyle name="Comma 2 2 2 2 2 12" xfId="2179" xr:uid="{D303DD64-06B3-4418-BAFB-6A155ADE8D6B}"/>
    <cellStyle name="Comma 2 2 2 2 2 12 2" xfId="2180" xr:uid="{5D3BB736-5C4D-46DA-97CC-FFFFF32040AA}"/>
    <cellStyle name="Comma 2 2 2 2 2 12 2 2" xfId="19796" xr:uid="{AD8E3ED5-20D2-44B1-B366-EDAA0712361F}"/>
    <cellStyle name="Comma 2 2 2 2 2 12 2 3" xfId="20494" xr:uid="{7DC73F2F-AF67-4F4C-A235-A175CA85541D}"/>
    <cellStyle name="Comma 2 2 2 2 2 13" xfId="2181" xr:uid="{96993471-5444-43C2-9E83-B3ED269BE90A}"/>
    <cellStyle name="Comma 2 2 2 2 2 14" xfId="2182" xr:uid="{7C54A202-7105-40D1-976C-FA1C67B5E6A7}"/>
    <cellStyle name="Comma 2 2 2 2 2 15" xfId="2183" xr:uid="{E0975AB6-DE6B-4F9C-AF70-9DFF235CF5EA}"/>
    <cellStyle name="Comma 2 2 2 2 2 15 2" xfId="2184" xr:uid="{C4B6EE15-E4AB-4329-A2B7-B6DD995F3415}"/>
    <cellStyle name="Comma 2 2 2 2 2 15 2 2" xfId="2185" xr:uid="{564CC9EF-D2B1-4762-A3B3-789DE1B33DF8}"/>
    <cellStyle name="Comma 2 2 2 2 2 15 2 2 2" xfId="2186" xr:uid="{519795AC-DB46-4FA2-B5F9-578EC054BCC7}"/>
    <cellStyle name="Comma 2 2 2 2 2 15 2 2 2 2" xfId="19798" xr:uid="{0B137237-E0D5-4DE3-BB74-A14329194CDA}"/>
    <cellStyle name="Comma 2 2 2 2 2 15 2 2 2 3" xfId="20496" xr:uid="{C5E028D6-E534-47FE-8D0A-81E069BAE246}"/>
    <cellStyle name="Comma 2 2 2 2 2 15 2 2 3" xfId="2187" xr:uid="{37A19891-9B0F-45E6-B547-B999FC0A8D31}"/>
    <cellStyle name="Comma 2 2 2 2 2 15 2 2 3 2" xfId="19799" xr:uid="{8E3E6DAF-8090-44B8-A40A-305049211B43}"/>
    <cellStyle name="Comma 2 2 2 2 2 15 2 2 3 3" xfId="20497" xr:uid="{EB8347E6-4C21-4348-8CF1-72A928652D08}"/>
    <cellStyle name="Comma 2 2 2 2 2 15 2 2 4" xfId="2188" xr:uid="{C5E91F5F-4D85-4D37-8AB4-FCF631CDAE75}"/>
    <cellStyle name="Comma 2 2 2 2 2 15 2 2 4 2" xfId="19800" xr:uid="{D5FBCC59-44CA-4689-A4E5-FCFD6B1EC2B3}"/>
    <cellStyle name="Comma 2 2 2 2 2 15 2 2 4 3" xfId="20498" xr:uid="{514E9032-0B8A-450F-87B4-C0AFA133DBC5}"/>
    <cellStyle name="Comma 2 2 2 2 2 15 2 3" xfId="2189" xr:uid="{35FFF3C6-915F-4116-A2F0-51CCB19B314E}"/>
    <cellStyle name="Comma 2 2 2 2 2 15 2 4" xfId="2190" xr:uid="{73D4038E-8908-4511-9114-10106D863335}"/>
    <cellStyle name="Comma 2 2 2 2 2 15 2 5" xfId="19797" xr:uid="{FF2D5AF7-9BF4-4A76-A732-9DB4E97CC26E}"/>
    <cellStyle name="Comma 2 2 2 2 2 15 2 6" xfId="20495" xr:uid="{FFAAF86C-BCC3-4A1B-B4A9-6DFD35F05BEF}"/>
    <cellStyle name="Comma 2 2 2 2 2 15 3" xfId="2191" xr:uid="{F316A00A-9432-4483-9CF7-4505C74D049A}"/>
    <cellStyle name="Comma 2 2 2 2 2 15 3 2" xfId="19801" xr:uid="{1F4342F5-58E0-475D-8316-5B37FE1C800A}"/>
    <cellStyle name="Comma 2 2 2 2 2 15 3 3" xfId="20499" xr:uid="{8A7F7102-5013-4ED7-AC38-E193728C0AAF}"/>
    <cellStyle name="Comma 2 2 2 2 2 15 4" xfId="2192" xr:uid="{C6080869-7E16-440C-9E41-ADE40446D870}"/>
    <cellStyle name="Comma 2 2 2 2 2 15 4 2" xfId="19802" xr:uid="{9AA237C4-F364-498E-972E-5C09CFCE18EB}"/>
    <cellStyle name="Comma 2 2 2 2 2 15 4 3" xfId="20500" xr:uid="{37817B98-35B2-455F-999E-36E151C3E230}"/>
    <cellStyle name="Comma 2 2 2 2 2 15 5" xfId="2193" xr:uid="{661678FF-9AF4-4222-8AFA-01557F955573}"/>
    <cellStyle name="Comma 2 2 2 2 2 15 5 2" xfId="19803" xr:uid="{B77B4D82-7BE5-4511-9D4D-DC6F1F243241}"/>
    <cellStyle name="Comma 2 2 2 2 2 15 5 3" xfId="20501" xr:uid="{D274D637-078C-4613-BBD2-837552F2B845}"/>
    <cellStyle name="Comma 2 2 2 2 2 16" xfId="2194" xr:uid="{66500041-AA57-4FC9-A08C-E2C66F033223}"/>
    <cellStyle name="Comma 2 2 2 2 2 16 2" xfId="2195" xr:uid="{E3C25666-86FA-4D64-B9AB-A3083EF9E67E}"/>
    <cellStyle name="Comma 2 2 2 2 2 16 2 2" xfId="19804" xr:uid="{8954D9BE-F6F6-444A-9FF4-2A123B8CE7DB}"/>
    <cellStyle name="Comma 2 2 2 2 2 16 2 3" xfId="20502" xr:uid="{7E167493-C7E7-4656-928D-D21C36BF3F5B}"/>
    <cellStyle name="Comma 2 2 2 2 2 16 3" xfId="2196" xr:uid="{F1BB30BD-EFE1-4C22-86C8-094B61FD3402}"/>
    <cellStyle name="Comma 2 2 2 2 2 16 3 2" xfId="19805" xr:uid="{C244F211-72AE-475D-A9EE-897DA12413E8}"/>
    <cellStyle name="Comma 2 2 2 2 2 16 3 3" xfId="20503" xr:uid="{D8F39195-B262-4A83-BDD4-095FF8573DE2}"/>
    <cellStyle name="Comma 2 2 2 2 2 16 4" xfId="2197" xr:uid="{9A94D2B1-FB0A-4324-9E50-75ED0CCAE872}"/>
    <cellStyle name="Comma 2 2 2 2 2 16 4 2" xfId="19806" xr:uid="{0A408D32-1419-48B3-8A24-25FAE0E7B544}"/>
    <cellStyle name="Comma 2 2 2 2 2 16 4 3" xfId="20504" xr:uid="{517735D4-11EA-49BC-9976-E06D30D2C6EA}"/>
    <cellStyle name="Comma 2 2 2 2 2 17" xfId="2198" xr:uid="{2F37F055-DFC2-4237-AED2-40BE9A3920EF}"/>
    <cellStyle name="Comma 2 2 2 2 2 18" xfId="2199" xr:uid="{212BC5C0-F70E-4F9E-AD22-BDF9873FAA04}"/>
    <cellStyle name="Comma 2 2 2 2 2 19" xfId="2200" xr:uid="{72B31A50-2BD7-461E-8E42-B993D367CAAC}"/>
    <cellStyle name="Comma 2 2 2 2 2 2" xfId="2201" xr:uid="{DD004510-4EA1-4661-9CBF-1578A974B3C8}"/>
    <cellStyle name="Comma 2 2 2 2 2 2 10" xfId="2202" xr:uid="{DEB192B3-9E07-4B3C-86CF-5F75E7E7C884}"/>
    <cellStyle name="Comma 2 2 2 2 2 2 11" xfId="2203" xr:uid="{E853C760-87FD-4B1A-9A66-27C84CD3CCCF}"/>
    <cellStyle name="Comma 2 2 2 2 2 2 11 2" xfId="2204" xr:uid="{461F524A-AF3F-4ED8-83FD-79D883ACE89C}"/>
    <cellStyle name="Comma 2 2 2 2 2 2 11 2 2" xfId="2205" xr:uid="{0D4AEC3E-5E95-4804-BFC4-AFBCF13272C6}"/>
    <cellStyle name="Comma 2 2 2 2 2 2 11 2 2 2" xfId="2206" xr:uid="{F1D62B5B-7B77-4F51-9A9F-9487A31FC8CB}"/>
    <cellStyle name="Comma 2 2 2 2 2 2 11 2 2 3" xfId="2207" xr:uid="{FEDF5F1C-0885-47D6-9CF8-4275FD9CA188}"/>
    <cellStyle name="Comma 2 2 2 2 2 2 11 2 2 4" xfId="2208" xr:uid="{7E048CFA-3913-443C-9466-9081926C42CA}"/>
    <cellStyle name="Comma 2 2 2 2 2 2 11 2 2 5" xfId="19807" xr:uid="{3CC9971C-E70C-4565-9629-66458091DA06}"/>
    <cellStyle name="Comma 2 2 2 2 2 2 11 2 2 6" xfId="20505" xr:uid="{A97D4AA3-9625-468D-B1BD-49DA0C890B74}"/>
    <cellStyle name="Comma 2 2 2 2 2 2 11 2 3" xfId="2209" xr:uid="{E62388C1-C77A-4929-8D4E-1D43B1A650B1}"/>
    <cellStyle name="Comma 2 2 2 2 2 2 11 2 3 2" xfId="19808" xr:uid="{7E3024A0-A409-4DA0-B83C-8F85734B65F1}"/>
    <cellStyle name="Comma 2 2 2 2 2 2 11 2 3 3" xfId="20506" xr:uid="{87B9C668-0338-407A-A2E0-5FE276C8708E}"/>
    <cellStyle name="Comma 2 2 2 2 2 2 11 2 4" xfId="2210" xr:uid="{7FE75B9F-2F61-4CF8-8D16-22FB4C16F9A2}"/>
    <cellStyle name="Comma 2 2 2 2 2 2 11 2 4 2" xfId="19809" xr:uid="{D2175C76-FA84-40F1-8CED-BABC88F6ED62}"/>
    <cellStyle name="Comma 2 2 2 2 2 2 11 2 4 3" xfId="20507" xr:uid="{F6F7CBCB-3172-44D1-8A5C-39BB6919C929}"/>
    <cellStyle name="Comma 2 2 2 2 2 2 11 3" xfId="2211" xr:uid="{E0F82D42-76FD-4C6B-917C-D64260F85AFD}"/>
    <cellStyle name="Comma 2 2 2 2 2 2 11 4" xfId="2212" xr:uid="{7FEF846F-C939-449E-969B-BECD821FA39B}"/>
    <cellStyle name="Comma 2 2 2 2 2 2 11 5" xfId="2213" xr:uid="{993955E3-7F0D-48E3-B337-60BE56F9D672}"/>
    <cellStyle name="Comma 2 2 2 2 2 2 12" xfId="2214" xr:uid="{BD32CA18-45E7-44DB-BE5C-2BDD90845257}"/>
    <cellStyle name="Comma 2 2 2 2 2 2 12 2" xfId="2215" xr:uid="{7A6AB34E-4692-426C-BFAF-DBDF9C4F524C}"/>
    <cellStyle name="Comma 2 2 2 2 2 2 12 3" xfId="2216" xr:uid="{FA4B337B-D3B6-43A7-9EBB-68D28238147B}"/>
    <cellStyle name="Comma 2 2 2 2 2 2 12 4" xfId="2217" xr:uid="{EF285906-E7B1-413B-B4C2-D750D60AF673}"/>
    <cellStyle name="Comma 2 2 2 2 2 2 13" xfId="2218" xr:uid="{8F91FB78-FF1F-46B9-BEFD-17B167F3CA1A}"/>
    <cellStyle name="Comma 2 2 2 2 2 2 14" xfId="2219" xr:uid="{94429FBC-AF9E-4188-84FB-B8FFEE4B45E9}"/>
    <cellStyle name="Comma 2 2 2 2 2 2 15" xfId="2220" xr:uid="{98CC670E-DE23-4CBC-981C-145770BF3448}"/>
    <cellStyle name="Comma 2 2 2 2 2 2 16" xfId="2221" xr:uid="{CB145226-33B3-4ACB-A06C-C301F2A53614}"/>
    <cellStyle name="Comma 2 2 2 2 2 2 16 2" xfId="19810" xr:uid="{96D7012E-315A-4B47-A024-27D183CCA61A}"/>
    <cellStyle name="Comma 2 2 2 2 2 2 16 3" xfId="20508" xr:uid="{A066D412-9EFA-4073-BAB9-E7117AD51B53}"/>
    <cellStyle name="Comma 2 2 2 2 2 2 17" xfId="2222" xr:uid="{6502E62D-AAAD-4863-B6F8-AD846388FBE4}"/>
    <cellStyle name="Comma 2 2 2 2 2 2 17 2" xfId="2223" xr:uid="{3DAA68C0-899D-4956-9E22-C9F5D8EBF824}"/>
    <cellStyle name="Comma 2 2 2 2 2 2 17 3" xfId="2224" xr:uid="{E137DF40-6260-4B35-9CE7-F2EF02E54789}"/>
    <cellStyle name="Comma 2 2 2 2 2 2 17 4" xfId="19811" xr:uid="{68A36BB7-94BB-4E01-8F43-9880976E5E55}"/>
    <cellStyle name="Comma 2 2 2 2 2 2 17 5" xfId="20509" xr:uid="{2E0E9649-3722-4822-8C42-CAF30316E9F9}"/>
    <cellStyle name="Comma 2 2 2 2 2 2 18" xfId="2225" xr:uid="{EA0EA67E-06AA-47DF-AD6E-45FE3A68DBC4}"/>
    <cellStyle name="Comma 2 2 2 2 2 2 18 2" xfId="19812" xr:uid="{04E56A06-E476-46B2-B7A0-E9EADC901C85}"/>
    <cellStyle name="Comma 2 2 2 2 2 2 18 3" xfId="20510" xr:uid="{CE82CEC4-AA8A-4FBE-A218-86930EBB18A2}"/>
    <cellStyle name="Comma 2 2 2 2 2 2 2" xfId="2226" xr:uid="{51BE5B08-3F84-45CF-B42A-5FA544E4F4C9}"/>
    <cellStyle name="Comma 2 2 2 2 2 2 2 10" xfId="2227" xr:uid="{A2FBB87B-547D-48C2-B807-369008667E3B}"/>
    <cellStyle name="Comma 2 2 2 2 2 2 2 11" xfId="2228" xr:uid="{8A9D9074-C545-4852-9E3D-E7CCB1411046}"/>
    <cellStyle name="Comma 2 2 2 2 2 2 2 11 2" xfId="2229" xr:uid="{3CA7CEB4-9492-4A01-807E-7858E7C68A4A}"/>
    <cellStyle name="Comma 2 2 2 2 2 2 2 11 2 2" xfId="2230" xr:uid="{3A1065D9-6230-4D7D-AD40-A0EBE5ED117B}"/>
    <cellStyle name="Comma 2 2 2 2 2 2 2 11 2 2 2" xfId="2231" xr:uid="{A9A68A6E-1266-42B9-AC34-DE09E771284E}"/>
    <cellStyle name="Comma 2 2 2 2 2 2 2 11 2 2 2 2" xfId="19814" xr:uid="{41335834-6F9A-49CA-AF38-61239FDB3276}"/>
    <cellStyle name="Comma 2 2 2 2 2 2 2 11 2 2 2 3" xfId="20512" xr:uid="{E943B33C-4911-4227-B91D-C5AF610D77E0}"/>
    <cellStyle name="Comma 2 2 2 2 2 2 2 11 2 2 3" xfId="2232" xr:uid="{37C4AEB5-2626-4481-93D5-F62A5398E2BE}"/>
    <cellStyle name="Comma 2 2 2 2 2 2 2 11 2 2 3 2" xfId="19815" xr:uid="{3C6AECCC-A3A2-4DF6-88A7-D9827D68F5CC}"/>
    <cellStyle name="Comma 2 2 2 2 2 2 2 11 2 2 3 3" xfId="20513" xr:uid="{2D17028E-3B40-436A-940D-8463C98C86D8}"/>
    <cellStyle name="Comma 2 2 2 2 2 2 2 11 2 2 4" xfId="2233" xr:uid="{8D30B4B3-0A86-4F45-8DA9-578796CA6D44}"/>
    <cellStyle name="Comma 2 2 2 2 2 2 2 11 2 2 4 2" xfId="19816" xr:uid="{6FF4ABA2-FA0D-424E-9D15-8E1C123429FC}"/>
    <cellStyle name="Comma 2 2 2 2 2 2 2 11 2 2 4 3" xfId="20514" xr:uid="{0DEBE77D-6E33-4B0E-8FBE-F5825708138E}"/>
    <cellStyle name="Comma 2 2 2 2 2 2 2 11 2 3" xfId="2234" xr:uid="{6F70A884-EB1A-4ADE-8412-B398629B64C9}"/>
    <cellStyle name="Comma 2 2 2 2 2 2 2 11 2 4" xfId="2235" xr:uid="{1C4F5C7D-B42D-4545-A635-FF8BE2DE5C2A}"/>
    <cellStyle name="Comma 2 2 2 2 2 2 2 11 2 5" xfId="19813" xr:uid="{85896D6D-BC88-4DEC-96CF-193411E411C0}"/>
    <cellStyle name="Comma 2 2 2 2 2 2 2 11 2 6" xfId="20511" xr:uid="{4B757C26-2932-4B6B-B298-04802DF8619E}"/>
    <cellStyle name="Comma 2 2 2 2 2 2 2 11 3" xfId="2236" xr:uid="{A3C27049-F97E-4120-BA0C-B33A7F592599}"/>
    <cellStyle name="Comma 2 2 2 2 2 2 2 11 3 2" xfId="19817" xr:uid="{698A9FCE-2D2C-46F4-A0AC-61E555E4624A}"/>
    <cellStyle name="Comma 2 2 2 2 2 2 2 11 3 3" xfId="20515" xr:uid="{23A78D5D-5483-4360-A7F3-626D013DE9C4}"/>
    <cellStyle name="Comma 2 2 2 2 2 2 2 11 4" xfId="2237" xr:uid="{523F154C-C2AD-419E-9D72-D5D577EC671F}"/>
    <cellStyle name="Comma 2 2 2 2 2 2 2 11 4 2" xfId="19818" xr:uid="{C7318F8C-ADD0-4D11-BC4E-E6B573127723}"/>
    <cellStyle name="Comma 2 2 2 2 2 2 2 11 4 3" xfId="20516" xr:uid="{FA87BB52-5C58-4A4A-B0C2-0979E50ED1DA}"/>
    <cellStyle name="Comma 2 2 2 2 2 2 2 11 5" xfId="2238" xr:uid="{EB397534-B9FD-4622-927F-14B2BFEB461B}"/>
    <cellStyle name="Comma 2 2 2 2 2 2 2 11 5 2" xfId="19819" xr:uid="{11D852E8-5E0F-4DD2-8399-F08B70436138}"/>
    <cellStyle name="Comma 2 2 2 2 2 2 2 11 5 3" xfId="20517" xr:uid="{76CD0213-902D-405E-956E-DDDAC1E5426F}"/>
    <cellStyle name="Comma 2 2 2 2 2 2 2 12" xfId="2239" xr:uid="{34F585DF-7AA7-415F-9C68-F22C9FA7612A}"/>
    <cellStyle name="Comma 2 2 2 2 2 2 2 12 2" xfId="2240" xr:uid="{B86990DC-3E15-4AC1-A0AD-C6DE5AC4152D}"/>
    <cellStyle name="Comma 2 2 2 2 2 2 2 12 2 2" xfId="19820" xr:uid="{983C4E84-8F9C-4B0B-8420-F735AADCBF19}"/>
    <cellStyle name="Comma 2 2 2 2 2 2 2 12 2 3" xfId="20518" xr:uid="{83EC3724-4DF0-4680-AB59-A744044F849F}"/>
    <cellStyle name="Comma 2 2 2 2 2 2 2 12 3" xfId="2241" xr:uid="{EDAFE521-B38B-4E8F-87FF-6FC18392AADB}"/>
    <cellStyle name="Comma 2 2 2 2 2 2 2 12 3 2" xfId="19821" xr:uid="{2F292F69-CA19-42AC-8812-8F62D3B13575}"/>
    <cellStyle name="Comma 2 2 2 2 2 2 2 12 3 3" xfId="20519" xr:uid="{67BCD76D-7352-42BF-A6A9-62C23579169B}"/>
    <cellStyle name="Comma 2 2 2 2 2 2 2 12 4" xfId="2242" xr:uid="{344C19EA-AE57-41FA-82BF-EC67CAB7DF4B}"/>
    <cellStyle name="Comma 2 2 2 2 2 2 2 12 4 2" xfId="19822" xr:uid="{82D819E9-9623-4111-BFAF-769AA2882972}"/>
    <cellStyle name="Comma 2 2 2 2 2 2 2 12 4 3" xfId="20520" xr:uid="{0C8CA8B0-1C0B-4545-88D3-D39E5BCEE3E5}"/>
    <cellStyle name="Comma 2 2 2 2 2 2 2 13" xfId="2243" xr:uid="{25EDB7FB-4B76-4336-9F66-C379AFA53C6B}"/>
    <cellStyle name="Comma 2 2 2 2 2 2 2 14" xfId="2244" xr:uid="{605315E3-9A6C-4FFD-8A5C-41D3CF19049B}"/>
    <cellStyle name="Comma 2 2 2 2 2 2 2 15" xfId="2245" xr:uid="{53611176-BBF2-4C3C-A7A4-340F62CB333F}"/>
    <cellStyle name="Comma 2 2 2 2 2 2 2 16" xfId="2246" xr:uid="{32E7A7E3-1235-47DE-B16C-B22BE2E3DCF7}"/>
    <cellStyle name="Comma 2 2 2 2 2 2 2 17" xfId="2247" xr:uid="{91594A80-D25C-4ED3-A5A6-210215F51971}"/>
    <cellStyle name="Comma 2 2 2 2 2 2 2 17 2" xfId="2248" xr:uid="{C4B9B575-1BA4-4D8A-9B01-0B8F10A71103}"/>
    <cellStyle name="Comma 2 2 2 2 2 2 2 17 2 2" xfId="19823" xr:uid="{F25CD51D-54C4-4A80-A9B6-FAA016ABDF42}"/>
    <cellStyle name="Comma 2 2 2 2 2 2 2 17 2 3" xfId="20521" xr:uid="{26BC3096-6D99-4D33-97E9-4E9603EE5C85}"/>
    <cellStyle name="Comma 2 2 2 2 2 2 2 17 3" xfId="2249" xr:uid="{60FAF4B0-CF11-4359-AB42-06057752E112}"/>
    <cellStyle name="Comma 2 2 2 2 2 2 2 17 3 2" xfId="19824" xr:uid="{6B000994-3CDD-416E-80DE-69742A077CAA}"/>
    <cellStyle name="Comma 2 2 2 2 2 2 2 17 3 3" xfId="20522" xr:uid="{52C841B2-843A-42DE-9E52-B89387400581}"/>
    <cellStyle name="Comma 2 2 2 2 2 2 2 18" xfId="2250" xr:uid="{100F33A8-96D0-4AF5-A138-7FD64AF92906}"/>
    <cellStyle name="Comma 2 2 2 2 2 2 2 2" xfId="2251" xr:uid="{D383208D-E455-4AE2-9A09-433FB52BC487}"/>
    <cellStyle name="Comma 2 2 2 2 2 2 2 2 10" xfId="2252" xr:uid="{05FA8881-8F02-4FDB-996E-5D2FB35C5CB4}"/>
    <cellStyle name="Comma 2 2 2 2 2 2 2 2 10 2" xfId="19825" xr:uid="{5A94D3BD-B142-4E4D-93DF-643E1EA9B201}"/>
    <cellStyle name="Comma 2 2 2 2 2 2 2 2 10 3" xfId="20523" xr:uid="{B6CA4ECD-456F-4B76-AA9B-847AE7CC0902}"/>
    <cellStyle name="Comma 2 2 2 2 2 2 2 2 11" xfId="2253" xr:uid="{7E50C43B-05F5-4BF7-BA17-C59008229993}"/>
    <cellStyle name="Comma 2 2 2 2 2 2 2 2 11 2" xfId="19826" xr:uid="{C6E209A7-7FBC-4E80-889E-CB9BA8C34D51}"/>
    <cellStyle name="Comma 2 2 2 2 2 2 2 2 11 3" xfId="20524" xr:uid="{B5B0EEF0-453A-477E-BDB2-8DB37E803AB8}"/>
    <cellStyle name="Comma 2 2 2 2 2 2 2 2 12" xfId="2254" xr:uid="{2837626F-600A-4809-93C4-120A18659720}"/>
    <cellStyle name="Comma 2 2 2 2 2 2 2 2 12 2" xfId="2255" xr:uid="{6806A10F-26A3-422D-A101-47DF0A96BA4A}"/>
    <cellStyle name="Comma 2 2 2 2 2 2 2 2 12 3" xfId="2256" xr:uid="{F156E493-3C92-474E-B154-2FDDA05E9546}"/>
    <cellStyle name="Comma 2 2 2 2 2 2 2 2 12 4" xfId="19827" xr:uid="{BBAF08F3-1392-4A14-A109-762DC5FCA429}"/>
    <cellStyle name="Comma 2 2 2 2 2 2 2 2 12 5" xfId="20525" xr:uid="{4A5E2353-E4B6-40DB-967D-5A2081CBC788}"/>
    <cellStyle name="Comma 2 2 2 2 2 2 2 2 13" xfId="2257" xr:uid="{DCD82E4D-CD25-4862-A57F-F5F112B81FB2}"/>
    <cellStyle name="Comma 2 2 2 2 2 2 2 2 13 2" xfId="19828" xr:uid="{825B3CE8-7FC6-4157-A861-50B743406AE7}"/>
    <cellStyle name="Comma 2 2 2 2 2 2 2 2 13 3" xfId="20526" xr:uid="{59C66841-898B-4DD1-9577-7373780A50AD}"/>
    <cellStyle name="Comma 2 2 2 2 2 2 2 2 2" xfId="2258" xr:uid="{DF660E16-0568-4919-868A-6DD0FCF070F8}"/>
    <cellStyle name="Comma 2 2 2 2 2 2 2 2 2 10" xfId="2259" xr:uid="{80A53E4D-86F3-4D14-A45D-8E97EE4FBA48}"/>
    <cellStyle name="Comma 2 2 2 2 2 2 2 2 2 11" xfId="19829" xr:uid="{37A1E4E1-65C1-4531-BAF5-B9BB5323E2A9}"/>
    <cellStyle name="Comma 2 2 2 2 2 2 2 2 2 12" xfId="20527" xr:uid="{226904F9-4C82-45EC-97C8-62DD9FCC5CDB}"/>
    <cellStyle name="Comma 2 2 2 2 2 2 2 2 2 2" xfId="2260" xr:uid="{2C6F7ACC-CB9D-46BA-AEFD-8882AD170E74}"/>
    <cellStyle name="Comma 2 2 2 2 2 2 2 2 2 2 10" xfId="2261" xr:uid="{F6E904E8-B387-4786-B27E-700549B587A2}"/>
    <cellStyle name="Comma 2 2 2 2 2 2 2 2 2 2 10 2" xfId="19830" xr:uid="{8DC42E43-0073-4561-95DC-E84115A3BF5C}"/>
    <cellStyle name="Comma 2 2 2 2 2 2 2 2 2 2 10 3" xfId="20528" xr:uid="{26969C63-763E-44C9-A1BC-611AB8331CD0}"/>
    <cellStyle name="Comma 2 2 2 2 2 2 2 2 2 2 2" xfId="2262" xr:uid="{01DD837F-21CC-4B70-AECC-C78C4CAD105D}"/>
    <cellStyle name="Comma 2 2 2 2 2 2 2 2 2 2 2 10" xfId="19831" xr:uid="{3B1677C9-7EDA-4A23-873E-202A43EBE007}"/>
    <cellStyle name="Comma 2 2 2 2 2 2 2 2 2 2 2 11" xfId="20529" xr:uid="{BB2BA192-7933-4440-921A-3399C2E336F6}"/>
    <cellStyle name="Comma 2 2 2 2 2 2 2 2 2 2 2 2" xfId="2263" xr:uid="{189E0BF7-A80A-41EC-9356-E4F0FDBCFFC5}"/>
    <cellStyle name="Comma 2 2 2 2 2 2 2 2 2 2 2 2 2" xfId="2264" xr:uid="{EC2B3040-24A0-4BCF-9FE7-45FFEEB397C0}"/>
    <cellStyle name="Comma 2 2 2 2 2 2 2 2 2 2 2 2 2 10" xfId="20530" xr:uid="{7AE6DD72-3B5A-48C4-8B0F-38C8303AC882}"/>
    <cellStyle name="Comma 2 2 2 2 2 2 2 2 2 2 2 2 2 2" xfId="2265" xr:uid="{A6787852-DC6C-4370-BE65-29E98F4584CE}"/>
    <cellStyle name="Comma 2 2 2 2 2 2 2 2 2 2 2 2 2 2 2" xfId="2266" xr:uid="{9D0E4D52-09D2-4451-AA1F-6ADFB28CB1E0}"/>
    <cellStyle name="Comma 2 2 2 2 2 2 2 2 2 2 2 2 2 2 2 2" xfId="2267" xr:uid="{A90A9E6F-6296-4D51-9671-C21FB6962D98}"/>
    <cellStyle name="Comma 2 2 2 2 2 2 2 2 2 2 2 2 2 2 2 2 2" xfId="2268" xr:uid="{5A490CF2-1880-467B-8FC2-886664EDB307}"/>
    <cellStyle name="Comma 2 2 2 2 2 2 2 2 2 2 2 2 2 2 2 2 2 2" xfId="2269" xr:uid="{8C958090-186B-4DCC-A276-1CE157D246B3}"/>
    <cellStyle name="Comma 2 2 2 2 2 2 2 2 2 2 2 2 2 2 2 2 2 3" xfId="2270" xr:uid="{0D5A13F2-B0EC-4589-B3EF-C4015C10A6C1}"/>
    <cellStyle name="Comma 2 2 2 2 2 2 2 2 2 2 2 2 2 2 2 2 2 4" xfId="19834" xr:uid="{1792FF38-8B47-45FF-9F27-96EE19C68E4A}"/>
    <cellStyle name="Comma 2 2 2 2 2 2 2 2 2 2 2 2 2 2 2 2 2 5" xfId="20532" xr:uid="{28CF8142-A32C-4B1E-A58A-77256522FBDC}"/>
    <cellStyle name="Comma 2 2 2 2 2 2 2 2 2 2 2 2 2 2 2 2 3" xfId="2271" xr:uid="{3643BEBB-6A35-4C2F-B651-1D34AE3A7B81}"/>
    <cellStyle name="Comma 2 2 2 2 2 2 2 2 2 2 2 2 2 2 2 2 4" xfId="2272" xr:uid="{F3DC931F-EEB0-4ED8-9171-F1FA68D0E8AE}"/>
    <cellStyle name="Comma 2 2 2 2 2 2 2 2 2 2 2 2 2 2 2 2 4 2" xfId="19835" xr:uid="{4EB2264A-C530-412B-99A7-8744425C3E9D}"/>
    <cellStyle name="Comma 2 2 2 2 2 2 2 2 2 2 2 2 2 2 2 2 4 3" xfId="20533" xr:uid="{0DF65B79-3317-45CE-9358-AA59C0498EA3}"/>
    <cellStyle name="Comma 2 2 2 2 2 2 2 2 2 2 2 2 2 2 2 3" xfId="2273" xr:uid="{2B24B9BE-C24D-48AF-A9A2-8CED41985DD6}"/>
    <cellStyle name="Comma 2 2 2 2 2 2 2 2 2 2 2 2 2 2 2 4" xfId="2274" xr:uid="{A7037986-2BDA-415D-B46B-CAA861984EA8}"/>
    <cellStyle name="Comma 2 2 2 2 2 2 2 2 2 2 2 2 2 2 2 4 2" xfId="2275" xr:uid="{ADCB1DB5-05A9-4D73-BB00-144C687E183F}"/>
    <cellStyle name="Comma 2 2 2 2 2 2 2 2 2 2 2 2 2 2 2 4 2 2" xfId="19836" xr:uid="{CEFF52F2-816D-4AA8-AB18-5F1F214E1333}"/>
    <cellStyle name="Comma 2 2 2 2 2 2 2 2 2 2 2 2 2 2 2 4 2 3" xfId="20534" xr:uid="{9F951408-FC53-4D98-BB66-B73327CBC4D3}"/>
    <cellStyle name="Comma 2 2 2 2 2 2 2 2 2 2 2 2 2 2 2 4 3" xfId="2276" xr:uid="{0086321E-CEBF-42C4-9826-DB890CCC0995}"/>
    <cellStyle name="Comma 2 2 2 2 2 2 2 2 2 2 2 2 2 2 2 4 3 2" xfId="19837" xr:uid="{1B289FB8-4F53-44AB-8FAB-C4619BDBAB70}"/>
    <cellStyle name="Comma 2 2 2 2 2 2 2 2 2 2 2 2 2 2 2 4 3 3" xfId="20535" xr:uid="{7A553465-200C-471D-B284-BAD15A5CC218}"/>
    <cellStyle name="Comma 2 2 2 2 2 2 2 2 2 2 2 2 2 2 2 5" xfId="2277" xr:uid="{F2515632-FB80-4E83-A53E-821DEE0C74D9}"/>
    <cellStyle name="Comma 2 2 2 2 2 2 2 2 2 2 2 2 2 2 2 6" xfId="19833" xr:uid="{893806A3-F778-4FCE-A8A2-C181C576B451}"/>
    <cellStyle name="Comma 2 2 2 2 2 2 2 2 2 2 2 2 2 2 2 7" xfId="20531" xr:uid="{324ED6D8-E346-43C3-9BAF-D01E2B5AC2E3}"/>
    <cellStyle name="Comma 2 2 2 2 2 2 2 2 2 2 2 2 2 2 3" xfId="2278" xr:uid="{96A98091-82A8-4F5E-AFED-677FDAD03114}"/>
    <cellStyle name="Comma 2 2 2 2 2 2 2 2 2 2 2 2 2 2 3 2" xfId="19838" xr:uid="{C1EB6634-DE9A-4B22-9863-935ED86AA2AE}"/>
    <cellStyle name="Comma 2 2 2 2 2 2 2 2 2 2 2 2 2 2 3 3" xfId="20536" xr:uid="{B918B10C-97CA-420A-BF3D-3887DB16D64E}"/>
    <cellStyle name="Comma 2 2 2 2 2 2 2 2 2 2 2 2 2 2 4" xfId="2279" xr:uid="{0218A1A0-792B-4F2E-A770-3A6689486BD0}"/>
    <cellStyle name="Comma 2 2 2 2 2 2 2 2 2 2 2 2 2 2 4 2" xfId="2280" xr:uid="{5AD78610-265B-404B-9A2A-68983F2F537E}"/>
    <cellStyle name="Comma 2 2 2 2 2 2 2 2 2 2 2 2 2 2 4 3" xfId="2281" xr:uid="{9C598599-F785-40D0-8C18-059A62800793}"/>
    <cellStyle name="Comma 2 2 2 2 2 2 2 2 2 2 2 2 2 2 4 4" xfId="19839" xr:uid="{23E175ED-DD42-4167-B596-CA98BA6107E1}"/>
    <cellStyle name="Comma 2 2 2 2 2 2 2 2 2 2 2 2 2 2 4 5" xfId="20537" xr:uid="{1D8235DA-38A4-4752-AA57-8A8A611C02D2}"/>
    <cellStyle name="Comma 2 2 2 2 2 2 2 2 2 2 2 2 2 2 5" xfId="2282" xr:uid="{A19E3D82-1508-4508-BE39-4BE30D21B100}"/>
    <cellStyle name="Comma 2 2 2 2 2 2 2 2 2 2 2 2 2 2 5 2" xfId="19840" xr:uid="{FFE0A09C-C21D-4C47-A39E-38F507C9F7DA}"/>
    <cellStyle name="Comma 2 2 2 2 2 2 2 2 2 2 2 2 2 2 5 3" xfId="20538" xr:uid="{E940EB4C-DA85-4370-B826-C5E5572EF4D0}"/>
    <cellStyle name="Comma 2 2 2 2 2 2 2 2 2 2 2 2 2 3" xfId="2283" xr:uid="{010425A3-4330-4CD4-A8E5-7B3A90E43242}"/>
    <cellStyle name="Comma 2 2 2 2 2 2 2 2 2 2 2 2 2 4" xfId="2284" xr:uid="{F1004379-262C-4EE8-983A-EF7DAE61B8AF}"/>
    <cellStyle name="Comma 2 2 2 2 2 2 2 2 2 2 2 2 2 5" xfId="2285" xr:uid="{400DB5EE-80BF-45DC-8322-94C67EBC316F}"/>
    <cellStyle name="Comma 2 2 2 2 2 2 2 2 2 2 2 2 2 6" xfId="2286" xr:uid="{59623BCC-FBE3-49E3-AFFE-B12AC1F437A8}"/>
    <cellStyle name="Comma 2 2 2 2 2 2 2 2 2 2 2 2 2 7" xfId="2287" xr:uid="{B9756D8E-1114-4933-9CA0-206E00807F5B}"/>
    <cellStyle name="Comma 2 2 2 2 2 2 2 2 2 2 2 2 2 7 2" xfId="2288" xr:uid="{53F14FEA-BA6A-4E5D-9704-751996FBB130}"/>
    <cellStyle name="Comma 2 2 2 2 2 2 2 2 2 2 2 2 2 7 2 2" xfId="19841" xr:uid="{A9B35E1F-38E3-4D64-9E61-6735EDEAC010}"/>
    <cellStyle name="Comma 2 2 2 2 2 2 2 2 2 2 2 2 2 7 2 3" xfId="20539" xr:uid="{B698C662-88AC-41B4-AB17-A00DB8717673}"/>
    <cellStyle name="Comma 2 2 2 2 2 2 2 2 2 2 2 2 2 7 3" xfId="2289" xr:uid="{AE46697D-8AB8-472C-9201-A1E9ACBCDFCC}"/>
    <cellStyle name="Comma 2 2 2 2 2 2 2 2 2 2 2 2 2 7 3 2" xfId="19842" xr:uid="{17DC17CE-4035-4C27-9FCD-C60210371385}"/>
    <cellStyle name="Comma 2 2 2 2 2 2 2 2 2 2 2 2 2 7 3 3" xfId="20540" xr:uid="{E7D249BE-DC88-40C2-8BDF-D557CB37E081}"/>
    <cellStyle name="Comma 2 2 2 2 2 2 2 2 2 2 2 2 2 8" xfId="2290" xr:uid="{921D8F1B-05E7-4AAE-9194-6C731249B116}"/>
    <cellStyle name="Comma 2 2 2 2 2 2 2 2 2 2 2 2 2 9" xfId="19832" xr:uid="{38EA1635-676E-4F02-B349-E8A3500F8AC5}"/>
    <cellStyle name="Comma 2 2 2 2 2 2 2 2 2 2 2 2 3" xfId="2291" xr:uid="{D2111EDB-454A-42B1-9C2F-8706C9F9F1C5}"/>
    <cellStyle name="Comma 2 2 2 2 2 2 2 2 2 2 2 2 3 2" xfId="19843" xr:uid="{3FFE7AA9-1BEC-43F7-A735-2977E73E8954}"/>
    <cellStyle name="Comma 2 2 2 2 2 2 2 2 2 2 2 2 3 3" xfId="20541" xr:uid="{2567BE43-13C2-4939-A830-870505CD5A75}"/>
    <cellStyle name="Comma 2 2 2 2 2 2 2 2 2 2 2 2 4" xfId="2292" xr:uid="{B98B1D97-D321-4BF7-94A9-729D54A179EB}"/>
    <cellStyle name="Comma 2 2 2 2 2 2 2 2 2 2 2 2 4 2" xfId="19844" xr:uid="{B793F913-55BB-4985-BB58-561810D3719E}"/>
    <cellStyle name="Comma 2 2 2 2 2 2 2 2 2 2 2 2 4 3" xfId="20542" xr:uid="{3613D9EE-853D-4730-97C9-457C89694636}"/>
    <cellStyle name="Comma 2 2 2 2 2 2 2 2 2 2 2 2 5" xfId="2293" xr:uid="{9AC2782A-3197-4697-B247-6887B33BFDCE}"/>
    <cellStyle name="Comma 2 2 2 2 2 2 2 2 2 2 2 2 5 2" xfId="19845" xr:uid="{D9F9CBBC-56AA-4C97-8480-908A36F1FBFB}"/>
    <cellStyle name="Comma 2 2 2 2 2 2 2 2 2 2 2 2 5 3" xfId="20543" xr:uid="{647B1A2E-500A-42CF-999A-FE28CD102A97}"/>
    <cellStyle name="Comma 2 2 2 2 2 2 2 2 2 2 2 2 6" xfId="2294" xr:uid="{9B84777D-AFAA-4498-88AE-BCB69DCFCCF2}"/>
    <cellStyle name="Comma 2 2 2 2 2 2 2 2 2 2 2 2 6 2" xfId="19846" xr:uid="{281E1EB8-A0B4-4218-8D15-C39C3AE04C68}"/>
    <cellStyle name="Comma 2 2 2 2 2 2 2 2 2 2 2 2 6 3" xfId="20544" xr:uid="{3EE2F2FC-9C9C-472C-9C81-DA6B561F1089}"/>
    <cellStyle name="Comma 2 2 2 2 2 2 2 2 2 2 2 2 7" xfId="2295" xr:uid="{531DB923-B818-44A0-BE72-971E844311F9}"/>
    <cellStyle name="Comma 2 2 2 2 2 2 2 2 2 2 2 2 7 2" xfId="2296" xr:uid="{7F591AD3-066F-4015-B140-C73C9AE268B2}"/>
    <cellStyle name="Comma 2 2 2 2 2 2 2 2 2 2 2 2 7 3" xfId="2297" xr:uid="{7C916EFC-908B-4FE5-9920-B4B340718550}"/>
    <cellStyle name="Comma 2 2 2 2 2 2 2 2 2 2 2 2 7 4" xfId="19847" xr:uid="{64C5837F-70A2-4BAA-8458-5F532DA46A20}"/>
    <cellStyle name="Comma 2 2 2 2 2 2 2 2 2 2 2 2 7 5" xfId="20545" xr:uid="{01BA6275-FC14-4323-91CD-3AB5403B695E}"/>
    <cellStyle name="Comma 2 2 2 2 2 2 2 2 2 2 2 2 8" xfId="2298" xr:uid="{26B597CC-88E1-4C2A-BE0F-8CACF316CAE0}"/>
    <cellStyle name="Comma 2 2 2 2 2 2 2 2 2 2 2 2 8 2" xfId="19848" xr:uid="{7062E883-949B-4A57-BCC1-2F423C4373CE}"/>
    <cellStyle name="Comma 2 2 2 2 2 2 2 2 2 2 2 2 8 3" xfId="20546" xr:uid="{9B181C81-5BA2-4C9E-8AD4-64128C0E28B3}"/>
    <cellStyle name="Comma 2 2 2 2 2 2 2 2 2 2 2 3" xfId="2299" xr:uid="{7C4C9471-4D07-4915-8499-A9EEF21DCF49}"/>
    <cellStyle name="Comma 2 2 2 2 2 2 2 2 2 2 2 4" xfId="2300" xr:uid="{E9BFFDF6-1FEC-409B-BAED-73DB101F95BE}"/>
    <cellStyle name="Comma 2 2 2 2 2 2 2 2 2 2 2 5" xfId="2301" xr:uid="{464BC358-FCF4-432B-B41E-619DB0F3B881}"/>
    <cellStyle name="Comma 2 2 2 2 2 2 2 2 2 2 2 6" xfId="2302" xr:uid="{CBAD13EC-C667-4307-963C-DE26A87F090D}"/>
    <cellStyle name="Comma 2 2 2 2 2 2 2 2 2 2 2 7" xfId="2303" xr:uid="{D0290697-FBBE-4341-8F34-2AC1DDA28C42}"/>
    <cellStyle name="Comma 2 2 2 2 2 2 2 2 2 2 2 8" xfId="2304" xr:uid="{35B0818B-1CAA-48EE-81F3-7A82FB1C3BD7}"/>
    <cellStyle name="Comma 2 2 2 2 2 2 2 2 2 2 2 8 2" xfId="2305" xr:uid="{6406FF98-DDCB-4078-BEE4-C7A65881AA52}"/>
    <cellStyle name="Comma 2 2 2 2 2 2 2 2 2 2 2 8 2 2" xfId="19849" xr:uid="{8AB6E3DB-C786-49A1-8B16-29E31570DE8B}"/>
    <cellStyle name="Comma 2 2 2 2 2 2 2 2 2 2 2 8 2 3" xfId="20547" xr:uid="{0E7358BB-D47B-494C-B062-52D759F163A2}"/>
    <cellStyle name="Comma 2 2 2 2 2 2 2 2 2 2 2 8 3" xfId="2306" xr:uid="{9390C70F-F5BA-426C-83EA-152FD0DF538E}"/>
    <cellStyle name="Comma 2 2 2 2 2 2 2 2 2 2 2 8 3 2" xfId="19850" xr:uid="{8C0F858C-C420-4A5A-978B-945F8356C1DB}"/>
    <cellStyle name="Comma 2 2 2 2 2 2 2 2 2 2 2 8 3 3" xfId="20548" xr:uid="{1BD3D379-6A8B-4B92-80CA-4515215D9FB9}"/>
    <cellStyle name="Comma 2 2 2 2 2 2 2 2 2 2 2 9" xfId="2307" xr:uid="{51D7F58A-1B74-4441-9038-DF5B4A44E936}"/>
    <cellStyle name="Comma 2 2 2 2 2 2 2 2 2 2 3" xfId="2308" xr:uid="{AB1CC75B-5344-4594-BC1B-7ED90CAF5CF0}"/>
    <cellStyle name="Comma 2 2 2 2 2 2 2 2 2 2 4" xfId="2309" xr:uid="{29279555-FDE8-4051-940B-192879ACC134}"/>
    <cellStyle name="Comma 2 2 2 2 2 2 2 2 2 2 4 2" xfId="2310" xr:uid="{58C37082-4722-4C78-AA9B-53FDF4D75FAC}"/>
    <cellStyle name="Comma 2 2 2 2 2 2 2 2 2 2 4 3" xfId="2311" xr:uid="{D8F6AA5E-6F8E-4514-886F-B69EAC394E52}"/>
    <cellStyle name="Comma 2 2 2 2 2 2 2 2 2 2 4 4" xfId="2312" xr:uid="{112B3250-C8BF-481B-A5B4-427879751003}"/>
    <cellStyle name="Comma 2 2 2 2 2 2 2 2 2 2 4 5" xfId="19851" xr:uid="{643C79CD-7550-458D-96B0-5204DCA7D983}"/>
    <cellStyle name="Comma 2 2 2 2 2 2 2 2 2 2 4 6" xfId="20549" xr:uid="{42E4E469-C47F-46EE-A5C3-E8DDB893763B}"/>
    <cellStyle name="Comma 2 2 2 2 2 2 2 2 2 2 5" xfId="2313" xr:uid="{73EB3278-C60B-4AB5-9FDD-73D74F75CC80}"/>
    <cellStyle name="Comma 2 2 2 2 2 2 2 2 2 2 5 2" xfId="19852" xr:uid="{5D86FA21-D0C5-47B9-AC7D-B5044B310A77}"/>
    <cellStyle name="Comma 2 2 2 2 2 2 2 2 2 2 5 3" xfId="20550" xr:uid="{6543DF87-B735-40AC-8D04-8DFB0DE1ABCA}"/>
    <cellStyle name="Comma 2 2 2 2 2 2 2 2 2 2 6" xfId="2314" xr:uid="{802D1933-5C32-4688-9C81-F6A4E955BBA8}"/>
    <cellStyle name="Comma 2 2 2 2 2 2 2 2 2 2 6 2" xfId="19853" xr:uid="{56C2A8B9-822C-4A92-A5FC-6C581A5D6C7A}"/>
    <cellStyle name="Comma 2 2 2 2 2 2 2 2 2 2 6 3" xfId="20551" xr:uid="{BA9CBDB6-9359-45E9-B13C-6AB3F107CC5D}"/>
    <cellStyle name="Comma 2 2 2 2 2 2 2 2 2 2 7" xfId="2315" xr:uid="{D8D42D73-AE9D-417B-A020-D3466E03898E}"/>
    <cellStyle name="Comma 2 2 2 2 2 2 2 2 2 2 7 2" xfId="19854" xr:uid="{BB3077B1-3BF1-42BE-A168-BC5EAFCE3A88}"/>
    <cellStyle name="Comma 2 2 2 2 2 2 2 2 2 2 7 3" xfId="20552" xr:uid="{12B84A5F-E819-4854-AA00-81D40CB390F7}"/>
    <cellStyle name="Comma 2 2 2 2 2 2 2 2 2 2 8" xfId="2316" xr:uid="{70BB0830-C1BE-4F77-92ED-29FC7E671E69}"/>
    <cellStyle name="Comma 2 2 2 2 2 2 2 2 2 2 8 2" xfId="19855" xr:uid="{5D83B6D3-7674-4524-A84C-D6AC85B8CC1D}"/>
    <cellStyle name="Comma 2 2 2 2 2 2 2 2 2 2 8 3" xfId="20553" xr:uid="{A5F66F70-B763-41AC-B611-47754B57D97B}"/>
    <cellStyle name="Comma 2 2 2 2 2 2 2 2 2 2 9" xfId="2317" xr:uid="{913D4427-5B7F-44FD-8B29-EA01B4BB6335}"/>
    <cellStyle name="Comma 2 2 2 2 2 2 2 2 2 2 9 2" xfId="2318" xr:uid="{3754F866-CD11-4253-9121-7DA33C0D13A3}"/>
    <cellStyle name="Comma 2 2 2 2 2 2 2 2 2 2 9 3" xfId="2319" xr:uid="{38BF8AFE-A533-41B0-818C-56028029C194}"/>
    <cellStyle name="Comma 2 2 2 2 2 2 2 2 2 2 9 4" xfId="19856" xr:uid="{FAB8A90C-7C48-44C9-B56A-998EE0DAF5F5}"/>
    <cellStyle name="Comma 2 2 2 2 2 2 2 2 2 2 9 5" xfId="20554" xr:uid="{A00AE8B3-1276-455B-88B0-2D5878571B3D}"/>
    <cellStyle name="Comma 2 2 2 2 2 2 2 2 2 3" xfId="2320" xr:uid="{EDF16E4C-80F3-4561-ABC2-BD048FA2F07F}"/>
    <cellStyle name="Comma 2 2 2 2 2 2 2 2 2 3 2" xfId="2321" xr:uid="{855728ED-442B-4EFB-9A2C-B4987535F3B1}"/>
    <cellStyle name="Comma 2 2 2 2 2 2 2 2 2 3 2 2" xfId="2322" xr:uid="{685B3590-E7C8-403C-9B12-4E90B85CB048}"/>
    <cellStyle name="Comma 2 2 2 2 2 2 2 2 2 3 2 2 2" xfId="2323" xr:uid="{C521961A-D66F-4FEF-A1BC-9D28EEEB0C82}"/>
    <cellStyle name="Comma 2 2 2 2 2 2 2 2 2 3 2 2 2 2" xfId="19858" xr:uid="{D77BA1CE-EBF1-4927-9EC7-298D1F8797F4}"/>
    <cellStyle name="Comma 2 2 2 2 2 2 2 2 2 3 2 2 2 3" xfId="20556" xr:uid="{15ED16B1-8B00-4F65-9004-2994FE85BD27}"/>
    <cellStyle name="Comma 2 2 2 2 2 2 2 2 2 3 2 2 3" xfId="2324" xr:uid="{E8D8C1F7-0F7E-4AAE-A026-F86064D9B2A8}"/>
    <cellStyle name="Comma 2 2 2 2 2 2 2 2 2 3 2 2 3 2" xfId="19859" xr:uid="{0BEFF870-7FB5-4461-8171-BAE96D76C3DA}"/>
    <cellStyle name="Comma 2 2 2 2 2 2 2 2 2 3 2 2 3 3" xfId="20557" xr:uid="{3FAEF6E2-ED5B-40B3-8EBD-B7BE4ECDC143}"/>
    <cellStyle name="Comma 2 2 2 2 2 2 2 2 2 3 2 2 4" xfId="2325" xr:uid="{A7E087AE-F0B3-4018-BEA9-3E216CA103E2}"/>
    <cellStyle name="Comma 2 2 2 2 2 2 2 2 2 3 2 2 4 2" xfId="19860" xr:uid="{AF8B5FA7-144F-4DEE-B19F-BBA779A1CFC3}"/>
    <cellStyle name="Comma 2 2 2 2 2 2 2 2 2 3 2 2 4 3" xfId="20558" xr:uid="{01687D13-ADE3-4D39-9A8B-149CC6924DD5}"/>
    <cellStyle name="Comma 2 2 2 2 2 2 2 2 2 3 2 3" xfId="2326" xr:uid="{85AB0B08-8B8D-4860-ADDD-6C436B3A564C}"/>
    <cellStyle name="Comma 2 2 2 2 2 2 2 2 2 3 2 4" xfId="2327" xr:uid="{6FF83220-C4AB-4042-924C-7C54993746BA}"/>
    <cellStyle name="Comma 2 2 2 2 2 2 2 2 2 3 2 5" xfId="19857" xr:uid="{379B33BC-BF60-4BB2-80C5-D321601E68AD}"/>
    <cellStyle name="Comma 2 2 2 2 2 2 2 2 2 3 2 6" xfId="20555" xr:uid="{83741199-D8D9-4BE3-9128-851E0BBC77E2}"/>
    <cellStyle name="Comma 2 2 2 2 2 2 2 2 2 3 3" xfId="2328" xr:uid="{EF08B057-E7D0-4B52-81D8-BE42E9E740C9}"/>
    <cellStyle name="Comma 2 2 2 2 2 2 2 2 2 3 3 2" xfId="19861" xr:uid="{7962A939-B4D2-424A-BEB8-5890EACC7741}"/>
    <cellStyle name="Comma 2 2 2 2 2 2 2 2 2 3 3 3" xfId="20559" xr:uid="{B1C0713D-B5C1-4D5F-A202-CF5EB7BFE222}"/>
    <cellStyle name="Comma 2 2 2 2 2 2 2 2 2 3 4" xfId="2329" xr:uid="{38FB769D-C75C-465A-9549-B3990C3ED9B2}"/>
    <cellStyle name="Comma 2 2 2 2 2 2 2 2 2 3 4 2" xfId="19862" xr:uid="{6DBCFBE3-2E79-44A3-A69C-8EA14D5CFCE0}"/>
    <cellStyle name="Comma 2 2 2 2 2 2 2 2 2 3 4 3" xfId="20560" xr:uid="{A3AB336C-E67F-421B-BF8A-4FD86FB33D53}"/>
    <cellStyle name="Comma 2 2 2 2 2 2 2 2 2 3 5" xfId="2330" xr:uid="{BFD18E8B-6478-4C19-B01A-2FBC34658797}"/>
    <cellStyle name="Comma 2 2 2 2 2 2 2 2 2 3 5 2" xfId="19863" xr:uid="{18395BB8-F7CA-4192-969A-2C498ABF87AF}"/>
    <cellStyle name="Comma 2 2 2 2 2 2 2 2 2 3 5 3" xfId="20561" xr:uid="{FC203989-C658-4448-82EF-09C01F2B0F10}"/>
    <cellStyle name="Comma 2 2 2 2 2 2 2 2 2 4" xfId="2331" xr:uid="{22F3BE64-C1ED-43B2-9A66-7F7440AF35BC}"/>
    <cellStyle name="Comma 2 2 2 2 2 2 2 2 2 4 2" xfId="2332" xr:uid="{2DF11422-11B7-4273-BE81-1C92141F0FF5}"/>
    <cellStyle name="Comma 2 2 2 2 2 2 2 2 2 4 2 2" xfId="19864" xr:uid="{45E32D0F-D36C-4773-9579-F1A950B0442E}"/>
    <cellStyle name="Comma 2 2 2 2 2 2 2 2 2 4 2 3" xfId="20562" xr:uid="{384C3F6E-2E85-4BF7-AB87-6743FCC60F69}"/>
    <cellStyle name="Comma 2 2 2 2 2 2 2 2 2 4 3" xfId="2333" xr:uid="{0833013C-49D9-4A0D-9F41-BF380498F3D7}"/>
    <cellStyle name="Comma 2 2 2 2 2 2 2 2 2 4 3 2" xfId="19865" xr:uid="{230894AF-88F2-44D5-8A5D-05012F76C25C}"/>
    <cellStyle name="Comma 2 2 2 2 2 2 2 2 2 4 3 3" xfId="20563" xr:uid="{2DF210C8-5348-414A-B9BC-F8495741FDD1}"/>
    <cellStyle name="Comma 2 2 2 2 2 2 2 2 2 4 4" xfId="2334" xr:uid="{C70C8C9E-2B1E-46EA-9188-9BA22FAD7EEB}"/>
    <cellStyle name="Comma 2 2 2 2 2 2 2 2 2 4 4 2" xfId="19866" xr:uid="{9F0B4625-D244-4D8C-88E9-6778D1367DC6}"/>
    <cellStyle name="Comma 2 2 2 2 2 2 2 2 2 4 4 3" xfId="20564" xr:uid="{35398869-F8F5-4D54-81D8-67A5B7778A8D}"/>
    <cellStyle name="Comma 2 2 2 2 2 2 2 2 2 5" xfId="2335" xr:uid="{00FE598D-031A-4EB1-BC23-17C6EEB447E8}"/>
    <cellStyle name="Comma 2 2 2 2 2 2 2 2 2 6" xfId="2336" xr:uid="{0CAEB640-88BC-4E23-B2A9-C999BE6098A5}"/>
    <cellStyle name="Comma 2 2 2 2 2 2 2 2 2 7" xfId="2337" xr:uid="{E0E01F49-36C6-4DB0-942B-6AF75813BC5C}"/>
    <cellStyle name="Comma 2 2 2 2 2 2 2 2 2 8" xfId="2338" xr:uid="{42F3652A-AE03-40FC-B74D-FB82D82AA00C}"/>
    <cellStyle name="Comma 2 2 2 2 2 2 2 2 2 9" xfId="2339" xr:uid="{154A8118-AE91-49D2-9E73-CDCA02955B43}"/>
    <cellStyle name="Comma 2 2 2 2 2 2 2 2 2 9 2" xfId="2340" xr:uid="{E86BB663-C0E3-4916-A30B-400D298A739F}"/>
    <cellStyle name="Comma 2 2 2 2 2 2 2 2 2 9 2 2" xfId="19867" xr:uid="{D0A22230-C75B-4146-80C4-BCAD8E90E34F}"/>
    <cellStyle name="Comma 2 2 2 2 2 2 2 2 2 9 2 3" xfId="20565" xr:uid="{3FAF696A-D50F-4234-A1A6-B5E2277D8D9D}"/>
    <cellStyle name="Comma 2 2 2 2 2 2 2 2 2 9 3" xfId="2341" xr:uid="{FBD6511F-BC60-4B41-9B68-FC9AB68AA29B}"/>
    <cellStyle name="Comma 2 2 2 2 2 2 2 2 2 9 3 2" xfId="19868" xr:uid="{C54DACEB-0163-44DE-822D-4EF54A47C526}"/>
    <cellStyle name="Comma 2 2 2 2 2 2 2 2 2 9 3 3" xfId="20566" xr:uid="{83D1E8F2-A3BC-4728-8BF7-DE7CF1553ED9}"/>
    <cellStyle name="Comma 2 2 2 2 2 2 2 2 3" xfId="2342" xr:uid="{9518D10A-EF46-46B7-8880-8E3AD54F394D}"/>
    <cellStyle name="Comma 2 2 2 2 2 2 2 2 4" xfId="2343" xr:uid="{31A035DF-D72C-4CD8-984E-291F077EB25E}"/>
    <cellStyle name="Comma 2 2 2 2 2 2 2 2 5" xfId="2344" xr:uid="{4C2AE271-EC69-443A-A70F-F382C139D28C}"/>
    <cellStyle name="Comma 2 2 2 2 2 2 2 2 6" xfId="2345" xr:uid="{09807AE9-69E0-4AC4-A0F1-3249131AD6FC}"/>
    <cellStyle name="Comma 2 2 2 2 2 2 2 2 6 2" xfId="2346" xr:uid="{9DBC6C3B-780C-46CC-A8E9-820F6D774185}"/>
    <cellStyle name="Comma 2 2 2 2 2 2 2 2 6 2 2" xfId="2347" xr:uid="{41A9DF4B-1D8F-43FD-9BEA-7AFC5A2768E7}"/>
    <cellStyle name="Comma 2 2 2 2 2 2 2 2 6 2 2 2" xfId="2348" xr:uid="{66D88107-0D85-40D3-9D84-D60D13F06E9E}"/>
    <cellStyle name="Comma 2 2 2 2 2 2 2 2 6 2 2 3" xfId="2349" xr:uid="{EF5F575A-0898-4568-B811-7A8D9E37578B}"/>
    <cellStyle name="Comma 2 2 2 2 2 2 2 2 6 2 2 4" xfId="2350" xr:uid="{7B38E846-63DC-4C79-A6FF-F63F7003FFAC}"/>
    <cellStyle name="Comma 2 2 2 2 2 2 2 2 6 2 2 5" xfId="19870" xr:uid="{29AB6DE4-23C8-4263-894C-FD0309B8FDFE}"/>
    <cellStyle name="Comma 2 2 2 2 2 2 2 2 6 2 2 6" xfId="20568" xr:uid="{152AF27A-2C7E-4768-AB59-CB935A070B4E}"/>
    <cellStyle name="Comma 2 2 2 2 2 2 2 2 6 2 3" xfId="2351" xr:uid="{06E5A263-1CD0-4EFD-AA84-A3243E651211}"/>
    <cellStyle name="Comma 2 2 2 2 2 2 2 2 6 2 3 2" xfId="19871" xr:uid="{5F5A811E-D7CF-4705-87F3-DC0DE71B27F5}"/>
    <cellStyle name="Comma 2 2 2 2 2 2 2 2 6 2 3 3" xfId="20569" xr:uid="{054DF45F-E4A3-494B-86C8-B0A180F22382}"/>
    <cellStyle name="Comma 2 2 2 2 2 2 2 2 6 2 4" xfId="2352" xr:uid="{702913C5-AF92-418B-A73E-748BDC2955E8}"/>
    <cellStyle name="Comma 2 2 2 2 2 2 2 2 6 2 4 2" xfId="19872" xr:uid="{C669D2F3-FAE9-43B5-9518-7692E5666FA5}"/>
    <cellStyle name="Comma 2 2 2 2 2 2 2 2 6 2 4 3" xfId="20570" xr:uid="{A4526EC2-D490-4417-ADFD-75465499BD3B}"/>
    <cellStyle name="Comma 2 2 2 2 2 2 2 2 6 3" xfId="2353" xr:uid="{54C63065-5BBE-41DA-A47E-E4EE1C659E9E}"/>
    <cellStyle name="Comma 2 2 2 2 2 2 2 2 6 4" xfId="2354" xr:uid="{AB144BCC-13E8-44DE-AE49-98158827C77C}"/>
    <cellStyle name="Comma 2 2 2 2 2 2 2 2 6 5" xfId="2355" xr:uid="{846FCCE9-D69C-48DA-B40E-B6FE97D60375}"/>
    <cellStyle name="Comma 2 2 2 2 2 2 2 2 6 6" xfId="19869" xr:uid="{BF90B4B5-C2A6-4579-A59A-783F54808D1B}"/>
    <cellStyle name="Comma 2 2 2 2 2 2 2 2 6 7" xfId="20567" xr:uid="{140A4611-3392-4068-A900-C80D7CDA7483}"/>
    <cellStyle name="Comma 2 2 2 2 2 2 2 2 7" xfId="2356" xr:uid="{8A9E0B22-F97F-4471-8301-1B121672B1EE}"/>
    <cellStyle name="Comma 2 2 2 2 2 2 2 2 7 2" xfId="2357" xr:uid="{699613E0-4EC3-4EB8-BB63-D7D3C620A2E3}"/>
    <cellStyle name="Comma 2 2 2 2 2 2 2 2 7 3" xfId="2358" xr:uid="{7F410918-9A26-40DC-9F87-79BDD22044EC}"/>
    <cellStyle name="Comma 2 2 2 2 2 2 2 2 7 4" xfId="2359" xr:uid="{33E6610E-E145-4FEA-8EE7-500F6A3A5033}"/>
    <cellStyle name="Comma 2 2 2 2 2 2 2 2 7 5" xfId="19873" xr:uid="{872150DE-42A0-4143-A3A9-61C3A4C4ABF8}"/>
    <cellStyle name="Comma 2 2 2 2 2 2 2 2 7 6" xfId="20571" xr:uid="{331E05FF-205D-4B5A-A525-9FCB9DB6F10E}"/>
    <cellStyle name="Comma 2 2 2 2 2 2 2 2 8" xfId="2360" xr:uid="{4E1915DC-9B9F-43D1-AB84-999D46C9074D}"/>
    <cellStyle name="Comma 2 2 2 2 2 2 2 2 8 2" xfId="19874" xr:uid="{2FBB7B1D-2794-4B76-97B6-A9031CAA4BF5}"/>
    <cellStyle name="Comma 2 2 2 2 2 2 2 2 8 3" xfId="20572" xr:uid="{965BD339-006E-443E-A413-DF82045F3243}"/>
    <cellStyle name="Comma 2 2 2 2 2 2 2 2 9" xfId="2361" xr:uid="{3F40FD03-65F6-45FE-B106-17738D62D3C3}"/>
    <cellStyle name="Comma 2 2 2 2 2 2 2 2 9 2" xfId="19875" xr:uid="{CD53E1F9-9544-40E7-9676-5AC403B00B78}"/>
    <cellStyle name="Comma 2 2 2 2 2 2 2 2 9 3" xfId="20573" xr:uid="{4D734330-3F66-4689-B9FC-AF2F2B46094C}"/>
    <cellStyle name="Comma 2 2 2 2 2 2 2 3" xfId="2362" xr:uid="{C8E5B0D7-E76A-4022-BFB6-A06844E0F5AF}"/>
    <cellStyle name="Comma 2 2 2 2 2 2 2 4" xfId="2363" xr:uid="{3E42F449-74C7-4750-B404-7059E155AB6A}"/>
    <cellStyle name="Comma 2 2 2 2 2 2 2 5" xfId="2364" xr:uid="{835A64E3-13BF-45D5-9DA3-0C7CE1207A96}"/>
    <cellStyle name="Comma 2 2 2 2 2 2 2 6" xfId="2365" xr:uid="{025C0811-40B1-48A4-BEB2-69A01CD9DC23}"/>
    <cellStyle name="Comma 2 2 2 2 2 2 2 7" xfId="2366" xr:uid="{481BB5F1-5214-4224-9EDE-46BD9C9974C9}"/>
    <cellStyle name="Comma 2 2 2 2 2 2 2 8" xfId="2367" xr:uid="{8860C89C-4B1A-4EF2-A5FE-5492A47C7484}"/>
    <cellStyle name="Comma 2 2 2 2 2 2 2 8 2" xfId="2368" xr:uid="{D09237BF-090C-43DC-91BD-381555AB3678}"/>
    <cellStyle name="Comma 2 2 2 2 2 2 2 8 2 2" xfId="19876" xr:uid="{8F7ECC14-AD3F-46F7-99E6-2B0AF8AC3E4F}"/>
    <cellStyle name="Comma 2 2 2 2 2 2 2 8 2 3" xfId="20574" xr:uid="{9D9DDC5C-1D81-4A63-875D-EEBA67D60B8B}"/>
    <cellStyle name="Comma 2 2 2 2 2 2 2 9" xfId="2369" xr:uid="{4D5D96FA-98E3-41C7-8F4D-3375B75AA998}"/>
    <cellStyle name="Comma 2 2 2 2 2 2 3" xfId="2370" xr:uid="{7B49754C-5310-466E-ACC6-09DD4237D4AE}"/>
    <cellStyle name="Comma 2 2 2 2 2 2 4" xfId="2371" xr:uid="{62263767-16A3-4599-8767-5F56BB5D743F}"/>
    <cellStyle name="Comma 2 2 2 2 2 2 5" xfId="2372" xr:uid="{E96D71F5-1367-4D1B-B2E1-0464945195F8}"/>
    <cellStyle name="Comma 2 2 2 2 2 2 6" xfId="2373" xr:uid="{9C2131B0-058E-456E-8121-17AB90853A50}"/>
    <cellStyle name="Comma 2 2 2 2 2 2 7" xfId="2374" xr:uid="{BBC7EFD9-423F-4403-A647-D4248AC31C82}"/>
    <cellStyle name="Comma 2 2 2 2 2 2 8" xfId="2375" xr:uid="{4BE79FD7-30EC-4325-B2D3-BE8AB78EE495}"/>
    <cellStyle name="Comma 2 2 2 2 2 2 8 2" xfId="2376" xr:uid="{1CCE7AE0-C863-4736-AEA9-3972F2DB9870}"/>
    <cellStyle name="Comma 2 2 2 2 2 2 9" xfId="2377" xr:uid="{F32128B2-E19A-41CF-B598-AABE23690F47}"/>
    <cellStyle name="Comma 2 2 2 2 2 20" xfId="2378" xr:uid="{0A3346F7-D430-49C1-848F-A918853B8DE4}"/>
    <cellStyle name="Comma 2 2 2 2 2 21" xfId="2379" xr:uid="{023993DF-44BC-4E20-938C-6267C9BEB0D3}"/>
    <cellStyle name="Comma 2 2 2 2 2 21 2" xfId="2380" xr:uid="{18C07614-6A6F-4E5D-973D-85BD4FF09BE7}"/>
    <cellStyle name="Comma 2 2 2 2 2 21 2 2" xfId="19877" xr:uid="{D08AD892-318C-4835-A95B-8420ABB7F576}"/>
    <cellStyle name="Comma 2 2 2 2 2 21 2 3" xfId="20575" xr:uid="{89B22D68-A0DE-4B91-A1C4-0DAC1B946291}"/>
    <cellStyle name="Comma 2 2 2 2 2 21 3" xfId="2381" xr:uid="{1CB1243B-057C-4AB1-8CA0-22406D6463AF}"/>
    <cellStyle name="Comma 2 2 2 2 2 21 3 2" xfId="19878" xr:uid="{44080E08-3933-4732-ADAF-5606A535A8DF}"/>
    <cellStyle name="Comma 2 2 2 2 2 21 3 3" xfId="20576" xr:uid="{6590EAC8-A118-4485-BC00-8B9859BF5232}"/>
    <cellStyle name="Comma 2 2 2 2 2 22" xfId="2382" xr:uid="{3DCACB0A-0A99-4AD4-AA74-C52722435CF6}"/>
    <cellStyle name="Comma 2 2 2 2 2 23" xfId="2383" xr:uid="{D0BFA659-485F-469A-96C7-7D4AA0731F2F}"/>
    <cellStyle name="Comma 2 2 2 2 2 24" xfId="2384" xr:uid="{DFAEB08B-A278-4548-BE80-C1CD132FD4F1}"/>
    <cellStyle name="Comma 2 2 2 2 2 25" xfId="19693" xr:uid="{9CC4A2C3-73CE-46BF-9B82-EE2635D3F5E7}"/>
    <cellStyle name="Comma 2 2 2 2 2 26" xfId="20194" xr:uid="{BFD74D58-E830-4E0E-84CD-8DFFA97DF93F}"/>
    <cellStyle name="Comma 2 2 2 2 2 3" xfId="2385" xr:uid="{F25ABBB1-6AE8-481C-81FC-5135EB26D2F8}"/>
    <cellStyle name="Comma 2 2 2 2 2 4" xfId="2386" xr:uid="{25125E57-B357-49C8-B153-31CBA4E98D22}"/>
    <cellStyle name="Comma 2 2 2 2 2 5" xfId="2387" xr:uid="{4B191B3B-F645-4D7E-B430-FEE23A6148A8}"/>
    <cellStyle name="Comma 2 2 2 2 2 6" xfId="2388" xr:uid="{E1E29D89-166B-4B90-AD25-A55D49844C18}"/>
    <cellStyle name="Comma 2 2 2 2 2 7" xfId="2389" xr:uid="{FD59EA1E-1FE8-4803-94CB-3B561CAC2041}"/>
    <cellStyle name="Comma 2 2 2 2 2 8" xfId="2390" xr:uid="{D008ADAF-7963-4E27-BD11-0570C64FE2E4}"/>
    <cellStyle name="Comma 2 2 2 2 2 9" xfId="2391" xr:uid="{7A35235C-8DA9-4604-B917-CEB7937198C3}"/>
    <cellStyle name="Comma 2 2 2 2 20" xfId="2392" xr:uid="{0B6527EC-820B-48D9-B966-885CE2B49320}"/>
    <cellStyle name="Comma 2 2 2 2 21" xfId="2393" xr:uid="{DD040C60-B99B-4C32-A4D1-1D370D7A84B4}"/>
    <cellStyle name="Comma 2 2 2 2 21 2" xfId="2394" xr:uid="{929187C8-2C2A-403A-AB8B-A0A28526F307}"/>
    <cellStyle name="Comma 2 2 2 2 21 3" xfId="2395" xr:uid="{F3AB998B-65FF-4841-BE1B-2B95F83CF513}"/>
    <cellStyle name="Comma 2 2 2 2 22" xfId="2396" xr:uid="{BA196FC1-452D-4132-B0F0-02D78B968CFB}"/>
    <cellStyle name="Comma 2 2 2 2 23" xfId="2397" xr:uid="{842E4D92-6558-4994-81A5-6C3879EBB616}"/>
    <cellStyle name="Comma 2 2 2 2 24" xfId="2398" xr:uid="{A5FC013A-16D3-452A-B467-58BC069A0D6C}"/>
    <cellStyle name="Comma 2 2 2 2 25" xfId="19692" xr:uid="{747EEC1B-F22C-4846-A90E-1F43F2246B50}"/>
    <cellStyle name="Comma 2 2 2 2 26" xfId="20193" xr:uid="{D565BBFD-E1D7-4622-89BE-ED0D53F83E2E}"/>
    <cellStyle name="Comma 2 2 2 2 3" xfId="2399" xr:uid="{B309B27D-C4CB-4ED8-8F29-8D78E04CE408}"/>
    <cellStyle name="Comma 2 2 2 2 3 10" xfId="2400" xr:uid="{86640337-7C9D-4595-B67A-3928ABEFAFFB}"/>
    <cellStyle name="Comma 2 2 2 2 3 11" xfId="2401" xr:uid="{270E6CFE-4134-4C2B-9A7C-DBD67821C2EF}"/>
    <cellStyle name="Comma 2 2 2 2 3 12" xfId="2402" xr:uid="{7F8A0278-CBB4-424E-B020-26D7D4B64617}"/>
    <cellStyle name="Comma 2 2 2 2 3 13" xfId="2403" xr:uid="{D0E5D5D8-9F27-4073-A994-E19BAE0EBD75}"/>
    <cellStyle name="Comma 2 2 2 2 3 14" xfId="2404" xr:uid="{FA78D967-1733-4225-9C79-2A6E30CB8C2A}"/>
    <cellStyle name="Comma 2 2 2 2 3 15" xfId="2405" xr:uid="{B4463FC7-075C-4595-A751-9069B7C1B432}"/>
    <cellStyle name="Comma 2 2 2 2 3 2" xfId="2406" xr:uid="{E68A568D-6E36-40DC-91B3-587D511852DE}"/>
    <cellStyle name="Comma 2 2 2 2 3 2 10" xfId="2407" xr:uid="{B257D94E-F713-4B38-AE4D-6DE3FEBE9710}"/>
    <cellStyle name="Comma 2 2 2 2 3 2 11" xfId="2408" xr:uid="{CB57A823-A137-4FEE-AF5D-3A543E0AC316}"/>
    <cellStyle name="Comma 2 2 2 2 3 2 12" xfId="2409" xr:uid="{7043E54F-CFE5-443E-BB6B-B85E68CA539D}"/>
    <cellStyle name="Comma 2 2 2 2 3 2 13" xfId="2410" xr:uid="{E095E48E-B4E6-4736-B589-83FBD343F32C}"/>
    <cellStyle name="Comma 2 2 2 2 3 2 14" xfId="2411" xr:uid="{32BD44BC-3988-4C80-8A53-EC82F1502032}"/>
    <cellStyle name="Comma 2 2 2 2 3 2 15" xfId="2412" xr:uid="{9FA8ADA0-3754-4500-B40E-59B2FACD47FA}"/>
    <cellStyle name="Comma 2 2 2 2 3 2 2" xfId="2413" xr:uid="{7F2A9EA7-375D-43D7-8604-665BFB9317C1}"/>
    <cellStyle name="Comma 2 2 2 2 3 2 3" xfId="2414" xr:uid="{52492234-99C5-4751-B935-5B7B301CAAE9}"/>
    <cellStyle name="Comma 2 2 2 2 3 2 4" xfId="2415" xr:uid="{E2BEAD69-C50B-435F-9A37-DC060C25B58D}"/>
    <cellStyle name="Comma 2 2 2 2 3 2 5" xfId="2416" xr:uid="{E35A210D-563F-4CBE-B70B-F08B3470D813}"/>
    <cellStyle name="Comma 2 2 2 2 3 2 6" xfId="2417" xr:uid="{8C10B932-DA77-43C6-BF9B-B62E356FE40C}"/>
    <cellStyle name="Comma 2 2 2 2 3 2 7" xfId="2418" xr:uid="{6C9CB472-D4BF-48ED-BEA6-03B820A9248D}"/>
    <cellStyle name="Comma 2 2 2 2 3 2 8" xfId="2419" xr:uid="{1F97D6F7-8D6A-4CF0-8756-B80DDDD516DD}"/>
    <cellStyle name="Comma 2 2 2 2 3 2 9" xfId="2420" xr:uid="{384C5432-D128-433B-8EF3-02C10CC2783E}"/>
    <cellStyle name="Comma 2 2 2 2 3 3" xfId="2421" xr:uid="{314BA984-D144-4628-B454-5A0B20119A85}"/>
    <cellStyle name="Comma 2 2 2 2 3 4" xfId="2422" xr:uid="{9BC31877-739A-429F-8A89-7F6069E30F30}"/>
    <cellStyle name="Comma 2 2 2 2 3 5" xfId="2423" xr:uid="{490B3A7C-9239-4C3D-B746-D4E38939DFF7}"/>
    <cellStyle name="Comma 2 2 2 2 3 6" xfId="2424" xr:uid="{FAEEA6E3-05DE-42AC-AD1E-9CEB28A7D31C}"/>
    <cellStyle name="Comma 2 2 2 2 3 7" xfId="2425" xr:uid="{F3BA1327-8545-4492-AAB1-A375EC5A9F12}"/>
    <cellStyle name="Comma 2 2 2 2 3 8" xfId="2426" xr:uid="{39B6082B-A826-492B-B4F9-A1A1BFF2FC56}"/>
    <cellStyle name="Comma 2 2 2 2 3 9" xfId="2427" xr:uid="{9F321088-7C08-4B9A-A249-5B7B4C5698EC}"/>
    <cellStyle name="Comma 2 2 2 2 4" xfId="2428" xr:uid="{F146284F-771C-4507-8629-0CADCD06FD7A}"/>
    <cellStyle name="Comma 2 2 2 2 5" xfId="2429" xr:uid="{22883382-8846-4306-9745-6928163BEB5F}"/>
    <cellStyle name="Comma 2 2 2 2 6" xfId="2430" xr:uid="{D99D9567-7B66-4825-8B30-B176D4D1834C}"/>
    <cellStyle name="Comma 2 2 2 2 7" xfId="2431" xr:uid="{8BF42D79-0F44-4F9E-AAA5-5DD00A11AC55}"/>
    <cellStyle name="Comma 2 2 2 2 8" xfId="2432" xr:uid="{4D7A9091-3642-4AEB-A625-826F2BFF557B}"/>
    <cellStyle name="Comma 2 2 2 2 9" xfId="2433" xr:uid="{322B640C-E5EB-423D-BA0C-99AD92AAE2F8}"/>
    <cellStyle name="Comma 2 2 2 20" xfId="2434" xr:uid="{5C1B243C-59BD-4C46-83B5-27AB30057644}"/>
    <cellStyle name="Comma 2 2 2 20 2" xfId="2435" xr:uid="{25E6A550-A381-434E-9C85-04328B77D403}"/>
    <cellStyle name="Comma 2 2 2 20 2 2" xfId="19880" xr:uid="{69C80D4B-9550-411D-AF19-5FE1BA0DEB42}"/>
    <cellStyle name="Comma 2 2 2 20 2 3" xfId="20578" xr:uid="{41EAED07-2293-4BF0-AB03-E348B1A2342E}"/>
    <cellStyle name="Comma 2 2 2 20 3" xfId="19879" xr:uid="{9FA6C991-90D9-40F7-BC51-2636F918164E}"/>
    <cellStyle name="Comma 2 2 2 20 4" xfId="14211" xr:uid="{8ADD22A1-88FD-43F6-A4FE-44B8AC4D2C99}"/>
    <cellStyle name="Comma 2 2 2 20 5" xfId="20577" xr:uid="{AB3BC60D-188B-4947-94BA-D5F3C787D88A}"/>
    <cellStyle name="Comma 2 2 2 20 6" xfId="26446" xr:uid="{04718446-1135-4735-B690-BB381DC1BAA2}"/>
    <cellStyle name="Comma 2 2 2 20 7" xfId="32144" xr:uid="{492D2A2A-BC2F-43F2-A3BA-5A5B6BD8F625}"/>
    <cellStyle name="Comma 2 2 2 21" xfId="2436" xr:uid="{29DC2DB5-421E-4A9A-ACEE-B60B121645FB}"/>
    <cellStyle name="Comma 2 2 2 21 2" xfId="19881" xr:uid="{2092AD77-509F-4589-9763-82A775B675D7}"/>
    <cellStyle name="Comma 2 2 2 21 3" xfId="14212" xr:uid="{71181662-47F9-4A82-8CA4-CCC65C61551E}"/>
    <cellStyle name="Comma 2 2 2 21 4" xfId="20579" xr:uid="{0EC7B8FE-5955-4269-B8ED-0E131E2979F5}"/>
    <cellStyle name="Comma 2 2 2 21 5" xfId="26447" xr:uid="{48B5407B-7265-47AE-BD34-641E0775B038}"/>
    <cellStyle name="Comma 2 2 2 21 6" xfId="32145" xr:uid="{E44B12CC-F6DD-4120-9221-CB6C1E44E7B6}"/>
    <cellStyle name="Comma 2 2 2 22" xfId="2437" xr:uid="{CD469A19-DA2B-4171-9C37-C5BA46EDB3A0}"/>
    <cellStyle name="Comma 2 2 2 22 2" xfId="19882" xr:uid="{D41A2549-D68D-4B9C-A9D7-8D0B19ACDD2E}"/>
    <cellStyle name="Comma 2 2 2 22 3" xfId="14213" xr:uid="{D670DC01-4560-4A2F-90F7-49A69A0F0E86}"/>
    <cellStyle name="Comma 2 2 2 22 4" xfId="20580" xr:uid="{F8FF59B3-0E34-432E-9E7D-417671F9833B}"/>
    <cellStyle name="Comma 2 2 2 22 5" xfId="26448" xr:uid="{4A149A27-21EF-45C0-B65A-313D9D70C758}"/>
    <cellStyle name="Comma 2 2 2 22 6" xfId="32146" xr:uid="{2DE13521-0A6F-4C3E-B43C-A4379EEFDF71}"/>
    <cellStyle name="Comma 2 2 2 23" xfId="2438" xr:uid="{1816600C-1F5D-4CC8-9116-62E521631A5E}"/>
    <cellStyle name="Comma 2 2 2 23 10" xfId="32147" xr:uid="{6A67C4C9-E7A1-405F-A6AD-AD451CEFD1C4}"/>
    <cellStyle name="Comma 2 2 2 23 2" xfId="2439" xr:uid="{B4E4628F-423F-4ED7-AC69-4B2FC0692DC5}"/>
    <cellStyle name="Comma 2 2 2 23 2 2" xfId="2440" xr:uid="{34FBA5FD-700F-4DD9-973C-3E41FA1B17FD}"/>
    <cellStyle name="Comma 2 2 2 23 2 2 2" xfId="2441" xr:uid="{7E7E1AFF-1EE5-4252-A1CB-5C8EF2AC1218}"/>
    <cellStyle name="Comma 2 2 2 23 2 2 2 2" xfId="19885" xr:uid="{B08B6CA6-DD36-4BA3-A053-638AFEC7A72A}"/>
    <cellStyle name="Comma 2 2 2 23 2 2 2 3" xfId="20583" xr:uid="{799313B6-6DCE-4783-AD81-6BBA013DFB00}"/>
    <cellStyle name="Comma 2 2 2 23 2 2 3" xfId="2442" xr:uid="{032AD618-9CB4-4F69-9403-629A4361BD5D}"/>
    <cellStyle name="Comma 2 2 2 23 2 2 3 2" xfId="19886" xr:uid="{B698FC31-0C93-4A1C-8FD8-1C5FA7D2FB87}"/>
    <cellStyle name="Comma 2 2 2 23 2 2 3 3" xfId="20584" xr:uid="{A042FC28-DE16-41B1-AEB8-99BBB67F2BD1}"/>
    <cellStyle name="Comma 2 2 2 23 2 2 4" xfId="2443" xr:uid="{7B3D4BE8-FA16-4782-91B6-E93435883195}"/>
    <cellStyle name="Comma 2 2 2 23 2 2 4 2" xfId="19887" xr:uid="{51F31D4C-8491-4E62-9A3F-51E9CEA7BB02}"/>
    <cellStyle name="Comma 2 2 2 23 2 2 4 3" xfId="20585" xr:uid="{71D2B274-EBF0-4B4A-9709-C6B779F745BA}"/>
    <cellStyle name="Comma 2 2 2 23 2 3" xfId="2444" xr:uid="{B6460BF2-2F61-4D97-B418-592A2EA67758}"/>
    <cellStyle name="Comma 2 2 2 23 2 4" xfId="2445" xr:uid="{55B39FD4-9D63-4916-AD1F-49635174E8F8}"/>
    <cellStyle name="Comma 2 2 2 23 2 5" xfId="19884" xr:uid="{FE00E0E7-FB0B-44BA-86A3-294A4DFA8ADC}"/>
    <cellStyle name="Comma 2 2 2 23 2 6" xfId="20582" xr:uid="{607E1B55-8C97-4E1D-AEC6-80923D2B8324}"/>
    <cellStyle name="Comma 2 2 2 23 3" xfId="2446" xr:uid="{3358106D-CF3E-4036-BE57-337E31ABFC0D}"/>
    <cellStyle name="Comma 2 2 2 23 3 2" xfId="19888" xr:uid="{1E9B1E11-46C1-4F91-B530-E3C6DC82C808}"/>
    <cellStyle name="Comma 2 2 2 23 3 3" xfId="20586" xr:uid="{6982E66D-AE17-4AFA-AFE4-BFFD9ECF1C2C}"/>
    <cellStyle name="Comma 2 2 2 23 4" xfId="2447" xr:uid="{A9858918-F312-4508-A15C-4BF72436B3CC}"/>
    <cellStyle name="Comma 2 2 2 23 4 2" xfId="19889" xr:uid="{417BBA98-6BA5-4F69-BAA5-B5A490E0158E}"/>
    <cellStyle name="Comma 2 2 2 23 4 3" xfId="20587" xr:uid="{0417A4B3-EE68-4E30-943E-D3C54C23BACE}"/>
    <cellStyle name="Comma 2 2 2 23 5" xfId="2448" xr:uid="{1EF71022-78C4-4531-9798-D42E1260E8EE}"/>
    <cellStyle name="Comma 2 2 2 23 5 2" xfId="19890" xr:uid="{E0997A2A-E652-4341-B91C-E14522170B30}"/>
    <cellStyle name="Comma 2 2 2 23 5 3" xfId="20588" xr:uid="{CA59056F-528C-412D-A28B-71C6E0736D36}"/>
    <cellStyle name="Comma 2 2 2 23 6" xfId="19883" xr:uid="{031C3603-BC49-476D-BCF4-9FE94C0B0995}"/>
    <cellStyle name="Comma 2 2 2 23 7" xfId="14214" xr:uid="{2117AFBD-1592-4D28-9FC5-32CDA0BF556A}"/>
    <cellStyle name="Comma 2 2 2 23 8" xfId="20581" xr:uid="{0DE84194-51E9-4C18-9449-7065F6B1EE10}"/>
    <cellStyle name="Comma 2 2 2 23 9" xfId="26449" xr:uid="{9D10B87C-7CE0-41DC-A760-C99694D9403F}"/>
    <cellStyle name="Comma 2 2 2 24" xfId="2449" xr:uid="{B4604A4F-DE6F-40FE-8A45-A5856AE2FF38}"/>
    <cellStyle name="Comma 2 2 2 24 2" xfId="2450" xr:uid="{82C2291E-877A-4948-854F-64944B0B69B9}"/>
    <cellStyle name="Comma 2 2 2 24 2 2" xfId="19892" xr:uid="{1410B3AD-5AA8-4A71-9128-D0011C10BF2F}"/>
    <cellStyle name="Comma 2 2 2 24 2 3" xfId="20590" xr:uid="{FD25E7F2-C75A-4A29-B93C-DF17745E7750}"/>
    <cellStyle name="Comma 2 2 2 24 3" xfId="2451" xr:uid="{D5011B64-960B-4516-B416-A99E679D3F97}"/>
    <cellStyle name="Comma 2 2 2 24 3 2" xfId="19893" xr:uid="{9EE2F1C0-06EA-44F0-9D6E-1DC02769CDD5}"/>
    <cellStyle name="Comma 2 2 2 24 3 3" xfId="20591" xr:uid="{61A392D4-A42A-4753-A2BD-95346C028268}"/>
    <cellStyle name="Comma 2 2 2 24 4" xfId="2452" xr:uid="{F78F8956-D99C-46AC-A3A2-7B26EC820792}"/>
    <cellStyle name="Comma 2 2 2 24 4 2" xfId="19894" xr:uid="{56F38B87-EA82-44EB-8DC4-F899F9D18447}"/>
    <cellStyle name="Comma 2 2 2 24 4 3" xfId="20592" xr:uid="{5AA7398A-BAEA-40A7-BEE6-08FA259C4DAC}"/>
    <cellStyle name="Comma 2 2 2 24 5" xfId="19891" xr:uid="{2E6BEAA5-9C2E-4E82-8FC5-A215B0796395}"/>
    <cellStyle name="Comma 2 2 2 24 6" xfId="14215" xr:uid="{26A4F774-25D6-4B7E-881B-D11F3C6C1950}"/>
    <cellStyle name="Comma 2 2 2 24 7" xfId="20589" xr:uid="{D929BDD3-CE74-483A-82F9-6BEE952CE3CC}"/>
    <cellStyle name="Comma 2 2 2 24 8" xfId="26450" xr:uid="{E207D9E9-64E2-4481-91B1-B4621C502423}"/>
    <cellStyle name="Comma 2 2 2 24 9" xfId="32148" xr:uid="{88617230-3AE2-4187-AB39-2D08B33F387D}"/>
    <cellStyle name="Comma 2 2 2 25" xfId="2453" xr:uid="{17FCCC00-1C20-4333-A77D-E5BE8C4285B1}"/>
    <cellStyle name="Comma 2 2 2 25 2" xfId="19895" xr:uid="{4F6C29C2-7609-4B67-B4E8-CE4FE87AAD15}"/>
    <cellStyle name="Comma 2 2 2 25 3" xfId="14216" xr:uid="{C99C4A3D-2A05-4A30-9A86-71F796DEA141}"/>
    <cellStyle name="Comma 2 2 2 25 4" xfId="20593" xr:uid="{B8A7B9A1-FF42-47A8-9FCD-4B642E43358A}"/>
    <cellStyle name="Comma 2 2 2 25 5" xfId="26451" xr:uid="{69B6E444-4FC5-4F9D-94CD-F2240F3BB64C}"/>
    <cellStyle name="Comma 2 2 2 25 6" xfId="32149" xr:uid="{333A3614-DD31-41D2-B78D-4E56A2B46551}"/>
    <cellStyle name="Comma 2 2 2 26" xfId="2454" xr:uid="{D6343E54-3546-4F00-ADEE-D3CAB6DFEE07}"/>
    <cellStyle name="Comma 2 2 2 26 2" xfId="19896" xr:uid="{C20531FC-D0C3-4855-A63C-E42F796A26F1}"/>
    <cellStyle name="Comma 2 2 2 26 3" xfId="14217" xr:uid="{55DC26D5-48CA-4A4A-B85F-3C32B89ABE8F}"/>
    <cellStyle name="Comma 2 2 2 26 4" xfId="20594" xr:uid="{8E50DD13-5B73-41E5-A65C-99D898D02B68}"/>
    <cellStyle name="Comma 2 2 2 26 5" xfId="26452" xr:uid="{0A45ECC3-E87C-467C-A930-311A201B482E}"/>
    <cellStyle name="Comma 2 2 2 26 6" xfId="32150" xr:uid="{CC382876-9453-4B6E-A4EA-E2388220C388}"/>
    <cellStyle name="Comma 2 2 2 27" xfId="2455" xr:uid="{C8F5CB5A-A96F-453B-A9CF-54E8E54B6359}"/>
    <cellStyle name="Comma 2 2 2 27 2" xfId="19897" xr:uid="{DCA922A5-6497-40A4-814B-5A7FB48F40CC}"/>
    <cellStyle name="Comma 2 2 2 27 3" xfId="14218" xr:uid="{3501032F-23EE-4DA5-8807-777EDB0A1508}"/>
    <cellStyle name="Comma 2 2 2 27 4" xfId="20595" xr:uid="{36FA0647-B4D9-4D21-BE82-560D9644991D}"/>
    <cellStyle name="Comma 2 2 2 27 5" xfId="26453" xr:uid="{92DC11D5-8975-42C3-A7C6-76FAF013BA4F}"/>
    <cellStyle name="Comma 2 2 2 27 6" xfId="32151" xr:uid="{B2C231E7-DD9F-4C93-9209-943BB87FA485}"/>
    <cellStyle name="Comma 2 2 2 28" xfId="2456" xr:uid="{EA415FD5-66C3-4637-A778-33B0944C2DFA}"/>
    <cellStyle name="Comma 2 2 2 29" xfId="2457" xr:uid="{26F08B82-A853-4093-B875-D765F63C8606}"/>
    <cellStyle name="Comma 2 2 2 29 2" xfId="2458" xr:uid="{E58BC43F-1152-41E3-AEC2-F0502574921A}"/>
    <cellStyle name="Comma 2 2 2 29 2 2" xfId="19898" xr:uid="{51D10A45-8336-4373-959A-84B6524A68C3}"/>
    <cellStyle name="Comma 2 2 2 29 2 3" xfId="20596" xr:uid="{38EB1B8B-5B71-4CA8-9C4C-62383DA22B19}"/>
    <cellStyle name="Comma 2 2 2 29 3" xfId="2459" xr:uid="{46617B28-2EA2-4292-8446-CFC0C89E21B9}"/>
    <cellStyle name="Comma 2 2 2 29 3 2" xfId="19899" xr:uid="{74377783-8EBB-433B-B985-B216A181448D}"/>
    <cellStyle name="Comma 2 2 2 29 3 3" xfId="20597" xr:uid="{7DA1A6C9-CBD8-4FF0-BEC8-49BA9D0406DB}"/>
    <cellStyle name="Comma 2 2 2 3" xfId="907" xr:uid="{2F4B261B-282C-4E98-BC17-F99C325AC141}"/>
    <cellStyle name="Comma 2 2 2 3 2" xfId="2460" xr:uid="{5EC72771-B47C-4B8E-B365-C0B8853E5ECC}"/>
    <cellStyle name="Comma 2 2 2 3 2 2" xfId="19900" xr:uid="{E59AB9B8-FDA4-4EC4-B401-FF1D04203180}"/>
    <cellStyle name="Comma 2 2 2 3 2 3" xfId="20598" xr:uid="{71D8BB5B-2DB4-4B3D-A544-AF60780D8E64}"/>
    <cellStyle name="Comma 2 2 2 3 3" xfId="2461" xr:uid="{71FA11B6-7DC1-429D-9154-0A4E7C8D2683}"/>
    <cellStyle name="Comma 2 2 2 3 4" xfId="19694" xr:uid="{F217B8AD-CDA6-4BAF-8992-E5D30DE8DA57}"/>
    <cellStyle name="Comma 2 2 2 3 5" xfId="20195" xr:uid="{0936B668-E0F4-4846-8373-4A950607E844}"/>
    <cellStyle name="Comma 2 2 2 30" xfId="2462" xr:uid="{92DFB944-ABE7-485A-BCD1-ECB26B748CDB}"/>
    <cellStyle name="Comma 2 2 2 31" xfId="19691" xr:uid="{B71FD864-E607-4844-BCDD-73FBEE3D5F80}"/>
    <cellStyle name="Comma 2 2 2 32" xfId="20192" xr:uid="{32888F5F-2E2B-4CBB-BF3A-829ADBD0329B}"/>
    <cellStyle name="Comma 2 2 2 4" xfId="2463" xr:uid="{76D26FC9-B7A1-4B4B-B089-EEBEA514DAC0}"/>
    <cellStyle name="Comma 2 2 2 5" xfId="2464" xr:uid="{BAC256B5-240E-4D69-9C83-1841E04A910B}"/>
    <cellStyle name="Comma 2 2 2 5 10" xfId="2465" xr:uid="{DCCD9B86-5D6E-4ADF-92C1-8A6BB06F665E}"/>
    <cellStyle name="Comma 2 2 2 5 11" xfId="2466" xr:uid="{4F86A8FC-3FEC-480A-8B90-C2BC5C3DFF4D}"/>
    <cellStyle name="Comma 2 2 2 5 12" xfId="2467" xr:uid="{02CD8633-9BC4-49F1-8367-02A6D4AE0436}"/>
    <cellStyle name="Comma 2 2 2 5 13" xfId="2468" xr:uid="{93C45D1A-2C9A-4E6C-81F1-8896288D0FBD}"/>
    <cellStyle name="Comma 2 2 2 5 14" xfId="2469" xr:uid="{0E8DD13C-40AA-4D45-AF1B-0FD778ECCC53}"/>
    <cellStyle name="Comma 2 2 2 5 15" xfId="2470" xr:uid="{76EE3E4E-E06E-4E9A-A8DD-53DFA52E9235}"/>
    <cellStyle name="Comma 2 2 2 5 16" xfId="19901" xr:uid="{A08502A3-DF6F-448C-8328-50711E508773}"/>
    <cellStyle name="Comma 2 2 2 5 17" xfId="14219" xr:uid="{7843B5DB-F680-4ED2-A019-DF4ABDA54801}"/>
    <cellStyle name="Comma 2 2 2 5 18" xfId="20599" xr:uid="{8B87F841-49FB-470A-B8BB-B19DC7C470FC}"/>
    <cellStyle name="Comma 2 2 2 5 19" xfId="26454" xr:uid="{9F5F6E8E-9144-4B92-800A-E0AF339AE6F3}"/>
    <cellStyle name="Comma 2 2 2 5 2" xfId="2471" xr:uid="{426AE373-EEAC-4E94-9ED4-AB0D97FE5E2D}"/>
    <cellStyle name="Comma 2 2 2 5 2 10" xfId="2472" xr:uid="{A642E67C-322F-4D87-AA1E-E603506DCE05}"/>
    <cellStyle name="Comma 2 2 2 5 2 10 2" xfId="19902" xr:uid="{37A7869C-48EE-4604-9670-53DB61C5FBBA}"/>
    <cellStyle name="Comma 2 2 2 5 2 10 3" xfId="14220" xr:uid="{F47A3551-AD56-4A90-BECF-389D2A1F9B44}"/>
    <cellStyle name="Comma 2 2 2 5 2 10 4" xfId="20600" xr:uid="{4C8EE87B-B17E-4D36-8FD9-CE6B6FAD50B9}"/>
    <cellStyle name="Comma 2 2 2 5 2 10 5" xfId="26455" xr:uid="{B9861ED5-96B7-4711-842E-A8B2CB754D3A}"/>
    <cellStyle name="Comma 2 2 2 5 2 10 6" xfId="32153" xr:uid="{0B9A5A40-CE5D-431B-9BE3-FE468A2C6E54}"/>
    <cellStyle name="Comma 2 2 2 5 2 11" xfId="2473" xr:uid="{55FA9C4F-E897-482D-ACE0-01F167D64ED7}"/>
    <cellStyle name="Comma 2 2 2 5 2 11 2" xfId="19903" xr:uid="{46E3B324-942F-46A2-A917-33AD79A5A77F}"/>
    <cellStyle name="Comma 2 2 2 5 2 11 3" xfId="14221" xr:uid="{ECFF7AA8-4E9F-4342-848D-C2A3F01DDA6D}"/>
    <cellStyle name="Comma 2 2 2 5 2 11 4" xfId="20601" xr:uid="{B7BE407A-DDA0-434C-A93B-86D0CD05652E}"/>
    <cellStyle name="Comma 2 2 2 5 2 11 5" xfId="26456" xr:uid="{E95B3BCA-FA50-4551-A377-45B0E16C358D}"/>
    <cellStyle name="Comma 2 2 2 5 2 11 6" xfId="32154" xr:uid="{D8B77985-1F18-4C24-AFEA-A712E6DC37A3}"/>
    <cellStyle name="Comma 2 2 2 5 2 12" xfId="2474" xr:uid="{3E40A23D-B1CA-4C1C-908B-D43D2A17CC1D}"/>
    <cellStyle name="Comma 2 2 2 5 2 12 2" xfId="19904" xr:uid="{CB3F2F08-75B6-4C56-BF1C-58F50FB9BC5C}"/>
    <cellStyle name="Comma 2 2 2 5 2 12 3" xfId="14222" xr:uid="{F86AC9A7-83B6-4372-8C61-DA4A254B35B2}"/>
    <cellStyle name="Comma 2 2 2 5 2 12 4" xfId="20602" xr:uid="{F55BB1BD-E743-4A8A-AB20-EEF8F00C509B}"/>
    <cellStyle name="Comma 2 2 2 5 2 12 5" xfId="26457" xr:uid="{57B392D0-F08C-47C9-B7A2-14996D7EC354}"/>
    <cellStyle name="Comma 2 2 2 5 2 12 6" xfId="32155" xr:uid="{2BF08015-0BFF-4C5C-9B84-1F621F3C933B}"/>
    <cellStyle name="Comma 2 2 2 5 2 13" xfId="2475" xr:uid="{F2D9234A-A20D-4B43-BFF1-F35E495AE658}"/>
    <cellStyle name="Comma 2 2 2 5 2 13 2" xfId="19905" xr:uid="{73D329D2-56B1-4028-9899-ED1BA4EFC286}"/>
    <cellStyle name="Comma 2 2 2 5 2 13 3" xfId="14223" xr:uid="{35350F56-9D82-4D63-9EF2-73CC747DD97E}"/>
    <cellStyle name="Comma 2 2 2 5 2 13 4" xfId="20603" xr:uid="{8509F4F4-8F27-4E16-9FD8-29D8BC514B2C}"/>
    <cellStyle name="Comma 2 2 2 5 2 13 5" xfId="26458" xr:uid="{3F9EC826-C7E5-486E-855F-CE9D39622F2B}"/>
    <cellStyle name="Comma 2 2 2 5 2 13 6" xfId="32156" xr:uid="{DB9D8EA2-0D10-4E5F-AED1-4532FE4370F4}"/>
    <cellStyle name="Comma 2 2 2 5 2 14" xfId="2476" xr:uid="{D2EB8347-A5FA-49CF-89F5-90753306E4FB}"/>
    <cellStyle name="Comma 2 2 2 5 2 14 2" xfId="19906" xr:uid="{8F4B9FD9-B566-4A5E-AB6F-5948C28FBB43}"/>
    <cellStyle name="Comma 2 2 2 5 2 14 3" xfId="14224" xr:uid="{902B1B3B-C63C-4A41-BA3E-8BA724207115}"/>
    <cellStyle name="Comma 2 2 2 5 2 14 4" xfId="20604" xr:uid="{BDF434F7-5827-4A6A-9A44-C9C784F1A153}"/>
    <cellStyle name="Comma 2 2 2 5 2 14 5" xfId="26459" xr:uid="{EC430F71-5872-4FEC-A6A0-3356F1CE2956}"/>
    <cellStyle name="Comma 2 2 2 5 2 14 6" xfId="32157" xr:uid="{B26905B5-3BA4-4C70-A7BA-59958F25A5A8}"/>
    <cellStyle name="Comma 2 2 2 5 2 15" xfId="2477" xr:uid="{0730ED09-7120-4CF8-B3BD-6CF4024A77F2}"/>
    <cellStyle name="Comma 2 2 2 5 2 15 2" xfId="19907" xr:uid="{8172B8AC-0867-44D8-8F31-BCA253D4D352}"/>
    <cellStyle name="Comma 2 2 2 5 2 15 3" xfId="14225" xr:uid="{A91DE426-2CB7-48C5-8665-E785C2F5DDFD}"/>
    <cellStyle name="Comma 2 2 2 5 2 15 4" xfId="20605" xr:uid="{48F09783-2992-45A8-815E-9B177CF449D3}"/>
    <cellStyle name="Comma 2 2 2 5 2 15 5" xfId="26460" xr:uid="{C000E6B0-95B1-4004-8310-0D08F402BF11}"/>
    <cellStyle name="Comma 2 2 2 5 2 15 6" xfId="32158" xr:uid="{364CCB0F-A41C-4DFA-B71B-D475AB953B6C}"/>
    <cellStyle name="Comma 2 2 2 5 2 2" xfId="2478" xr:uid="{517C80EA-D961-4B11-B7B1-8BC0F8CAA4AD}"/>
    <cellStyle name="Comma 2 2 2 5 2 2 2" xfId="19908" xr:uid="{250C98F6-AF4E-4218-8901-BE638D6F6878}"/>
    <cellStyle name="Comma 2 2 2 5 2 2 3" xfId="14226" xr:uid="{9810AE59-468B-4537-8EA1-0E0AA7B8647F}"/>
    <cellStyle name="Comma 2 2 2 5 2 2 4" xfId="20606" xr:uid="{8FA784F3-234F-411C-9AEF-2BA033F78BB2}"/>
    <cellStyle name="Comma 2 2 2 5 2 2 5" xfId="26461" xr:uid="{BAF9783E-505E-4C37-A1A2-5B3DF0026A39}"/>
    <cellStyle name="Comma 2 2 2 5 2 2 6" xfId="32159" xr:uid="{BE3666B4-255B-417B-8CE5-3FE04F07BAB5}"/>
    <cellStyle name="Comma 2 2 2 5 2 3" xfId="2479" xr:uid="{A48B5D16-7DEB-472F-BB8C-1ECF376551C0}"/>
    <cellStyle name="Comma 2 2 2 5 2 3 2" xfId="19909" xr:uid="{E543C8BF-6672-41B3-BF5E-499D2DE6535B}"/>
    <cellStyle name="Comma 2 2 2 5 2 3 3" xfId="14227" xr:uid="{7ADE4F9C-9D0D-4608-ACB2-013EF086A04C}"/>
    <cellStyle name="Comma 2 2 2 5 2 3 4" xfId="20607" xr:uid="{F516F8CD-2717-4A71-8022-7A7ECF60751E}"/>
    <cellStyle name="Comma 2 2 2 5 2 3 5" xfId="26462" xr:uid="{EED7BDC9-43C6-4F79-9335-543A05532487}"/>
    <cellStyle name="Comma 2 2 2 5 2 3 6" xfId="32160" xr:uid="{57305421-7EEB-4ED7-BE0D-6E2DEBD188AE}"/>
    <cellStyle name="Comma 2 2 2 5 2 4" xfId="2480" xr:uid="{AC151908-E19C-46F1-999D-9E98EEC67249}"/>
    <cellStyle name="Comma 2 2 2 5 2 4 2" xfId="19910" xr:uid="{CB5E6A92-8D26-4F03-810C-4F522316D69B}"/>
    <cellStyle name="Comma 2 2 2 5 2 4 3" xfId="14228" xr:uid="{D56194DF-D3A4-4377-BBDD-556148F2B5FE}"/>
    <cellStyle name="Comma 2 2 2 5 2 4 4" xfId="20608" xr:uid="{2763238B-A767-40F4-A359-696AF00213F9}"/>
    <cellStyle name="Comma 2 2 2 5 2 4 5" xfId="26463" xr:uid="{2E0A80E7-5DE3-4DBE-B60D-74C6EB6ED49D}"/>
    <cellStyle name="Comma 2 2 2 5 2 4 6" xfId="32161" xr:uid="{418E6474-DB32-4236-B148-159967849BFD}"/>
    <cellStyle name="Comma 2 2 2 5 2 5" xfId="2481" xr:uid="{F6E740F3-F9DD-43A5-862C-8109F9D431B5}"/>
    <cellStyle name="Comma 2 2 2 5 2 5 2" xfId="19911" xr:uid="{4FF99136-B35D-450B-811C-A4A6DE36D966}"/>
    <cellStyle name="Comma 2 2 2 5 2 5 3" xfId="14229" xr:uid="{4379760C-CFCA-4B90-B423-339C45856CA1}"/>
    <cellStyle name="Comma 2 2 2 5 2 5 4" xfId="20609" xr:uid="{3F5DD0A9-0D85-46D7-A47E-09F605165DA5}"/>
    <cellStyle name="Comma 2 2 2 5 2 5 5" xfId="26464" xr:uid="{FA06C039-C5A1-46CB-9E5C-6D42F3EB0780}"/>
    <cellStyle name="Comma 2 2 2 5 2 5 6" xfId="32162" xr:uid="{C6C35A1A-3B21-45BC-99AC-B81C8236F2B5}"/>
    <cellStyle name="Comma 2 2 2 5 2 6" xfId="2482" xr:uid="{705F114D-C48C-4859-9225-BDF2187A79B5}"/>
    <cellStyle name="Comma 2 2 2 5 2 6 2" xfId="19912" xr:uid="{B5331742-E352-457D-B206-646C06768436}"/>
    <cellStyle name="Comma 2 2 2 5 2 6 3" xfId="14230" xr:uid="{CE3DBC68-2AF2-423F-8D97-D82212563E73}"/>
    <cellStyle name="Comma 2 2 2 5 2 6 4" xfId="20610" xr:uid="{7A9196BD-AEC7-4E55-847C-AE1768294BB7}"/>
    <cellStyle name="Comma 2 2 2 5 2 6 5" xfId="26465" xr:uid="{BC099D0B-5771-42F4-BAF1-248F3F460CE1}"/>
    <cellStyle name="Comma 2 2 2 5 2 6 6" xfId="32163" xr:uid="{78256778-37C8-4164-BC52-7D4BCDB53211}"/>
    <cellStyle name="Comma 2 2 2 5 2 7" xfId="2483" xr:uid="{F8A244C8-130D-4428-A7D6-3DB38EA989CC}"/>
    <cellStyle name="Comma 2 2 2 5 2 7 2" xfId="19913" xr:uid="{5540DAD0-15F2-43D2-9B6F-DC26C78945F8}"/>
    <cellStyle name="Comma 2 2 2 5 2 7 3" xfId="14231" xr:uid="{1DA449BA-4D75-40EB-827A-1DB1E6EC348E}"/>
    <cellStyle name="Comma 2 2 2 5 2 7 4" xfId="20611" xr:uid="{76CC8487-6E41-427B-9565-FD3CE228166E}"/>
    <cellStyle name="Comma 2 2 2 5 2 7 5" xfId="26466" xr:uid="{BE312B32-8138-48FD-8CA1-6245EA09D483}"/>
    <cellStyle name="Comma 2 2 2 5 2 7 6" xfId="32164" xr:uid="{EA138ACC-7606-4B68-850C-BB07DC331066}"/>
    <cellStyle name="Comma 2 2 2 5 2 8" xfId="2484" xr:uid="{EF9C37BC-4333-4B26-874B-998F5B61E44E}"/>
    <cellStyle name="Comma 2 2 2 5 2 8 2" xfId="19914" xr:uid="{C68B637B-6687-432D-8557-17625A50CADC}"/>
    <cellStyle name="Comma 2 2 2 5 2 8 3" xfId="14232" xr:uid="{9E22E055-A345-4906-B0AF-E772A7C83F63}"/>
    <cellStyle name="Comma 2 2 2 5 2 8 4" xfId="20612" xr:uid="{6EF144ED-23EC-4DE6-97EA-6ED3527212F5}"/>
    <cellStyle name="Comma 2 2 2 5 2 8 5" xfId="26467" xr:uid="{175E9BE9-2652-44FE-912E-B3F5C0B8F37F}"/>
    <cellStyle name="Comma 2 2 2 5 2 8 6" xfId="32165" xr:uid="{6ED4604F-ECC2-4A50-9B10-DA0AF6B1FC0D}"/>
    <cellStyle name="Comma 2 2 2 5 2 9" xfId="2485" xr:uid="{2A5128A6-D132-4C24-B831-5418506E40F2}"/>
    <cellStyle name="Comma 2 2 2 5 2 9 2" xfId="19915" xr:uid="{676FF467-B868-49FA-90A4-6AFF9058A8D7}"/>
    <cellStyle name="Comma 2 2 2 5 2 9 3" xfId="14233" xr:uid="{9EBEE987-E748-42A8-83CD-728CA4052FFC}"/>
    <cellStyle name="Comma 2 2 2 5 2 9 4" xfId="20613" xr:uid="{9E30ECD9-17B1-4E6A-9A10-A1330907405E}"/>
    <cellStyle name="Comma 2 2 2 5 2 9 5" xfId="26468" xr:uid="{E69D1BE7-9195-48E0-8975-2E2D1C70EE8D}"/>
    <cellStyle name="Comma 2 2 2 5 2 9 6" xfId="32166" xr:uid="{D7A24956-4652-46BF-B5BF-B41FA2969815}"/>
    <cellStyle name="Comma 2 2 2 5 20" xfId="32152" xr:uid="{951424C6-0652-4BAD-A050-EF64F3BF4875}"/>
    <cellStyle name="Comma 2 2 2 5 3" xfId="2486" xr:uid="{6585F187-DB19-4152-9781-53C63A84F678}"/>
    <cellStyle name="Comma 2 2 2 5 4" xfId="2487" xr:uid="{705BBF41-D652-45B7-AD77-F6A58A4843D1}"/>
    <cellStyle name="Comma 2 2 2 5 5" xfId="2488" xr:uid="{6C1D3423-2DAE-4471-81E0-7535E4CB7D5B}"/>
    <cellStyle name="Comma 2 2 2 5 6" xfId="2489" xr:uid="{9730EAE4-A5CD-4192-8429-1060A03B4C9D}"/>
    <cellStyle name="Comma 2 2 2 5 7" xfId="2490" xr:uid="{4B080B46-3F7F-4E2A-BA8C-C20399D755CD}"/>
    <cellStyle name="Comma 2 2 2 5 8" xfId="2491" xr:uid="{0969AAE8-EE3A-46B1-952A-E836E52E9A5F}"/>
    <cellStyle name="Comma 2 2 2 5 9" xfId="2492" xr:uid="{A340FA23-CC18-401A-953B-A7A84869F8B4}"/>
    <cellStyle name="Comma 2 2 2 6" xfId="2493" xr:uid="{406187A9-1C79-47D4-A5FC-4189404638A0}"/>
    <cellStyle name="Comma 2 2 2 6 2" xfId="19916" xr:uid="{57C54C17-98B7-43DF-A345-C84C792F7F02}"/>
    <cellStyle name="Comma 2 2 2 6 3" xfId="14234" xr:uid="{C6538868-ADF8-46F1-BFA0-AD1FB03B35B7}"/>
    <cellStyle name="Comma 2 2 2 6 4" xfId="20614" xr:uid="{5CE41B72-5546-447E-A6EF-7C23BC635D5B}"/>
    <cellStyle name="Comma 2 2 2 6 5" xfId="26469" xr:uid="{40D85AD2-2E7D-4538-9F45-00685F27C8F9}"/>
    <cellStyle name="Comma 2 2 2 6 6" xfId="32167" xr:uid="{0BB45275-877D-4396-8BF5-B1A775890438}"/>
    <cellStyle name="Comma 2 2 2 7" xfId="2494" xr:uid="{08CE6987-7536-4F5A-B7EC-3A54E896533C}"/>
    <cellStyle name="Comma 2 2 2 7 2" xfId="19917" xr:uid="{371F0D20-C598-404C-A92A-DFC96BFDCFFF}"/>
    <cellStyle name="Comma 2 2 2 7 3" xfId="14235" xr:uid="{430C1699-04B4-4CD3-9EFA-E36F39100A78}"/>
    <cellStyle name="Comma 2 2 2 7 4" xfId="20615" xr:uid="{B77DA0B7-84FB-4F5A-AF2C-1360FA2A58EE}"/>
    <cellStyle name="Comma 2 2 2 7 5" xfId="26470" xr:uid="{6B2D5AFB-2891-488E-B957-21A2307AC6B3}"/>
    <cellStyle name="Comma 2 2 2 7 6" xfId="32168" xr:uid="{7667FFD4-D6E4-4142-AF9E-800B6D563567}"/>
    <cellStyle name="Comma 2 2 2 8" xfId="2495" xr:uid="{48FD8A3C-1741-4658-86C8-9DEE7D8086A1}"/>
    <cellStyle name="Comma 2 2 2 8 2" xfId="19918" xr:uid="{5307A315-3304-4BB1-BE37-00297B79B316}"/>
    <cellStyle name="Comma 2 2 2 8 3" xfId="14236" xr:uid="{BB8A4199-6050-4CE0-922D-715E659A137F}"/>
    <cellStyle name="Comma 2 2 2 8 4" xfId="20616" xr:uid="{10D2031E-DA4D-4136-9353-99F8540347C6}"/>
    <cellStyle name="Comma 2 2 2 8 5" xfId="26471" xr:uid="{4EE2146D-4155-4304-9676-F134F73529A1}"/>
    <cellStyle name="Comma 2 2 2 8 6" xfId="32169" xr:uid="{1E4C4FA2-1FB0-4EF5-9678-CF598FBE2E5B}"/>
    <cellStyle name="Comma 2 2 2 9" xfId="2496" xr:uid="{464D98CA-F88A-426E-A0FB-248F56811450}"/>
    <cellStyle name="Comma 2 2 2 9 2" xfId="19919" xr:uid="{BA397C27-648C-4742-8B69-54A647619482}"/>
    <cellStyle name="Comma 2 2 2 9 3" xfId="14237" xr:uid="{B480D899-A729-4B76-83DA-1021F3276653}"/>
    <cellStyle name="Comma 2 2 2 9 4" xfId="20617" xr:uid="{2B755C9C-0D89-4EDD-8A80-2BE8DDD227EF}"/>
    <cellStyle name="Comma 2 2 2 9 5" xfId="26472" xr:uid="{C6532599-A941-440F-B26B-219F287A1F9A}"/>
    <cellStyle name="Comma 2 2 2 9 6" xfId="32170" xr:uid="{70118BEB-C400-445C-8C6A-90D8588BFD5E}"/>
    <cellStyle name="Comma 2 2 20" xfId="2497" xr:uid="{E5ADA861-DE31-4CA1-965E-655AD74D4EE1}"/>
    <cellStyle name="Comma 2 2 20 2" xfId="2498" xr:uid="{CF23A3DF-856C-490C-95E8-7165C3E82092}"/>
    <cellStyle name="Comma 2 2 20 3" xfId="14238" xr:uid="{8E875E1A-E1AF-4ED4-B522-5DDA71F30368}"/>
    <cellStyle name="Comma 2 2 20 4" xfId="20618" xr:uid="{A365E809-3E83-4205-AD72-AF1B54E5D5DB}"/>
    <cellStyle name="Comma 2 2 20 5" xfId="26473" xr:uid="{2CBE333E-60BE-466B-98E0-74AA7A465DC5}"/>
    <cellStyle name="Comma 2 2 20 6" xfId="32171" xr:uid="{95BF0E6B-1BC3-45AD-BB75-729476601F35}"/>
    <cellStyle name="Comma 2 2 21" xfId="2499" xr:uid="{63D7CB06-9597-4149-B1AB-E33D6B8F9366}"/>
    <cellStyle name="Comma 2 2 21 2" xfId="14239" xr:uid="{55304856-F3E6-4FED-81FA-54D6A2A3F43A}"/>
    <cellStyle name="Comma 2 2 21 3" xfId="20619" xr:uid="{DFCEBA78-254C-4272-896A-60621CA3A752}"/>
    <cellStyle name="Comma 2 2 21 4" xfId="26474" xr:uid="{314C6CDE-F148-45DD-B2C4-4A7053F6E32F}"/>
    <cellStyle name="Comma 2 2 21 5" xfId="32172" xr:uid="{CA4C39B3-1724-4585-93EC-58FD4E987B9C}"/>
    <cellStyle name="Comma 2 2 22" xfId="2500" xr:uid="{D7A42D2D-E2F2-4220-A3CE-F9F44C763EB5}"/>
    <cellStyle name="Comma 2 2 22 2" xfId="14240" xr:uid="{FB80FD26-1C16-4EB9-B8D9-F89FD622AB06}"/>
    <cellStyle name="Comma 2 2 22 3" xfId="20620" xr:uid="{3507FE6A-AA82-4153-A714-EC15E4D9DBEC}"/>
    <cellStyle name="Comma 2 2 22 4" xfId="26475" xr:uid="{E0D99EC6-FED3-49B3-B0FB-B92BC26E9902}"/>
    <cellStyle name="Comma 2 2 22 5" xfId="32173" xr:uid="{CB57C4B3-78E4-4564-9CB7-1B93A51B70F7}"/>
    <cellStyle name="Comma 2 2 23" xfId="2501" xr:uid="{476BE17C-C6AC-44E0-A887-5F74810119E8}"/>
    <cellStyle name="Comma 2 2 23 2" xfId="2502" xr:uid="{89F847D9-57CC-4AE5-8858-8743C216461C}"/>
    <cellStyle name="Comma 2 2 23 2 2" xfId="2503" xr:uid="{02BF66F4-AFA5-4BBA-A0F0-1090AAEDD2C3}"/>
    <cellStyle name="Comma 2 2 23 2 2 2" xfId="2504" xr:uid="{56BCE7FA-B2E6-48EA-90B1-5116DD5F7E3A}"/>
    <cellStyle name="Comma 2 2 23 2 2 3" xfId="2505" xr:uid="{B804450E-29C9-45B9-A362-7C345D0B9EB0}"/>
    <cellStyle name="Comma 2 2 23 2 2 4" xfId="2506" xr:uid="{1B9E6939-E0FF-4425-B1BD-3D34FF304A41}"/>
    <cellStyle name="Comma 2 2 23 2 2 5" xfId="19920" xr:uid="{D3D73FEC-5C6C-434A-8B48-5BEFB125B395}"/>
    <cellStyle name="Comma 2 2 23 2 2 6" xfId="20622" xr:uid="{E88E933D-92D7-477A-9C07-0D07843C3739}"/>
    <cellStyle name="Comma 2 2 23 2 3" xfId="2507" xr:uid="{4C3AB263-192E-45A9-A205-7051C0FA087B}"/>
    <cellStyle name="Comma 2 2 23 2 3 2" xfId="19921" xr:uid="{FA9F7C5C-0199-418D-9D71-F848672CE624}"/>
    <cellStyle name="Comma 2 2 23 2 3 3" xfId="20623" xr:uid="{E2920468-7A43-4A07-80C3-9F1DC94800BD}"/>
    <cellStyle name="Comma 2 2 23 2 4" xfId="2508" xr:uid="{EE6383D0-43E6-4CCF-9835-C618E0742213}"/>
    <cellStyle name="Comma 2 2 23 2 4 2" xfId="19922" xr:uid="{230375C9-0CCA-4A47-976D-23D9409706AB}"/>
    <cellStyle name="Comma 2 2 23 2 4 3" xfId="20624" xr:uid="{8C528BD4-F7F5-4FB7-8D96-F6B4A3B1F042}"/>
    <cellStyle name="Comma 2 2 23 3" xfId="2509" xr:uid="{2EEC6C03-D25B-4999-A8DA-93AF3866BA3D}"/>
    <cellStyle name="Comma 2 2 23 4" xfId="2510" xr:uid="{3CAF6B15-6D2E-4973-8545-4F030E3AD652}"/>
    <cellStyle name="Comma 2 2 23 5" xfId="2511" xr:uid="{52B81C32-74D1-4E37-B6F6-68955809F505}"/>
    <cellStyle name="Comma 2 2 23 6" xfId="14241" xr:uid="{A363EEF2-6375-41AF-873B-A34E987D9D69}"/>
    <cellStyle name="Comma 2 2 23 7" xfId="20621" xr:uid="{66F8DB82-038F-4AA3-B4D7-462F16E7FE4B}"/>
    <cellStyle name="Comma 2 2 23 8" xfId="26476" xr:uid="{C98A7734-A986-43C8-83D3-F673D16CFF46}"/>
    <cellStyle name="Comma 2 2 23 9" xfId="32174" xr:uid="{B923C78E-B86A-42B3-8CA9-6456E6FE3EE2}"/>
    <cellStyle name="Comma 2 2 24" xfId="2512" xr:uid="{45CEA5CF-9A40-4344-A1BB-D799A71D7D75}"/>
    <cellStyle name="Comma 2 2 24 2" xfId="2513" xr:uid="{60053619-DEAA-4A12-B15A-458A6BA76C6F}"/>
    <cellStyle name="Comma 2 2 24 3" xfId="2514" xr:uid="{67F9ADD1-32FA-4471-B27C-5B5C09054B94}"/>
    <cellStyle name="Comma 2 2 24 4" xfId="2515" xr:uid="{48966D03-C90D-4A47-9D32-2CC4E0267F1C}"/>
    <cellStyle name="Comma 2 2 24 5" xfId="14242" xr:uid="{1FABC1D0-0971-429A-89FC-E52E1A95D3F7}"/>
    <cellStyle name="Comma 2 2 24 6" xfId="20625" xr:uid="{A548FB41-686B-437C-AFBF-589C0726D2E6}"/>
    <cellStyle name="Comma 2 2 24 7" xfId="26477" xr:uid="{14566634-1BA6-4C97-B498-6362780F7EB4}"/>
    <cellStyle name="Comma 2 2 24 8" xfId="32175" xr:uid="{7FD48FCA-C6BD-4B22-8DA2-AAAC79A9335F}"/>
    <cellStyle name="Comma 2 2 25" xfId="2516" xr:uid="{08EDA0DD-2D97-4A55-8827-D083CE74F1B4}"/>
    <cellStyle name="Comma 2 2 25 2" xfId="14243" xr:uid="{17C55694-DBCB-42DB-9270-42217D61041B}"/>
    <cellStyle name="Comma 2 2 25 3" xfId="20626" xr:uid="{673B9DE4-3F54-4287-A43C-D41A4F11CF8A}"/>
    <cellStyle name="Comma 2 2 25 4" xfId="26478" xr:uid="{AB66E6BD-E435-4B01-8505-2D2B3F06D993}"/>
    <cellStyle name="Comma 2 2 25 5" xfId="32176" xr:uid="{E71E74ED-4AE5-4B7D-A025-7D64FC7F5CE4}"/>
    <cellStyle name="Comma 2 2 26" xfId="2517" xr:uid="{6B893D00-B0DA-4F59-B67C-86B34AEA4870}"/>
    <cellStyle name="Comma 2 2 26 2" xfId="14244" xr:uid="{CC00B8B3-4F63-4CE6-A942-3B543E77D41C}"/>
    <cellStyle name="Comma 2 2 26 3" xfId="20627" xr:uid="{609050FE-2677-4A6B-B558-D75BBD8168F6}"/>
    <cellStyle name="Comma 2 2 26 4" xfId="26479" xr:uid="{69C5E3E2-D2D4-4960-9642-A23BDE012B10}"/>
    <cellStyle name="Comma 2 2 26 5" xfId="32177" xr:uid="{BE15C7F7-FA18-418F-9DD4-7ECFFE966EB5}"/>
    <cellStyle name="Comma 2 2 27" xfId="2518" xr:uid="{5B66D5F9-5CFD-4F52-A91B-D1090B569DCF}"/>
    <cellStyle name="Comma 2 2 27 2" xfId="14245" xr:uid="{13EB2CA1-D8A5-4ABD-A4BB-D19991C6702D}"/>
    <cellStyle name="Comma 2 2 27 3" xfId="20628" xr:uid="{D97AFC8E-62A5-4CBE-9873-BFDB4B7A4034}"/>
    <cellStyle name="Comma 2 2 27 4" xfId="26480" xr:uid="{35C3745F-EF37-4D2A-B277-A1507752FE7B}"/>
    <cellStyle name="Comma 2 2 27 5" xfId="32178" xr:uid="{5681EA5D-FEF6-4256-A76C-C026008E064A}"/>
    <cellStyle name="Comma 2 2 28" xfId="2519" xr:uid="{35AC72B2-7C9B-4449-9E0C-D66F714CE35B}"/>
    <cellStyle name="Comma 2 2 28 2" xfId="14246" xr:uid="{3EE54859-8A4E-4324-B79E-D37D49AC2BB2}"/>
    <cellStyle name="Comma 2 2 28 3" xfId="20629" xr:uid="{946A257A-1427-47F2-8D2B-EB44F71C5C6A}"/>
    <cellStyle name="Comma 2 2 28 4" xfId="26481" xr:uid="{5A3A5630-C454-4CB3-ACCB-B7833459C5BF}"/>
    <cellStyle name="Comma 2 2 28 5" xfId="32179" xr:uid="{7EEEF9E5-1124-40AC-A24E-749779C37746}"/>
    <cellStyle name="Comma 2 2 29" xfId="2520" xr:uid="{4F41EFBB-2BE1-4689-A23F-A179122278A6}"/>
    <cellStyle name="Comma 2 2 29 2" xfId="2521" xr:uid="{80806089-C645-4C96-87E2-60F3D5666B9B}"/>
    <cellStyle name="Comma 2 2 29 3" xfId="2522" xr:uid="{6355B1A2-96AE-45D8-BEE0-448464D30811}"/>
    <cellStyle name="Comma 2 2 29 4" xfId="19923" xr:uid="{7C4CBC12-AA44-4101-88AA-D0EFDE7568AC}"/>
    <cellStyle name="Comma 2 2 29 5" xfId="14247" xr:uid="{72100B74-D30A-471A-9744-8E05771F447C}"/>
    <cellStyle name="Comma 2 2 29 6" xfId="20630" xr:uid="{B7DA58C9-1AF4-4A63-B2D0-1E09F92E01E9}"/>
    <cellStyle name="Comma 2 2 29 7" xfId="26482" xr:uid="{E7F1DBAE-CB17-49CD-9A49-DEFA5C350772}"/>
    <cellStyle name="Comma 2 2 29 8" xfId="32180" xr:uid="{5565141D-930C-483C-95B9-AF0FDAD6B2F8}"/>
    <cellStyle name="Comma 2 2 3" xfId="77" xr:uid="{81A8CB49-03E6-4C6C-9E58-E0064177FDCB}"/>
    <cellStyle name="Comma 2 2 3 2" xfId="2523" xr:uid="{D8E18A24-4599-4269-BB4A-3553B31C4E2E}"/>
    <cellStyle name="Comma 2 2 3 2 2" xfId="2524" xr:uid="{C110973A-D64D-44C1-B86F-0EB5BA0EA8B5}"/>
    <cellStyle name="Comma 2 2 3 2 2 2" xfId="19924" xr:uid="{C976D3AD-6D2C-4766-BBA5-E807841B0611}"/>
    <cellStyle name="Comma 2 2 3 2 2 3" xfId="20631" xr:uid="{98FBD3C0-9826-4FB9-816D-ED4B5121037E}"/>
    <cellStyle name="Comma 2 2 3 2 3" xfId="2525" xr:uid="{B32ADDA1-8413-45F6-B66D-E1BC4150F9C5}"/>
    <cellStyle name="Comma 2 2 3 2 3 2" xfId="19925" xr:uid="{658F3799-48B0-4D6E-A55A-6271C7B0FC0E}"/>
    <cellStyle name="Comma 2 2 3 2 3 3" xfId="20632" xr:uid="{DAEA3826-70BF-4C5E-9387-E9BC9B2749E9}"/>
    <cellStyle name="Comma 2 2 3 2 4" xfId="2526" xr:uid="{881B6D95-8055-4208-8AF1-698E080F5644}"/>
    <cellStyle name="Comma 2 2 3 2 4 2" xfId="19926" xr:uid="{227B66C4-66FA-4256-BD97-0913F0E7F97F}"/>
    <cellStyle name="Comma 2 2 3 2 4 3" xfId="20633" xr:uid="{D85B520E-EC40-4EE6-B45A-1B08436FCA77}"/>
    <cellStyle name="Comma 2 2 3 2 5" xfId="2527" xr:uid="{5412584E-00D0-43D8-B2EB-458AA872479B}"/>
    <cellStyle name="Comma 2 2 3 2 5 2" xfId="19927" xr:uid="{8E1596BF-01BA-412B-B101-E05533747904}"/>
    <cellStyle name="Comma 2 2 3 2 5 3" xfId="20634" xr:uid="{D00A34B3-0C76-4AC5-BC0A-3705B1CA941C}"/>
    <cellStyle name="Comma 2 2 3 3" xfId="2528" xr:uid="{90E51688-2627-4C2E-9255-BD5E102EA2D6}"/>
    <cellStyle name="Comma 2 2 3 4" xfId="2529" xr:uid="{2CABC6A0-6697-443E-8087-17AB24A2C745}"/>
    <cellStyle name="Comma 2 2 3 5" xfId="2530" xr:uid="{042CEE0A-D3CB-4D58-BCEB-BA7A574C743C}"/>
    <cellStyle name="Comma 2 2 3 6" xfId="13961" xr:uid="{04023C8D-3353-4B87-B15F-3CC3898A1CAA}"/>
    <cellStyle name="Comma 2 2 3 7" xfId="20146" xr:uid="{243AD38B-7B59-4EAF-A060-6D212FC6C352}"/>
    <cellStyle name="Comma 2 2 3 8" xfId="26193" xr:uid="{5759B70D-8E56-47C9-A36A-C73E9359461D}"/>
    <cellStyle name="Comma 2 2 3 9" xfId="31888" xr:uid="{58A01750-7D53-45B3-B61B-106F7F7AC824}"/>
    <cellStyle name="Comma 2 2 30" xfId="2531" xr:uid="{E5975F43-705F-4164-827B-0D91B9381825}"/>
    <cellStyle name="Comma 2 2 30 2" xfId="19928" xr:uid="{D42A1476-60FA-4934-81A6-67F8ED9DB614}"/>
    <cellStyle name="Comma 2 2 30 3" xfId="20635" xr:uid="{D346FB5F-EF62-4758-B65E-CFF92C01727F}"/>
    <cellStyle name="Comma 2 2 31" xfId="903" xr:uid="{B2BC77F9-71AD-4424-BC01-240D865948B5}"/>
    <cellStyle name="Comma 2 2 31 2" xfId="19690" xr:uid="{CCCD7CDE-E7C0-4E9E-8890-C892EDAAD828}"/>
    <cellStyle name="Comma 2 2 32" xfId="20191" xr:uid="{B946E492-039F-4848-AD5F-3B65D5BDC559}"/>
    <cellStyle name="Comma 2 2 35" xfId="10" xr:uid="{60F7298A-7502-404D-85DF-B2121F5155A6}"/>
    <cellStyle name="Comma 2 2 35 2" xfId="35" xr:uid="{76ED14FC-03A5-4F73-BBC7-4F2369F69433}"/>
    <cellStyle name="Comma 2 2 35 3" xfId="55" xr:uid="{00593AED-C2BE-43D6-8BBC-E448B8AFF9A5}"/>
    <cellStyle name="Comma 2 2 4" xfId="908" xr:uid="{13F0ECF7-1A81-4043-88AD-FA2DB49720C5}"/>
    <cellStyle name="Comma 2 2 4 2" xfId="2532" xr:uid="{9EA4F55B-BBBF-4456-8108-1A470BDEB9C4}"/>
    <cellStyle name="Comma 2 2 4 2 2" xfId="19929" xr:uid="{CC669769-76AE-4BF4-8007-65726143E3BE}"/>
    <cellStyle name="Comma 2 2 4 2 3" xfId="20636" xr:uid="{4784DD52-2AB5-4CEB-814A-7635CA04CCDB}"/>
    <cellStyle name="Comma 2 2 4 3" xfId="2533" xr:uid="{17D184BA-818B-459B-97A2-F7C46D21D886}"/>
    <cellStyle name="Comma 2 2 4 3 2" xfId="19930" xr:uid="{6DB5A7B7-5857-4C8E-85FE-9C78F55B10F9}"/>
    <cellStyle name="Comma 2 2 4 3 3" xfId="20637" xr:uid="{B5DB1439-BF98-4F35-A3E5-DF713E453C45}"/>
    <cellStyle name="Comma 2 2 4 4" xfId="2534" xr:uid="{A72172A7-C700-40F7-98CF-77D01CEC31CD}"/>
    <cellStyle name="Comma 2 2 4 5" xfId="2535" xr:uid="{A48D67C9-DFCE-42EF-9267-AF20C0D8A86B}"/>
    <cellStyle name="Comma 2 2 4 6" xfId="19695" xr:uid="{B8CC2DC5-D474-4DE3-B21B-BB95726F6899}"/>
    <cellStyle name="Comma 2 2 4 7" xfId="20196" xr:uid="{D62B91D7-01C5-47CA-9AE1-183495FF490B}"/>
    <cellStyle name="Comma 2 2 5" xfId="909" xr:uid="{19FF328E-16E9-4FA2-8222-B9977AD027CD}"/>
    <cellStyle name="Comma 2 2 5 2" xfId="910" xr:uid="{739AD895-9C2F-403E-9B0C-E01BC9AB50D0}"/>
    <cellStyle name="Comma 2 2 5 2 2" xfId="19697" xr:uid="{A473E31B-445B-464D-88F2-E09D763B1B44}"/>
    <cellStyle name="Comma 2 2 5 2 3" xfId="20198" xr:uid="{49C354C8-8B06-49B9-A5F0-6638DD692121}"/>
    <cellStyle name="Comma 2 2 5 3" xfId="2536" xr:uid="{5CFD460F-C2D9-4101-9177-26782B0EEB0F}"/>
    <cellStyle name="Comma 2 2 5 3 2" xfId="19931" xr:uid="{96B41B5E-2DD1-43C4-8E76-45360EAA8F89}"/>
    <cellStyle name="Comma 2 2 5 3 3" xfId="20638" xr:uid="{8B2987C1-7E3F-4FFC-9C30-BDEB181A8EC8}"/>
    <cellStyle name="Comma 2 2 5 4" xfId="2537" xr:uid="{AF6B22BB-2394-43CA-9DAD-130A03582AB6}"/>
    <cellStyle name="Comma 2 2 5 5" xfId="2538" xr:uid="{DB7CFE4D-EB3C-4093-97DA-F9E1EA7FB430}"/>
    <cellStyle name="Comma 2 2 5 6" xfId="19696" xr:uid="{D1A9775D-DD2C-43B6-8F71-5CDF33F141EE}"/>
    <cellStyle name="Comma 2 2 5 7" xfId="20197" xr:uid="{B1C0FC0C-E22A-4DD1-81F4-6148D05636AC}"/>
    <cellStyle name="Comma 2 2 6" xfId="2539" xr:uid="{E2A0B0A3-E22E-46CC-B01B-2911AEDA33A0}"/>
    <cellStyle name="Comma 2 2 6 10" xfId="2540" xr:uid="{B8172CC0-F647-47D0-84F8-D8A944C8C123}"/>
    <cellStyle name="Comma 2 2 6 10 2" xfId="19932" xr:uid="{25CD8A73-3246-4A84-B101-B2D6B51779F3}"/>
    <cellStyle name="Comma 2 2 6 10 3" xfId="14249" xr:uid="{AEE29D5F-6E1E-4EFF-8ABA-248A06A563DA}"/>
    <cellStyle name="Comma 2 2 6 10 4" xfId="20640" xr:uid="{0C876DEB-6FC3-40CF-9EB0-F54E06359315}"/>
    <cellStyle name="Comma 2 2 6 10 5" xfId="26484" xr:uid="{532AF969-1A13-49F0-9C2E-7B30F6B692D2}"/>
    <cellStyle name="Comma 2 2 6 10 6" xfId="32182" xr:uid="{51B73505-864B-4D35-ACE6-A17DB6DCCFD2}"/>
    <cellStyle name="Comma 2 2 6 11" xfId="2541" xr:uid="{22F3B54C-E9D8-4A12-9019-5EDB283185ED}"/>
    <cellStyle name="Comma 2 2 6 11 2" xfId="19933" xr:uid="{3B1ECDF4-BA00-4E94-B062-70085692FA76}"/>
    <cellStyle name="Comma 2 2 6 11 3" xfId="14250" xr:uid="{53A7FC47-8922-4E14-BB78-386FBF0CF83A}"/>
    <cellStyle name="Comma 2 2 6 11 4" xfId="20641" xr:uid="{9B5CA832-8AB6-467E-B58F-95FFF6A82A01}"/>
    <cellStyle name="Comma 2 2 6 11 5" xfId="26485" xr:uid="{705463DA-9B6C-4EC6-96B2-EEB5A43AF4CF}"/>
    <cellStyle name="Comma 2 2 6 11 6" xfId="32183" xr:uid="{8649BA28-FEDD-4D43-90EC-BDC5333E63D0}"/>
    <cellStyle name="Comma 2 2 6 12" xfId="2542" xr:uid="{DD643EC5-C75E-42E9-ACA5-013C197ED569}"/>
    <cellStyle name="Comma 2 2 6 12 2" xfId="19934" xr:uid="{22D9D9FC-1A11-4725-972D-D22B957720EF}"/>
    <cellStyle name="Comma 2 2 6 12 3" xfId="14251" xr:uid="{CDA24CCD-028C-4172-B780-458B6AF36123}"/>
    <cellStyle name="Comma 2 2 6 12 4" xfId="20642" xr:uid="{CE06CEA4-A638-459A-9076-D2625567D4C3}"/>
    <cellStyle name="Comma 2 2 6 12 5" xfId="26486" xr:uid="{687D1147-43FC-4BF8-B7E2-0E7FD35FEA6E}"/>
    <cellStyle name="Comma 2 2 6 12 6" xfId="32184" xr:uid="{1EEF7955-1AC8-48C3-9650-30B34BC5DCD3}"/>
    <cellStyle name="Comma 2 2 6 13" xfId="2543" xr:uid="{4665707A-D932-473B-8700-64A6A1A67D83}"/>
    <cellStyle name="Comma 2 2 6 13 2" xfId="19935" xr:uid="{A3654F17-985A-4440-9AC8-87DF3ECBA358}"/>
    <cellStyle name="Comma 2 2 6 13 3" xfId="14252" xr:uid="{5C96D7DB-F4E7-41D4-88EB-010D8032E917}"/>
    <cellStyle name="Comma 2 2 6 13 4" xfId="20643" xr:uid="{6495C0DD-6CE8-454D-8247-9EF172990EDE}"/>
    <cellStyle name="Comma 2 2 6 13 5" xfId="26487" xr:uid="{ABA8FB73-67B4-47B8-A240-9D0EF35F36FD}"/>
    <cellStyle name="Comma 2 2 6 13 6" xfId="32185" xr:uid="{7CA640BB-5358-4034-86BB-2FCD92E62972}"/>
    <cellStyle name="Comma 2 2 6 14" xfId="2544" xr:uid="{8BB063C1-AD5B-494D-ACD0-9114E23332F0}"/>
    <cellStyle name="Comma 2 2 6 14 2" xfId="19936" xr:uid="{D2D50A51-5D8C-4DA4-8C68-A78C0B1C814D}"/>
    <cellStyle name="Comma 2 2 6 14 3" xfId="14253" xr:uid="{801477FB-376F-4E60-ADEA-35982EE6731B}"/>
    <cellStyle name="Comma 2 2 6 14 4" xfId="20644" xr:uid="{E96D7214-0746-4E83-BF6C-95D6E81AB72F}"/>
    <cellStyle name="Comma 2 2 6 14 5" xfId="26488" xr:uid="{4D2A973A-DC6E-4DFB-9CEF-AA372043D15A}"/>
    <cellStyle name="Comma 2 2 6 14 6" xfId="32186" xr:uid="{DC1AC377-71CB-480D-B262-8159D1EA9722}"/>
    <cellStyle name="Comma 2 2 6 15" xfId="2545" xr:uid="{9186CA18-6A4E-449F-B540-29F45E576D73}"/>
    <cellStyle name="Comma 2 2 6 15 2" xfId="19937" xr:uid="{B1044DCC-9B95-46BA-B9DB-EA3EB1ABE96F}"/>
    <cellStyle name="Comma 2 2 6 15 3" xfId="14254" xr:uid="{9185869C-DD2A-49EF-993D-4FBD53F29394}"/>
    <cellStyle name="Comma 2 2 6 15 4" xfId="20645" xr:uid="{EDE90DAA-FD72-4086-A4AB-E9D84DDFB64B}"/>
    <cellStyle name="Comma 2 2 6 15 5" xfId="26489" xr:uid="{EC630AC9-54BA-4751-BFB1-69AEB5C8BC5F}"/>
    <cellStyle name="Comma 2 2 6 15 6" xfId="32187" xr:uid="{B28B4611-F388-4857-AB4F-CC00ED636A8C}"/>
    <cellStyle name="Comma 2 2 6 16" xfId="14248" xr:uid="{93BB4397-A8FC-46E1-883C-B82F5E5F8AFA}"/>
    <cellStyle name="Comma 2 2 6 17" xfId="20639" xr:uid="{E3B189EC-C83B-48F0-9E40-80786127BD85}"/>
    <cellStyle name="Comma 2 2 6 18" xfId="26483" xr:uid="{04520851-5003-4A0A-908E-6EDFC3C02033}"/>
    <cellStyle name="Comma 2 2 6 19" xfId="32181" xr:uid="{89AEF325-6B7D-427E-8F80-49EBFD6D1A81}"/>
    <cellStyle name="Comma 2 2 6 2" xfId="2546" xr:uid="{0ECE83E7-DFD8-4118-83A7-459741C4FE44}"/>
    <cellStyle name="Comma 2 2 6 2 10" xfId="2547" xr:uid="{7163E389-9877-4F90-A6CF-19F30EF6547C}"/>
    <cellStyle name="Comma 2 2 6 2 10 2" xfId="14256" xr:uid="{6329CB24-DDA7-446D-8786-E251DCA575B0}"/>
    <cellStyle name="Comma 2 2 6 2 10 3" xfId="20647" xr:uid="{43F98985-4711-4928-9AB5-AA65E2A24EFC}"/>
    <cellStyle name="Comma 2 2 6 2 10 4" xfId="26491" xr:uid="{74812D01-1F25-4364-8CAC-FE78E7419D5D}"/>
    <cellStyle name="Comma 2 2 6 2 10 5" xfId="32189" xr:uid="{5697C134-2A81-4D6A-9150-DF8B3C01A0B8}"/>
    <cellStyle name="Comma 2 2 6 2 11" xfId="2548" xr:uid="{A3C74014-04A2-4CF9-A9CB-475CA27D9786}"/>
    <cellStyle name="Comma 2 2 6 2 11 2" xfId="14257" xr:uid="{3688E823-674C-411D-9F63-39FF84613FC4}"/>
    <cellStyle name="Comma 2 2 6 2 11 3" xfId="20648" xr:uid="{0AD7EAEA-08F8-4B2D-8836-BCA4A1920635}"/>
    <cellStyle name="Comma 2 2 6 2 11 4" xfId="26492" xr:uid="{B4E5C4CA-6C33-4D9D-A81E-20CE635F1C42}"/>
    <cellStyle name="Comma 2 2 6 2 11 5" xfId="32190" xr:uid="{43055936-990C-4C41-8874-078D42A73946}"/>
    <cellStyle name="Comma 2 2 6 2 12" xfId="2549" xr:uid="{E4EE2EC4-A80C-4B94-A3AA-DA90D933E621}"/>
    <cellStyle name="Comma 2 2 6 2 12 2" xfId="14258" xr:uid="{B635A31F-0D66-439E-8C54-368C16850821}"/>
    <cellStyle name="Comma 2 2 6 2 12 3" xfId="20649" xr:uid="{9EED5943-1110-4CC2-BDBF-19D55556CF2C}"/>
    <cellStyle name="Comma 2 2 6 2 12 4" xfId="26493" xr:uid="{C6CD6940-5E75-4C33-9BD1-42FE42D80750}"/>
    <cellStyle name="Comma 2 2 6 2 12 5" xfId="32191" xr:uid="{939CFED5-FB2E-44D9-8EB5-198C8C764DCD}"/>
    <cellStyle name="Comma 2 2 6 2 13" xfId="2550" xr:uid="{171743E9-8E09-4306-B2E3-3B6B6FEC07B7}"/>
    <cellStyle name="Comma 2 2 6 2 13 2" xfId="14259" xr:uid="{F33D9675-D327-46F4-A7BB-0C47DC7AA22D}"/>
    <cellStyle name="Comma 2 2 6 2 13 3" xfId="20650" xr:uid="{A76DCB20-C253-40CE-AA4E-4F7EBAF82089}"/>
    <cellStyle name="Comma 2 2 6 2 13 4" xfId="26494" xr:uid="{76075E29-9475-4952-BD00-1D3867E91199}"/>
    <cellStyle name="Comma 2 2 6 2 13 5" xfId="32192" xr:uid="{8E881D65-6ADA-4716-93E7-B9584DA809D6}"/>
    <cellStyle name="Comma 2 2 6 2 14" xfId="2551" xr:uid="{FFE5C1F1-3D4B-4E54-872F-5DDA44BCE2E8}"/>
    <cellStyle name="Comma 2 2 6 2 14 2" xfId="14260" xr:uid="{05321EAA-FF99-437A-A2B4-3EF8247AF4F5}"/>
    <cellStyle name="Comma 2 2 6 2 14 3" xfId="20651" xr:uid="{B4B1070E-1079-45CD-8BAC-8A9315DBAB07}"/>
    <cellStyle name="Comma 2 2 6 2 14 4" xfId="26495" xr:uid="{85C887E0-B985-4EE9-AF67-215515314BDD}"/>
    <cellStyle name="Comma 2 2 6 2 14 5" xfId="32193" xr:uid="{C548B8BC-6635-43BC-B95D-2C47881E07DA}"/>
    <cellStyle name="Comma 2 2 6 2 15" xfId="2552" xr:uid="{06D4F885-9937-44CB-9F4C-9F63680358F1}"/>
    <cellStyle name="Comma 2 2 6 2 15 2" xfId="14261" xr:uid="{53101DBD-8E1F-4EFF-9ED6-DF5DA8C4D8B8}"/>
    <cellStyle name="Comma 2 2 6 2 15 3" xfId="20652" xr:uid="{5C9B02DC-B3A5-4417-9868-57C441D9C3AF}"/>
    <cellStyle name="Comma 2 2 6 2 15 4" xfId="26496" xr:uid="{992DC5CD-4A53-49F8-84FA-7B90B58FAF2F}"/>
    <cellStyle name="Comma 2 2 6 2 15 5" xfId="32194" xr:uid="{4C9ECE9A-00E7-47E2-9F3D-C940CA99EEAB}"/>
    <cellStyle name="Comma 2 2 6 2 16" xfId="19938" xr:uid="{11105C4C-3686-4556-8306-9EDBFA658E54}"/>
    <cellStyle name="Comma 2 2 6 2 17" xfId="14255" xr:uid="{539D8B6E-2489-45F2-8A80-2F390915FBEA}"/>
    <cellStyle name="Comma 2 2 6 2 18" xfId="20646" xr:uid="{89C9F1E0-21F9-4B8A-B92D-D010FD39B996}"/>
    <cellStyle name="Comma 2 2 6 2 19" xfId="26490" xr:uid="{DAF2C0D7-6FDE-4FE7-856F-E57BDD17C867}"/>
    <cellStyle name="Comma 2 2 6 2 2" xfId="2553" xr:uid="{94263115-3DF4-4B4A-BCC4-982AD591103F}"/>
    <cellStyle name="Comma 2 2 6 2 2 2" xfId="14262" xr:uid="{52035906-8FFB-4665-96E9-5E59A38DAB05}"/>
    <cellStyle name="Comma 2 2 6 2 2 3" xfId="20653" xr:uid="{3307500D-7E7F-4E30-9A8C-467B6F3CD79A}"/>
    <cellStyle name="Comma 2 2 6 2 2 4" xfId="26497" xr:uid="{ED2ADEBD-D6FE-41F3-8D91-3D86881E02C3}"/>
    <cellStyle name="Comma 2 2 6 2 2 5" xfId="32195" xr:uid="{14418D63-1ED6-496A-8B1F-D9C6B040B415}"/>
    <cellStyle name="Comma 2 2 6 2 20" xfId="32188" xr:uid="{3E0D7502-073E-41E0-9A7E-8D09E757AA0C}"/>
    <cellStyle name="Comma 2 2 6 2 3" xfId="2554" xr:uid="{0776E560-82D6-4214-95C5-E5CCB171483C}"/>
    <cellStyle name="Comma 2 2 6 2 3 2" xfId="14263" xr:uid="{DEC69131-4F60-4AAD-8458-8760EDE9FAE2}"/>
    <cellStyle name="Comma 2 2 6 2 3 3" xfId="20654" xr:uid="{A7E0FCE6-A6CD-49CD-BB5C-C69057882B4B}"/>
    <cellStyle name="Comma 2 2 6 2 3 4" xfId="26498" xr:uid="{77BC19C8-DBEF-4E38-B669-501C2560EFD5}"/>
    <cellStyle name="Comma 2 2 6 2 3 5" xfId="32196" xr:uid="{CE8BFA60-4D1D-4433-9CEA-6227E5F0814D}"/>
    <cellStyle name="Comma 2 2 6 2 4" xfId="2555" xr:uid="{AEC21C87-DC71-49CF-848C-77072E6C9564}"/>
    <cellStyle name="Comma 2 2 6 2 4 2" xfId="14264" xr:uid="{668182F7-4966-45D6-8A29-A62238392689}"/>
    <cellStyle name="Comma 2 2 6 2 4 3" xfId="20655" xr:uid="{35DE68AE-8F37-41FA-9053-C2BBAE307FD4}"/>
    <cellStyle name="Comma 2 2 6 2 4 4" xfId="26499" xr:uid="{2C6160F4-60CC-4B9C-A159-0DB8AF10960D}"/>
    <cellStyle name="Comma 2 2 6 2 4 5" xfId="32197" xr:uid="{4524B0D4-0D0C-403B-B9B0-25F3082FD6A4}"/>
    <cellStyle name="Comma 2 2 6 2 5" xfId="2556" xr:uid="{ED28A449-C8FD-4F93-9B5D-65CA9EFEFF71}"/>
    <cellStyle name="Comma 2 2 6 2 5 2" xfId="14265" xr:uid="{724474A0-7668-4038-AC45-EA53CF4FD1CB}"/>
    <cellStyle name="Comma 2 2 6 2 5 3" xfId="20656" xr:uid="{EF573075-8689-4EE4-AFC7-E97E06FBD42C}"/>
    <cellStyle name="Comma 2 2 6 2 5 4" xfId="26500" xr:uid="{22190F7E-E344-489C-883A-28D5E7CDF487}"/>
    <cellStyle name="Comma 2 2 6 2 5 5" xfId="32198" xr:uid="{81802FE8-A445-4331-8961-B99CD4756E52}"/>
    <cellStyle name="Comma 2 2 6 2 6" xfId="2557" xr:uid="{270AAE57-7640-4851-A96F-1B700504CB45}"/>
    <cellStyle name="Comma 2 2 6 2 6 2" xfId="14266" xr:uid="{6C7D98A0-79BF-42FE-8F67-068529641411}"/>
    <cellStyle name="Comma 2 2 6 2 6 3" xfId="20657" xr:uid="{72BBAB52-4D10-41A4-874D-A974AB6A6ACB}"/>
    <cellStyle name="Comma 2 2 6 2 6 4" xfId="26501" xr:uid="{622AEBD0-F9AE-4728-AC52-F81FF2F5A5F5}"/>
    <cellStyle name="Comma 2 2 6 2 6 5" xfId="32199" xr:uid="{8402CBF0-3CC0-4A1F-8DFB-5E244716DEC0}"/>
    <cellStyle name="Comma 2 2 6 2 7" xfId="2558" xr:uid="{6E9D560D-7F8B-40D8-9A04-2641BF59AA58}"/>
    <cellStyle name="Comma 2 2 6 2 7 2" xfId="14267" xr:uid="{7481ED8D-E7A9-4FFE-9142-0F9CCCA8C60F}"/>
    <cellStyle name="Comma 2 2 6 2 7 3" xfId="20658" xr:uid="{77F0B3F8-921E-4AF7-9D52-8EF6B2FAE883}"/>
    <cellStyle name="Comma 2 2 6 2 7 4" xfId="26502" xr:uid="{47760E70-CCC6-4141-AF16-CBA74204DB4D}"/>
    <cellStyle name="Comma 2 2 6 2 7 5" xfId="32200" xr:uid="{A864218A-406F-438A-B4F5-D09B5C7514AE}"/>
    <cellStyle name="Comma 2 2 6 2 8" xfId="2559" xr:uid="{C27B1C8D-29C6-4229-89D3-AA5158A373BC}"/>
    <cellStyle name="Comma 2 2 6 2 8 2" xfId="14268" xr:uid="{0B6BF218-2C90-442B-AC89-2C6274B4D6A4}"/>
    <cellStyle name="Comma 2 2 6 2 8 3" xfId="20659" xr:uid="{7DB217A3-208C-4B6A-A73C-1175881E0FBC}"/>
    <cellStyle name="Comma 2 2 6 2 8 4" xfId="26503" xr:uid="{7BFAE012-BF6D-4E67-9CDD-BFB1F8C00304}"/>
    <cellStyle name="Comma 2 2 6 2 8 5" xfId="32201" xr:uid="{B9C74681-7D86-4EAA-9D6E-7F83ED4B0A19}"/>
    <cellStyle name="Comma 2 2 6 2 9" xfId="2560" xr:uid="{726E9673-51B7-4BF4-95D5-0582B71485B4}"/>
    <cellStyle name="Comma 2 2 6 2 9 2" xfId="14269" xr:uid="{0164D09A-5DC4-48BA-BFF8-E23FADF35195}"/>
    <cellStyle name="Comma 2 2 6 2 9 3" xfId="20660" xr:uid="{C2148DA9-23D9-4B99-A798-CD99A60B9F69}"/>
    <cellStyle name="Comma 2 2 6 2 9 4" xfId="26504" xr:uid="{A071423B-035B-4C83-9D35-5E0EE3116746}"/>
    <cellStyle name="Comma 2 2 6 2 9 5" xfId="32202" xr:uid="{EAF09202-F4D9-490F-B1BA-7F937A07B690}"/>
    <cellStyle name="Comma 2 2 6 3" xfId="2561" xr:uid="{EEDDDAAD-A855-456E-ACC6-D47AED7C5C35}"/>
    <cellStyle name="Comma 2 2 6 3 2" xfId="19939" xr:uid="{EB44619E-5C5A-4178-9A40-C16C2572999B}"/>
    <cellStyle name="Comma 2 2 6 3 3" xfId="14270" xr:uid="{9D45BD70-3846-4EB2-BAB0-FD891F0DB9CD}"/>
    <cellStyle name="Comma 2 2 6 3 4" xfId="20661" xr:uid="{3D908C95-76A2-4330-B15A-5E82E6E4DE09}"/>
    <cellStyle name="Comma 2 2 6 3 5" xfId="26505" xr:uid="{F3E5D8B6-BA60-4C44-9EB6-80528BC5AE01}"/>
    <cellStyle name="Comma 2 2 6 3 6" xfId="32203" xr:uid="{A988D1B9-5309-4FD6-932D-580C2C00C44D}"/>
    <cellStyle name="Comma 2 2 6 4" xfId="2562" xr:uid="{23B143E8-DE05-4F89-83F8-CA336AAE6023}"/>
    <cellStyle name="Comma 2 2 6 4 2" xfId="19940" xr:uid="{CC8A470B-9A73-49BC-8719-D65DDFD3190A}"/>
    <cellStyle name="Comma 2 2 6 4 3" xfId="14271" xr:uid="{910FB159-BE75-4762-B217-CB9DD4975999}"/>
    <cellStyle name="Comma 2 2 6 4 4" xfId="20662" xr:uid="{D6A52257-79AC-4A54-AF1F-792FA72AE298}"/>
    <cellStyle name="Comma 2 2 6 4 5" xfId="26506" xr:uid="{22D12C47-1C78-42DA-A612-5D335A54F7AB}"/>
    <cellStyle name="Comma 2 2 6 4 6" xfId="32204" xr:uid="{8D42639D-B3C6-4B33-A8CD-672A85AA9254}"/>
    <cellStyle name="Comma 2 2 6 5" xfId="2563" xr:uid="{FCD9DB9E-BD60-439D-BE2E-17C93A121863}"/>
    <cellStyle name="Comma 2 2 6 5 2" xfId="19941" xr:uid="{32858FF3-05A8-4E3A-AA7F-F4367B4160D5}"/>
    <cellStyle name="Comma 2 2 6 5 3" xfId="14272" xr:uid="{CE03F080-25DC-41D3-9751-1DF3F38E137D}"/>
    <cellStyle name="Comma 2 2 6 5 4" xfId="20663" xr:uid="{554297AE-C159-4D82-8A60-A56CACCD9F68}"/>
    <cellStyle name="Comma 2 2 6 5 5" xfId="26507" xr:uid="{882FD0D6-11FE-4B10-8D8E-843C6E8BA965}"/>
    <cellStyle name="Comma 2 2 6 5 6" xfId="32205" xr:uid="{AF736DB0-5B3E-4743-A10D-CBAC3C4F981A}"/>
    <cellStyle name="Comma 2 2 6 6" xfId="2564" xr:uid="{A7EBD8B6-48F5-400A-91F7-C1FA44198CD1}"/>
    <cellStyle name="Comma 2 2 6 6 2" xfId="19942" xr:uid="{9FC46882-B256-4F4D-862E-46ACBE0BFF09}"/>
    <cellStyle name="Comma 2 2 6 6 3" xfId="14273" xr:uid="{19E1205F-6F5A-47BE-A79B-3DCFED5D864E}"/>
    <cellStyle name="Comma 2 2 6 6 4" xfId="20664" xr:uid="{4B9089FF-B47C-4119-93D8-DBA65B71BB77}"/>
    <cellStyle name="Comma 2 2 6 6 5" xfId="26508" xr:uid="{40535353-37B4-4200-AB55-777A3A1D173D}"/>
    <cellStyle name="Comma 2 2 6 6 6" xfId="32206" xr:uid="{B2C92576-37C4-4654-B354-8A3DB7259B19}"/>
    <cellStyle name="Comma 2 2 6 7" xfId="2565" xr:uid="{FDD8C8BA-2A41-4106-BFC0-72EC482A6334}"/>
    <cellStyle name="Comma 2 2 6 7 2" xfId="19943" xr:uid="{00663C8C-9961-4DB8-82A4-10C829E38C94}"/>
    <cellStyle name="Comma 2 2 6 7 3" xfId="14274" xr:uid="{842A7C80-34C1-4605-8AE2-A0DD7A8B18E3}"/>
    <cellStyle name="Comma 2 2 6 7 4" xfId="20665" xr:uid="{B7824AC8-2660-4578-85CD-D329C024C022}"/>
    <cellStyle name="Comma 2 2 6 7 5" xfId="26509" xr:uid="{6DC2F9FD-DF8A-4FDB-96C9-1BC172073EE0}"/>
    <cellStyle name="Comma 2 2 6 7 6" xfId="32207" xr:uid="{6FE30933-EEC0-430D-A486-D73601115CF9}"/>
    <cellStyle name="Comma 2 2 6 8" xfId="2566" xr:uid="{C93009D1-14DC-4305-A69F-028B14CFC8DC}"/>
    <cellStyle name="Comma 2 2 6 8 2" xfId="19944" xr:uid="{F7BF283F-05FB-4E58-B3A1-E84A76B143A5}"/>
    <cellStyle name="Comma 2 2 6 8 3" xfId="14275" xr:uid="{3781BCC0-6340-4B57-B199-F7B69A22A248}"/>
    <cellStyle name="Comma 2 2 6 8 4" xfId="20666" xr:uid="{8C35C9D9-E67A-481C-B5D2-EBDC2B9A59EF}"/>
    <cellStyle name="Comma 2 2 6 8 5" xfId="26510" xr:uid="{B3A838C7-4B90-4771-820B-59471F673B8F}"/>
    <cellStyle name="Comma 2 2 6 8 6" xfId="32208" xr:uid="{CD26DC2B-E19C-42C9-B735-8FC188321B07}"/>
    <cellStyle name="Comma 2 2 6 9" xfId="2567" xr:uid="{F1336827-2B75-478F-AD20-662577828741}"/>
    <cellStyle name="Comma 2 2 6 9 2" xfId="19945" xr:uid="{1902300A-5D7A-4352-8030-10F194582820}"/>
    <cellStyle name="Comma 2 2 6 9 3" xfId="14276" xr:uid="{56EDC40E-87D2-4BC9-84E1-DF772F44B892}"/>
    <cellStyle name="Comma 2 2 6 9 4" xfId="20667" xr:uid="{444D6926-EE9E-46DB-8ED4-974F28DFC2D5}"/>
    <cellStyle name="Comma 2 2 6 9 5" xfId="26511" xr:uid="{C98A0C1C-359A-4FE3-80EC-B9DD22ED341D}"/>
    <cellStyle name="Comma 2 2 6 9 6" xfId="32209" xr:uid="{2C36872A-12FA-4640-89AA-7E12E1C5FFB2}"/>
    <cellStyle name="Comma 2 2 7" xfId="2568" xr:uid="{842B1E5F-0D41-48C8-8175-90E1D7570E2D}"/>
    <cellStyle name="Comma 2 2 7 2" xfId="2569" xr:uid="{BF659C85-3709-4D58-9179-F2EB2DB704C8}"/>
    <cellStyle name="Comma 2 2 7 3" xfId="2570" xr:uid="{C8882CE6-CA0B-415B-AFE2-3729987FD368}"/>
    <cellStyle name="Comma 2 2 7 3 2" xfId="19946" xr:uid="{D4EFEA9D-912C-473A-BA92-8B8657EA43EE}"/>
    <cellStyle name="Comma 2 2 7 3 3" xfId="20669" xr:uid="{82435AC3-8435-42C3-8B90-32B490D3AE1C}"/>
    <cellStyle name="Comma 2 2 7 4" xfId="14277" xr:uid="{F0934ECD-5587-4711-B179-43E32BA89E81}"/>
    <cellStyle name="Comma 2 2 7 5" xfId="20668" xr:uid="{C2C9565F-BA73-4EE8-982C-D7065857B012}"/>
    <cellStyle name="Comma 2 2 7 6" xfId="26512" xr:uid="{ABC74D7B-821A-4E6A-99ED-EF999869C1E6}"/>
    <cellStyle name="Comma 2 2 7 7" xfId="32210" xr:uid="{7870B67B-7CFC-4631-BE6F-FECA96DD8791}"/>
    <cellStyle name="Comma 2 2 8" xfId="17" xr:uid="{DF260A8A-0ACE-4174-9311-9829B96A3026}"/>
    <cellStyle name="Comma 2 2 8 10" xfId="32211" xr:uid="{C505CD32-40CC-47BC-A540-F687C415B6B9}"/>
    <cellStyle name="Comma 2 2 8 2" xfId="39" xr:uid="{7FBC333D-7C80-489C-9111-7B35D82FCBC0}"/>
    <cellStyle name="Comma 2 2 8 3" xfId="59" xr:uid="{C93CE768-0848-4499-B2E7-8BCE77A091A7}"/>
    <cellStyle name="Comma 2 2 8 4" xfId="13932" xr:uid="{8F6ED165-5012-4B4D-AF70-ED160F79C1A0}"/>
    <cellStyle name="Comma 2 2 8 5" xfId="2571" xr:uid="{0967D426-0B7E-4DCA-85FB-0297B6A39551}"/>
    <cellStyle name="Comma 2 2 8 5 2" xfId="19947" xr:uid="{0547D0CC-CC30-4885-9452-37026A19D4F3}"/>
    <cellStyle name="Comma 2 2 8 6" xfId="19656" xr:uid="{EEEBDFF9-E5CA-463B-8621-AFE02290CECD}"/>
    <cellStyle name="Comma 2 2 8 7" xfId="14278" xr:uid="{45632D82-CB91-4765-9553-FDE6CF576737}"/>
    <cellStyle name="Comma 2 2 8 8" xfId="20670" xr:uid="{6B627D62-6926-4964-8BBF-0C60C62DBF87}"/>
    <cellStyle name="Comma 2 2 8 9" xfId="26513" xr:uid="{204AD588-6DAA-4052-9AC7-DD66DC121FF9}"/>
    <cellStyle name="Comma 2 2 9" xfId="2572" xr:uid="{B72FDEE7-3B8D-4E1C-9C03-14CC601981D4}"/>
    <cellStyle name="Comma 2 2 9 2" xfId="14279" xr:uid="{87B649A2-F9B7-4CB1-852D-0713A44C4C3D}"/>
    <cellStyle name="Comma 2 2 9 3" xfId="20671" xr:uid="{B63BF202-1F49-43DD-8133-34EAB0506504}"/>
    <cellStyle name="Comma 2 2 9 4" xfId="26514" xr:uid="{CB3F7F28-06E5-45AA-B915-AE8C4DDFC577}"/>
    <cellStyle name="Comma 2 2 9 5" xfId="32212" xr:uid="{7538936B-9736-4F4D-9DF7-342A0C279CBD}"/>
    <cellStyle name="Comma 2 20" xfId="2573" xr:uid="{B9D9A6EF-94A4-471B-B511-3A68B764945D}"/>
    <cellStyle name="Comma 2 20 2" xfId="14280" xr:uid="{C233C3DD-7A86-48B1-A53B-39E0E2706E9F}"/>
    <cellStyle name="Comma 2 20 3" xfId="20672" xr:uid="{05C0B2BD-866A-4C3E-9606-986E7A1808E1}"/>
    <cellStyle name="Comma 2 20 4" xfId="26515" xr:uid="{F78ED874-CBBC-435B-9C9C-F4916667D3DA}"/>
    <cellStyle name="Comma 2 20 5" xfId="32213" xr:uid="{FDAD81AC-C69B-4003-8013-5C956A1A4C89}"/>
    <cellStyle name="Comma 2 21" xfId="2574" xr:uid="{BC3A88C5-E20C-4ABF-A272-55079CD4B8A4}"/>
    <cellStyle name="Comma 2 21 2" xfId="14281" xr:uid="{1FEFF8EA-86E7-4DE7-B964-44C0F8200253}"/>
    <cellStyle name="Comma 2 21 3" xfId="20673" xr:uid="{4E0562D6-7212-4742-92A3-C5A137AD907A}"/>
    <cellStyle name="Comma 2 21 4" xfId="26516" xr:uid="{0DDA2261-DAEC-4ECF-88F0-9B63C116C97E}"/>
    <cellStyle name="Comma 2 21 5" xfId="32214" xr:uid="{0264BD77-0918-457D-95DB-CA06827BFB95}"/>
    <cellStyle name="Comma 2 22" xfId="2575" xr:uid="{AF5D8930-5122-4B4D-BA34-88662D5E7C0C}"/>
    <cellStyle name="Comma 2 22 2" xfId="14282" xr:uid="{FA57E935-55DF-4B51-A80B-CD417830FE38}"/>
    <cellStyle name="Comma 2 22 3" xfId="20674" xr:uid="{3783A73E-021B-424B-A1A3-A90204380031}"/>
    <cellStyle name="Comma 2 22 4" xfId="26517" xr:uid="{097222A3-A479-4749-8072-6C99F39AD5B0}"/>
    <cellStyle name="Comma 2 22 5" xfId="32215" xr:uid="{99EF37E4-306E-4A77-BC79-F23E2925ED99}"/>
    <cellStyle name="Comma 2 23" xfId="2576" xr:uid="{8B7FBFF6-203A-483B-B7CA-51235D383966}"/>
    <cellStyle name="Comma 2 23 2" xfId="14283" xr:uid="{76C278B1-D2CB-44E7-AF83-E698A3ECE8FB}"/>
    <cellStyle name="Comma 2 23 3" xfId="20675" xr:uid="{B6179CF0-0883-497F-99CB-134DB65CBF20}"/>
    <cellStyle name="Comma 2 23 4" xfId="26518" xr:uid="{2352CC48-2A59-44E0-8269-E479473EC176}"/>
    <cellStyle name="Comma 2 23 5" xfId="32216" xr:uid="{7494DAAD-4ED1-442F-B2FD-B2B30FEE2512}"/>
    <cellStyle name="Comma 2 24" xfId="2577" xr:uid="{0717C160-7354-4B27-AC79-A8C80B48CDD4}"/>
    <cellStyle name="Comma 2 24 2" xfId="14284" xr:uid="{20A15931-B3FD-48F6-A64C-A38E84B2B866}"/>
    <cellStyle name="Comma 2 24 3" xfId="20676" xr:uid="{294F9681-4782-48AB-9724-D0CD270ED806}"/>
    <cellStyle name="Comma 2 24 4" xfId="26519" xr:uid="{257CAA68-4156-4FAF-B47A-C5646D7414C7}"/>
    <cellStyle name="Comma 2 24 5" xfId="32217" xr:uid="{18C7CC5B-EEE0-48BA-86F6-3D151A092114}"/>
    <cellStyle name="Comma 2 25" xfId="2578" xr:uid="{50A6D0F5-600C-4958-95CB-CFC9EAB09546}"/>
    <cellStyle name="Comma 2 25 2" xfId="14285" xr:uid="{0F38BEB8-A2B5-412F-B071-907F5BB75003}"/>
    <cellStyle name="Comma 2 25 3" xfId="20677" xr:uid="{8C7F4435-26E7-4ED5-B1EC-74AB8B54E762}"/>
    <cellStyle name="Comma 2 25 4" xfId="26520" xr:uid="{8EC4D347-26E4-4424-B0E8-ECA9B8961CEF}"/>
    <cellStyle name="Comma 2 25 5" xfId="32218" xr:uid="{454AD4CE-461B-4F2C-B0BC-992BF6BA2CA0}"/>
    <cellStyle name="Comma 2 26" xfId="2579" xr:uid="{C14537CA-6F6E-44F9-B998-9A9A03239B2C}"/>
    <cellStyle name="Comma 2 26 2" xfId="14286" xr:uid="{A2B85B44-4CA2-4E36-922D-A78E8AF0E52B}"/>
    <cellStyle name="Comma 2 26 3" xfId="20678" xr:uid="{BE806792-B620-4B05-86AB-8FDF1F674A6E}"/>
    <cellStyle name="Comma 2 26 4" xfId="26521" xr:uid="{B629E4AC-9200-4336-A5D5-D22C2E3927B2}"/>
    <cellStyle name="Comma 2 26 5" xfId="32219" xr:uid="{FBCB4357-B3BF-4666-A3EA-D2A2073774BC}"/>
    <cellStyle name="Comma 2 27" xfId="2580" xr:uid="{A155C00A-1209-4C9D-887D-F5D71EE64189}"/>
    <cellStyle name="Comma 2 27 2" xfId="14287" xr:uid="{835E9988-9A95-4A57-9E10-DEBA45AA110A}"/>
    <cellStyle name="Comma 2 27 3" xfId="20679" xr:uid="{2EB5410A-9EA2-4381-AE3C-B5DB116AE829}"/>
    <cellStyle name="Comma 2 27 4" xfId="26522" xr:uid="{73B0AF51-8C9F-40D3-982D-264147C2255F}"/>
    <cellStyle name="Comma 2 27 5" xfId="32220" xr:uid="{2928F5A8-DF5B-449E-92E4-F08CDB74E845}"/>
    <cellStyle name="Comma 2 28" xfId="2581" xr:uid="{6FF86CD6-BF1C-4924-864E-9C6E1D69BBD2}"/>
    <cellStyle name="Comma 2 28 2" xfId="14288" xr:uid="{8E8EDE08-5315-402B-ADA2-8356C2F734A2}"/>
    <cellStyle name="Comma 2 28 3" xfId="20680" xr:uid="{7775DCEC-ED71-4195-9A08-11C09CDA3006}"/>
    <cellStyle name="Comma 2 28 4" xfId="26523" xr:uid="{6908490C-A404-44E4-9AC5-87B5AB40AAAF}"/>
    <cellStyle name="Comma 2 28 5" xfId="32221" xr:uid="{DE6637A6-93F3-46BA-B416-AB5994678821}"/>
    <cellStyle name="Comma 2 29" xfId="2582" xr:uid="{6956F54A-7399-4B35-8F70-25BCDD9B76F9}"/>
    <cellStyle name="Comma 2 29 2" xfId="14289" xr:uid="{72CD751A-4B65-418A-B4DC-1259320D6ACF}"/>
    <cellStyle name="Comma 2 29 3" xfId="20681" xr:uid="{12CC89EA-A315-430B-ACAF-3B62DB813E90}"/>
    <cellStyle name="Comma 2 29 4" xfId="26524" xr:uid="{90D0088F-FCAB-4DA5-83BD-917EEC07D561}"/>
    <cellStyle name="Comma 2 29 5" xfId="32222" xr:uid="{BA3CF2C9-BA08-4861-BED1-B7DA60F9A3FB}"/>
    <cellStyle name="Comma 2 3" xfId="53" xr:uid="{75C4B238-AA24-4644-92BC-1B911196650F}"/>
    <cellStyle name="Comma 2 3 10" xfId="2583" xr:uid="{64E9A72F-37B4-4E77-B330-9AC605E42644}"/>
    <cellStyle name="Comma 2 3 11" xfId="911" xr:uid="{287C9434-23A8-427B-BFAA-2B7188CDCBAC}"/>
    <cellStyle name="Comma 2 3 11 2" xfId="19698" xr:uid="{1520DBD9-E526-49F1-8851-38D3A3D3FAE4}"/>
    <cellStyle name="Comma 2 3 12" xfId="14003" xr:uid="{AF78CD49-EECE-4A45-8297-05F03E03DD53}"/>
    <cellStyle name="Comma 2 3 13" xfId="20199" xr:uid="{74D901BB-6923-47A4-9958-FC866278CEC6}"/>
    <cellStyle name="Comma 2 3 14" xfId="26235" xr:uid="{99E7E184-768A-4E4C-A960-C2E3AC406EF1}"/>
    <cellStyle name="Comma 2 3 15" xfId="31930" xr:uid="{963A49D3-BBD4-426D-85B6-E2F313EA0BCC}"/>
    <cellStyle name="Comma 2 3 2" xfId="2584" xr:uid="{6B48A13A-6214-46FE-8840-5A8067B4E0A4}"/>
    <cellStyle name="Comma 2 3 2 2" xfId="2585" xr:uid="{88BEC708-3D17-40AC-AACA-3A403D46318E}"/>
    <cellStyle name="Comma 2 3 2 2 2" xfId="2586" xr:uid="{EEF49414-8334-42AD-99BA-E4DEC267EF42}"/>
    <cellStyle name="Comma 2 3 2 2 3" xfId="2587" xr:uid="{D5718A84-2174-49D9-90F5-F2BF50DD16C8}"/>
    <cellStyle name="Comma 2 3 2 2 3 2" xfId="19949" xr:uid="{1AFD11D6-2D6D-4EF2-99E5-4803136437C9}"/>
    <cellStyle name="Comma 2 3 2 2 3 3" xfId="20683" xr:uid="{77251D44-F6F9-4F1D-85A4-FD59678E9C2E}"/>
    <cellStyle name="Comma 2 3 2 2 4" xfId="2588" xr:uid="{F34A7278-40F5-4A8E-A246-A7A8602FAD6A}"/>
    <cellStyle name="Comma 2 3 2 2 4 2" xfId="19950" xr:uid="{B352DC63-39CD-4CDD-BA84-FE4AD07380BE}"/>
    <cellStyle name="Comma 2 3 2 2 4 3" xfId="20684" xr:uid="{2B2122A5-6855-4F0F-A792-0DA704D0CE9B}"/>
    <cellStyle name="Comma 2 3 2 3" xfId="2589" xr:uid="{B7DF4199-C8A5-41B3-BFB0-2863032053E8}"/>
    <cellStyle name="Comma 2 3 2 4" xfId="2590" xr:uid="{62C006EF-6AA4-4181-B85F-67F1B7C59D71}"/>
    <cellStyle name="Comma 2 3 2 4 2" xfId="19951" xr:uid="{B1E21452-10F4-4101-9846-478299473873}"/>
    <cellStyle name="Comma 2 3 2 4 3" xfId="20685" xr:uid="{4FA28CAB-399F-4533-9B53-D99E0D1169DC}"/>
    <cellStyle name="Comma 2 3 2 5" xfId="2591" xr:uid="{3F8D7B9A-D67B-4EE5-A027-4436F37F0256}"/>
    <cellStyle name="Comma 2 3 2 6" xfId="2592" xr:uid="{DED78DEE-4394-40B5-99DC-ADDDD4121992}"/>
    <cellStyle name="Comma 2 3 2 7" xfId="19948" xr:uid="{F73CACD5-0FDA-4B11-B0C3-53E5EBD59139}"/>
    <cellStyle name="Comma 2 3 2 8" xfId="20682" xr:uid="{BC957F91-BCCB-4383-851D-3B0B518F4DA1}"/>
    <cellStyle name="Comma 2 3 3" xfId="2593" xr:uid="{0361EB9B-F089-4B09-A321-DCB3DF964361}"/>
    <cellStyle name="Comma 2 3 3 2" xfId="2594" xr:uid="{755F89E1-027B-49B1-A566-E41DF0C9F319}"/>
    <cellStyle name="Comma 2 3 3 2 2" xfId="2595" xr:uid="{3C93282A-28CD-4A30-BD2C-927790FD1D71}"/>
    <cellStyle name="Comma 2 3 3 2 3" xfId="2596" xr:uid="{D9B92D40-D896-4D8D-AEE2-999524EEDF96}"/>
    <cellStyle name="Comma 2 3 3 2 3 2" xfId="19953" xr:uid="{8AC2A7FE-AA89-4A49-83F2-1CD3959C1F79}"/>
    <cellStyle name="Comma 2 3 3 2 3 3" xfId="20687" xr:uid="{CDA4B2CC-DC76-4A26-B4E3-30020CC787CC}"/>
    <cellStyle name="Comma 2 3 3 2 4" xfId="2597" xr:uid="{55EA0EA1-4DDB-4B36-AE06-EDE13DCA037C}"/>
    <cellStyle name="Comma 2 3 3 2 4 2" xfId="19954" xr:uid="{4B3F0C5D-46BF-46F1-A197-11152C18E67B}"/>
    <cellStyle name="Comma 2 3 3 2 4 3" xfId="20688" xr:uid="{C7A1EEDD-020E-4448-946A-E9D4CBA30758}"/>
    <cellStyle name="Comma 2 3 3 3" xfId="2598" xr:uid="{D1A7A8A2-DB9A-4CC7-80B7-5E5110E1C826}"/>
    <cellStyle name="Comma 2 3 3 4" xfId="2599" xr:uid="{57E113BA-E2F1-475A-B0B3-34C4F2EBBE55}"/>
    <cellStyle name="Comma 2 3 3 4 2" xfId="19955" xr:uid="{30FB0F4D-E415-4DB7-A9B9-1687F27D6434}"/>
    <cellStyle name="Comma 2 3 3 4 3" xfId="20689" xr:uid="{C91AB78C-CAC2-4B17-86D1-D9FE8EF61D32}"/>
    <cellStyle name="Comma 2 3 3 5" xfId="2600" xr:uid="{81908177-4D75-48B2-8941-243E3C54754F}"/>
    <cellStyle name="Comma 2 3 3 6" xfId="2601" xr:uid="{E2F471DB-2970-4E5A-9409-618D07F983ED}"/>
    <cellStyle name="Comma 2 3 3 7" xfId="19952" xr:uid="{11736C84-CB1F-431E-941A-1CD3F14A5AC7}"/>
    <cellStyle name="Comma 2 3 3 8" xfId="20686" xr:uid="{EE6664E1-AC72-4055-B7BF-D288D81F56B9}"/>
    <cellStyle name="Comma 2 3 4" xfId="2602" xr:uid="{9C6D1A74-3B30-47EF-BE45-69D44B302E62}"/>
    <cellStyle name="Comma 2 3 4 2" xfId="2603" xr:uid="{ABEC4E88-2A52-44A1-9918-A9C4B39C561C}"/>
    <cellStyle name="Comma 2 3 4 3" xfId="2604" xr:uid="{147993DB-9533-4821-83CD-04EB4523C2DA}"/>
    <cellStyle name="Comma 2 3 4 4" xfId="2605" xr:uid="{12D0DA43-061B-4B41-9E4D-D0DC5D701236}"/>
    <cellStyle name="Comma 2 3 4 5" xfId="2606" xr:uid="{9545D686-6E4D-44EA-AE73-C269B7043F00}"/>
    <cellStyle name="Comma 2 3 5" xfId="2607" xr:uid="{94FA0173-4238-4180-B87E-A6DEB0659319}"/>
    <cellStyle name="Comma 2 3 5 2" xfId="2608" xr:uid="{3A46DF68-275C-4297-9973-635500AB985E}"/>
    <cellStyle name="Comma 2 3 5 3" xfId="2609" xr:uid="{497FEDAD-30F0-4005-9CC6-F9D094594755}"/>
    <cellStyle name="Comma 2 3 5 4" xfId="2610" xr:uid="{F2D996FF-18AC-4497-B60F-4100E9FD88A2}"/>
    <cellStyle name="Comma 2 3 5 5" xfId="2611" xr:uid="{FFA75A5A-6C21-47B6-9F3C-F06A08378083}"/>
    <cellStyle name="Comma 2 3 6" xfId="2612" xr:uid="{C35F397D-FF3F-4AA0-9F97-9ED87EE0CECC}"/>
    <cellStyle name="Comma 2 3 7" xfId="2613" xr:uid="{3497AE01-5834-42CD-8D80-F9153979B8CB}"/>
    <cellStyle name="Comma 2 3 8" xfId="2614" xr:uid="{145EBFBE-B4D4-4268-AA01-E7F5C6E3C1E7}"/>
    <cellStyle name="Comma 2 3 8 2" xfId="14290" xr:uid="{296D4966-6272-4AE5-9C26-0B32796115F6}"/>
    <cellStyle name="Comma 2 3 8 3" xfId="20690" xr:uid="{C3382A9C-E3CA-4AA3-B9A9-28F7643F977E}"/>
    <cellStyle name="Comma 2 3 8 4" xfId="26525" xr:uid="{E111C2EF-75E4-4F20-97E3-3DD331FA8E54}"/>
    <cellStyle name="Comma 2 3 8 5" xfId="32223" xr:uid="{D44BE5C8-A0CA-4A41-B0E7-8FC85C5EFD45}"/>
    <cellStyle name="Comma 2 3 9" xfId="2615" xr:uid="{8A837947-F650-48D0-8349-E22A9D63EEFA}"/>
    <cellStyle name="Comma 2 30" xfId="2616" xr:uid="{DAEA20EB-8180-4D9C-A055-85430B1AA4A2}"/>
    <cellStyle name="Comma 2 30 2" xfId="14291" xr:uid="{8A506428-A677-423C-A536-6124A60C3938}"/>
    <cellStyle name="Comma 2 30 3" xfId="20691" xr:uid="{FD05FDDC-DC7F-4251-9238-7E2492FD2114}"/>
    <cellStyle name="Comma 2 30 4" xfId="26526" xr:uid="{02D81F0E-5786-40B2-BC63-6A6C88DA6A49}"/>
    <cellStyle name="Comma 2 30 5" xfId="32224" xr:uid="{FB78A460-0DD4-486C-A6AE-09E7F61F2EE4}"/>
    <cellStyle name="Comma 2 31" xfId="2617" xr:uid="{14BE52D4-2CEB-4C89-A2A6-179CFD802033}"/>
    <cellStyle name="Comma 2 31 2" xfId="14292" xr:uid="{AD3A31BA-7D9F-47F4-941C-0D98660027E3}"/>
    <cellStyle name="Comma 2 31 3" xfId="20692" xr:uid="{06A82C5E-95A2-45D6-B7DB-F13F9A2339A2}"/>
    <cellStyle name="Comma 2 31 4" xfId="26527" xr:uid="{DC1C6BB7-17E4-4FF3-8691-FD275FDE8E2A}"/>
    <cellStyle name="Comma 2 31 5" xfId="32225" xr:uid="{4D0EAF1F-509D-4F9E-8BD6-9099E714A0B6}"/>
    <cellStyle name="Comma 2 32" xfId="2618" xr:uid="{0275BA7D-3A5F-4624-BADF-65B6D927C3E9}"/>
    <cellStyle name="Comma 2 32 2" xfId="14293" xr:uid="{B3F79555-76C7-491A-9425-A6911639D1ED}"/>
    <cellStyle name="Comma 2 32 3" xfId="20693" xr:uid="{3357558E-E326-422C-9A11-C85A2B681733}"/>
    <cellStyle name="Comma 2 32 4" xfId="26528" xr:uid="{D261FA17-BFAD-4FD0-8A98-6EE714E744D5}"/>
    <cellStyle name="Comma 2 32 5" xfId="32226" xr:uid="{8552F9BA-F01F-4485-B5AC-D7C1DB148A11}"/>
    <cellStyle name="Comma 2 33" xfId="2619" xr:uid="{1C25D71A-A2ED-4AD9-8E6E-EB2858A60C26}"/>
    <cellStyle name="Comma 2 33 2" xfId="14294" xr:uid="{F448C6AF-9E50-4C79-B083-D5EDBADD4C26}"/>
    <cellStyle name="Comma 2 33 3" xfId="20694" xr:uid="{7D2589D2-E014-4715-93AE-B8E5220A5E62}"/>
    <cellStyle name="Comma 2 33 4" xfId="26529" xr:uid="{E7148D02-734E-4CED-B107-773164CB9FF1}"/>
    <cellStyle name="Comma 2 33 5" xfId="32227" xr:uid="{E697748C-8A51-4A78-ADD9-349CD7525CEE}"/>
    <cellStyle name="Comma 2 34" xfId="2620" xr:uid="{FD4B3044-0CB8-4AC1-B3AC-A638875EBEB8}"/>
    <cellStyle name="Comma 2 34 2" xfId="14295" xr:uid="{B1BD8D33-0281-41AB-A511-EF0B4A10ADAE}"/>
    <cellStyle name="Comma 2 34 3" xfId="20695" xr:uid="{FC8E9ACC-F566-479C-8A2B-851CB2872337}"/>
    <cellStyle name="Comma 2 34 4" xfId="26530" xr:uid="{F2421D46-CAD8-477F-8480-2F57F80D9727}"/>
    <cellStyle name="Comma 2 34 5" xfId="32228" xr:uid="{674F7494-F03C-498E-8063-79E02B076131}"/>
    <cellStyle name="Comma 2 35" xfId="2621" xr:uid="{91DA6E26-878B-4709-A977-490CE4B61007}"/>
    <cellStyle name="Comma 2 35 2" xfId="14296" xr:uid="{00A63F0E-6A70-4E0F-B424-2C44724DF291}"/>
    <cellStyle name="Comma 2 35 3" xfId="20696" xr:uid="{AA415F73-348E-49DB-B5A3-2D1A93013698}"/>
    <cellStyle name="Comma 2 35 4" xfId="26531" xr:uid="{F5E95B0F-EF4B-4199-8443-47CB93464FC4}"/>
    <cellStyle name="Comma 2 35 5" xfId="32229" xr:uid="{88FE1486-3E17-454B-AAD7-73BD7904C537}"/>
    <cellStyle name="Comma 2 36" xfId="2622" xr:uid="{01CED51A-9935-4BE0-AF89-1FE8101A0478}"/>
    <cellStyle name="Comma 2 36 2" xfId="14297" xr:uid="{1E4EBD49-5831-4E41-B511-8A0BDFEE6367}"/>
    <cellStyle name="Comma 2 36 3" xfId="20697" xr:uid="{7F30F023-9FB2-4B14-848E-0CFAEF84FD80}"/>
    <cellStyle name="Comma 2 36 4" xfId="26532" xr:uid="{3FEB5A54-E9DE-4118-B539-867078615090}"/>
    <cellStyle name="Comma 2 36 5" xfId="32230" xr:uid="{DBC79673-33A5-4AC5-AF24-27822F14E8CC}"/>
    <cellStyle name="Comma 2 37" xfId="2623" xr:uid="{AAD993C4-F2DA-47DF-8A56-89ECEA9D3906}"/>
    <cellStyle name="Comma 2 37 2" xfId="14298" xr:uid="{E033A507-3844-4287-8821-F7426DD35C9D}"/>
    <cellStyle name="Comma 2 37 3" xfId="20698" xr:uid="{1C6F1D96-E631-42F8-92C7-91605F15EB76}"/>
    <cellStyle name="Comma 2 37 4" xfId="26533" xr:uid="{74048B1F-7A26-429F-A41A-0473E029C8D2}"/>
    <cellStyle name="Comma 2 37 5" xfId="32231" xr:uid="{92676B77-F105-4284-AD2F-C926AFFAEF62}"/>
    <cellStyle name="Comma 2 38" xfId="2624" xr:uid="{616136BC-A2BA-41E8-9F36-E45D9FD43273}"/>
    <cellStyle name="Comma 2 38 2" xfId="14299" xr:uid="{0DCE0C79-795A-402C-A9CB-2495312C0909}"/>
    <cellStyle name="Comma 2 38 3" xfId="20699" xr:uid="{F7FC94EB-7B9C-4EFD-8FA9-54C217F5D5E1}"/>
    <cellStyle name="Comma 2 38 4" xfId="26534" xr:uid="{2FE0295F-C1EA-4AA3-9DAE-03095309773B}"/>
    <cellStyle name="Comma 2 38 5" xfId="32232" xr:uid="{CB6F90A4-4A9F-4D7E-88AD-647D212445B4}"/>
    <cellStyle name="Comma 2 39" xfId="2625" xr:uid="{95E9884B-0E08-4E09-8566-721899C12879}"/>
    <cellStyle name="Comma 2 39 2" xfId="14300" xr:uid="{6EDFF712-B7B7-4EF0-BD9C-424860E69BC7}"/>
    <cellStyle name="Comma 2 39 3" xfId="20700" xr:uid="{5607E101-F2EC-47C4-83CF-8C5D5A10EB87}"/>
    <cellStyle name="Comma 2 39 4" xfId="26535" xr:uid="{3D66CBD9-42A1-4A85-AB17-91895C706531}"/>
    <cellStyle name="Comma 2 39 5" xfId="32233" xr:uid="{DC289414-5EC9-402D-BD29-4407EC2D2908}"/>
    <cellStyle name="Comma 2 4" xfId="912" xr:uid="{B2B34CDD-F9FE-4673-87CC-657957040774}"/>
    <cellStyle name="Comma 2 4 10" xfId="19699" xr:uid="{BB698EC4-6B14-4E9D-82E1-25BE39EC1EB3}"/>
    <cellStyle name="Comma 2 4 11" xfId="20200" xr:uid="{F2844D7B-31D7-4F0C-A478-7751E4F4F0BA}"/>
    <cellStyle name="Comma 2 4 2" xfId="2626" xr:uid="{1B082DFE-C3B2-4355-9CE1-3EF280DE49FF}"/>
    <cellStyle name="Comma 2 4 2 2" xfId="2627" xr:uid="{413E9E42-93B8-40AB-B502-BA2AECA3B372}"/>
    <cellStyle name="Comma 2 4 2 3" xfId="2628" xr:uid="{1C31815C-CF8B-496F-ACCD-38B79DAD40C9}"/>
    <cellStyle name="Comma 2 4 2 4" xfId="2629" xr:uid="{B6ADAD44-02AF-4D6D-AC96-4BD680FDF866}"/>
    <cellStyle name="Comma 2 4 2 5" xfId="19956" xr:uid="{1BCF5A2F-2626-45F8-BEB2-148232CB4C60}"/>
    <cellStyle name="Comma 2 4 2 6" xfId="14301" xr:uid="{4815CFDE-3A7B-4A90-96F1-A7C5436B4EA2}"/>
    <cellStyle name="Comma 2 4 2 7" xfId="20701" xr:uid="{3F8CB0E3-563C-4A35-ADDD-FE81C7B4B2E2}"/>
    <cellStyle name="Comma 2 4 2 8" xfId="26536" xr:uid="{8E9D8098-F1F3-49EE-8A13-9CC6E6E186CA}"/>
    <cellStyle name="Comma 2 4 2 9" xfId="32234" xr:uid="{50B9D710-34DF-444C-9BFD-7BB39A98EF75}"/>
    <cellStyle name="Comma 2 4 3" xfId="2630" xr:uid="{F77D1CE9-9AF4-4F2D-AD2D-9CC410956A8C}"/>
    <cellStyle name="Comma 2 4 3 2" xfId="2631" xr:uid="{57056E9D-0C24-43B1-9299-2EAB0036BE6B}"/>
    <cellStyle name="Comma 2 4 3 3" xfId="2632" xr:uid="{9D5182E7-1E4F-4688-922B-1D6994962D85}"/>
    <cellStyle name="Comma 2 4 3 4" xfId="19957" xr:uid="{4BF7110A-AAAA-4C3C-9892-5BA03AC9E37D}"/>
    <cellStyle name="Comma 2 4 3 5" xfId="14302" xr:uid="{A0EA4675-EEB6-4D69-9137-C0E471691A2F}"/>
    <cellStyle name="Comma 2 4 3 6" xfId="20702" xr:uid="{FB00BACF-6D25-4985-9B0A-2B21F526509B}"/>
    <cellStyle name="Comma 2 4 3 7" xfId="26537" xr:uid="{6202F1DE-B0AB-40E2-8C7F-490B850448A3}"/>
    <cellStyle name="Comma 2 4 3 8" xfId="32235" xr:uid="{31F5A163-AF20-4028-986D-9D6897252075}"/>
    <cellStyle name="Comma 2 4 4" xfId="2633" xr:uid="{2C3F164F-32F5-4780-8A81-1D00823743D6}"/>
    <cellStyle name="Comma 2 4 4 2" xfId="19958" xr:uid="{87A06AA4-2538-4B3C-B247-7E329C9E35D0}"/>
    <cellStyle name="Comma 2 4 4 3" xfId="20703" xr:uid="{E969034A-C8E2-4BC0-B3CA-1EAAF15E12FA}"/>
    <cellStyle name="Comma 2 4 5" xfId="2634" xr:uid="{2A9A8A84-4C77-484D-872E-32CD19EA2C65}"/>
    <cellStyle name="Comma 2 4 5 2" xfId="14303" xr:uid="{7907EB33-28EE-4CA0-8B17-D4229D73805F}"/>
    <cellStyle name="Comma 2 4 5 3" xfId="20704" xr:uid="{2DDAD60B-80E7-4549-82DF-76E9462677F8}"/>
    <cellStyle name="Comma 2 4 5 4" xfId="26538" xr:uid="{2C7C8174-4DAE-495F-9E34-9F55793DA06D}"/>
    <cellStyle name="Comma 2 4 5 5" xfId="32236" xr:uid="{283A6FBB-257E-409F-A40F-95FE919D6A3A}"/>
    <cellStyle name="Comma 2 4 6" xfId="2635" xr:uid="{BDBDBA05-7266-465E-9804-0CFF01CA52B9}"/>
    <cellStyle name="Comma 2 4 7" xfId="2636" xr:uid="{EC1A4D6D-CB2B-479C-9E68-A8B5D8B1DD52}"/>
    <cellStyle name="Comma 2 4 7 2" xfId="19959" xr:uid="{8225B9AE-8671-409F-BB22-31867159B246}"/>
    <cellStyle name="Comma 2 4 7 3" xfId="20705" xr:uid="{DE421767-BC68-45C6-9EEA-FE7703D38407}"/>
    <cellStyle name="Comma 2 4 8" xfId="2637" xr:uid="{1010770F-0701-4D6F-B749-68322DAA8B13}"/>
    <cellStyle name="Comma 2 4 9" xfId="2638" xr:uid="{5F3C9DC9-C6C1-45DF-B867-FD6A6C5F5B18}"/>
    <cellStyle name="Comma 2 40" xfId="2639" xr:uid="{4BF298BA-7E8E-4818-AF5F-740980567AAB}"/>
    <cellStyle name="Comma 2 40 2" xfId="14304" xr:uid="{81705105-E232-494A-ACC9-60180069BBD1}"/>
    <cellStyle name="Comma 2 40 3" xfId="20706" xr:uid="{0F8D22F6-92DF-4A42-B946-5A0DBD072038}"/>
    <cellStyle name="Comma 2 40 4" xfId="26539" xr:uid="{9E949D81-CEB9-48B6-AC5A-E65F7331C2F1}"/>
    <cellStyle name="Comma 2 40 5" xfId="32237" xr:uid="{A2697666-F9A3-4968-A287-6CBADE589C06}"/>
    <cellStyle name="Comma 2 41" xfId="2640" xr:uid="{84E405CD-8E8F-47A4-B532-B8D3D4E21C43}"/>
    <cellStyle name="Comma 2 41 2" xfId="14305" xr:uid="{26FB17EE-A36A-4948-8FCC-B5C741D60E8F}"/>
    <cellStyle name="Comma 2 41 3" xfId="20707" xr:uid="{E851AEDA-9AC5-4C15-B88B-430EE35C6CC5}"/>
    <cellStyle name="Comma 2 41 4" xfId="26540" xr:uid="{993CAB17-FEAC-48B1-9CB1-C2DF721FB602}"/>
    <cellStyle name="Comma 2 41 5" xfId="32238" xr:uid="{1114B976-8931-454A-B89C-A913B27EBEB1}"/>
    <cellStyle name="Comma 2 42" xfId="2641" xr:uid="{22E32E8D-E728-48DC-867E-4F1859DB9B6D}"/>
    <cellStyle name="Comma 2 42 2" xfId="14306" xr:uid="{556F86C6-50EC-487B-8263-A68C3A2D45CB}"/>
    <cellStyle name="Comma 2 42 3" xfId="20708" xr:uid="{95AAFA6C-2865-43C8-8D4A-DA180FB159D2}"/>
    <cellStyle name="Comma 2 42 4" xfId="26541" xr:uid="{6E53134C-A5BB-4B63-8C52-1FA18632D4EB}"/>
    <cellStyle name="Comma 2 42 5" xfId="32239" xr:uid="{62F8D993-B1C3-4AD3-AA98-63FB32E2C7A9}"/>
    <cellStyle name="Comma 2 43" xfId="2642" xr:uid="{99117874-4CB4-4AD6-B76A-0C526FC668B4}"/>
    <cellStyle name="Comma 2 43 2" xfId="14307" xr:uid="{44B9F552-56F4-4649-9D37-57469B4A7069}"/>
    <cellStyle name="Comma 2 43 3" xfId="20709" xr:uid="{C04BD2FB-6523-45AF-B910-81050DEFC867}"/>
    <cellStyle name="Comma 2 43 4" xfId="26542" xr:uid="{684BAD37-7EA3-41B1-97F7-8FB33BD55C55}"/>
    <cellStyle name="Comma 2 43 5" xfId="32240" xr:uid="{8C7E0909-E17A-48A9-8D8E-625784BC8C0E}"/>
    <cellStyle name="Comma 2 44" xfId="2643" xr:uid="{7FCA40F7-316D-4D25-8AC9-67CE6DE06B8A}"/>
    <cellStyle name="Comma 2 44 2" xfId="19960" xr:uid="{4A6DB893-B774-4ABA-BBD3-EAAD5100D478}"/>
    <cellStyle name="Comma 2 44 3" xfId="14308" xr:uid="{99DAEC17-E8FC-4060-B4AA-65F89324E4C8}"/>
    <cellStyle name="Comma 2 44 4" xfId="20710" xr:uid="{8F05C9AB-8149-4EDF-98B1-02D761713D8A}"/>
    <cellStyle name="Comma 2 44 5" xfId="26543" xr:uid="{B119611D-9EE7-432B-AEF5-E2D37383D3F5}"/>
    <cellStyle name="Comma 2 44 6" xfId="32241" xr:uid="{B0485D1C-6D02-4907-BBFB-D693895DFDE6}"/>
    <cellStyle name="Comma 2 45" xfId="2644" xr:uid="{AD6B6FD3-5639-4AF9-9387-55EC73E42F4D}"/>
    <cellStyle name="Comma 2 45 2" xfId="19961" xr:uid="{736C01E6-7FAB-4609-8879-60E129D68B33}"/>
    <cellStyle name="Comma 2 45 3" xfId="14309" xr:uid="{E922CCB3-C71F-4B49-9E25-BAA4EE8CCE42}"/>
    <cellStyle name="Comma 2 45 4" xfId="20711" xr:uid="{FFF28338-41B3-472B-AA4C-C38D2D51636E}"/>
    <cellStyle name="Comma 2 45 5" xfId="26544" xr:uid="{A5A433B7-3C74-4AD9-8C3B-A9BECD0BB2B0}"/>
    <cellStyle name="Comma 2 45 6" xfId="32242" xr:uid="{9D4F4630-CF26-47D2-91E5-9BD622F5AA6F}"/>
    <cellStyle name="Comma 2 46" xfId="2645" xr:uid="{827FB0B8-EF18-4837-939B-F68F920EEE84}"/>
    <cellStyle name="Comma 2 47" xfId="2646" xr:uid="{FF66D106-91A2-4819-8B01-770E5BB9E7FB}"/>
    <cellStyle name="Comma 2 48" xfId="2647" xr:uid="{2EA0EAFB-B3C6-41E4-BDC8-8AD6C9DB41BD}"/>
    <cellStyle name="Comma 2 49" xfId="2648" xr:uid="{F888798D-72A2-444D-B7B9-DC613F72EF6A}"/>
    <cellStyle name="Comma 2 5" xfId="74" xr:uid="{A0BC0ABD-099D-4144-9EE0-4D42F5BF0C07}"/>
    <cellStyle name="Comma 2 5 2" xfId="2649" xr:uid="{5B439436-4B11-4003-B9D6-4CEB269E8F05}"/>
    <cellStyle name="Comma 2 5 2 2" xfId="2650" xr:uid="{75031E5E-793A-4F5A-BC0C-7EF7664346BA}"/>
    <cellStyle name="Comma 2 5 2 3" xfId="2651" xr:uid="{06BE96B3-B762-41AF-AF81-4F31BE7DCC51}"/>
    <cellStyle name="Comma 2 5 2 4" xfId="2652" xr:uid="{9ED29FD5-CB90-4DAD-973F-6B17A23A7165}"/>
    <cellStyle name="Comma 2 5 2 5" xfId="19962" xr:uid="{E9542511-359E-4FFE-85C2-8EF2A9429C0C}"/>
    <cellStyle name="Comma 2 5 2 6" xfId="14310" xr:uid="{876E91FF-2021-4393-97F6-2D9BED112B40}"/>
    <cellStyle name="Comma 2 5 3" xfId="2653" xr:uid="{E107EF80-6A9F-43DB-942D-2C8F94CD6DCB}"/>
    <cellStyle name="Comma 2 5 3 2" xfId="19963" xr:uid="{D2F44D4E-4E22-45B2-9B5B-0361830B00EA}"/>
    <cellStyle name="Comma 2 5 3 3" xfId="14311" xr:uid="{7764B4FB-67AE-4FCF-8D6C-16617A8DF722}"/>
    <cellStyle name="Comma 2 5 3 4" xfId="20712" xr:uid="{2715D929-3DB0-4FA3-813F-D4FB87CB6682}"/>
    <cellStyle name="Comma 2 5 3 5" xfId="26545" xr:uid="{34478EEF-E61F-4536-9960-ADF69D11DE23}"/>
    <cellStyle name="Comma 2 5 3 6" xfId="32243" xr:uid="{B3C8DC9A-86AD-4C64-A6CF-9FFFD41E3BEA}"/>
    <cellStyle name="Comma 2 5 4" xfId="2654" xr:uid="{2B0BB669-51C1-427D-9D0F-E6424CAC4BAF}"/>
    <cellStyle name="Comma 2 5 5" xfId="2655" xr:uid="{FE1EA6EA-3BD8-43E3-8591-1DDBBBC66C67}"/>
    <cellStyle name="Comma 2 5 6" xfId="2656" xr:uid="{DD1B3A25-5476-4FA7-9B2F-E87A0597BA4F}"/>
    <cellStyle name="Comma 2 5 7" xfId="2657" xr:uid="{58012996-89C3-40B7-9F52-1E6E1E8DF3D7}"/>
    <cellStyle name="Comma 2 5 8" xfId="19683" xr:uid="{F936D517-53DA-40DE-B41F-60FB1CCB3F23}"/>
    <cellStyle name="Comma 2 5 9" xfId="13959" xr:uid="{337AC9E2-9BB4-490F-9C3A-15F79F7589F6}"/>
    <cellStyle name="Comma 2 50" xfId="2658" xr:uid="{5C736014-1615-4E4C-85F1-F88837D80D41}"/>
    <cellStyle name="Comma 2 51" xfId="2659" xr:uid="{495E2905-9FA0-4240-95B9-A832ED7577BA}"/>
    <cellStyle name="Comma 2 52" xfId="2660" xr:uid="{83B7E6A4-57A7-4BA6-B759-CB3615309975}"/>
    <cellStyle name="Comma 2 53" xfId="2661" xr:uid="{39B1D7CB-C00D-4872-97FC-4AD8BB57F764}"/>
    <cellStyle name="Comma 2 54" xfId="2662" xr:uid="{48D63270-45F3-488B-A7D8-FA405A016D94}"/>
    <cellStyle name="Comma 2 55" xfId="2663" xr:uid="{D75689F9-95C5-4A73-B37D-913A0C69DB52}"/>
    <cellStyle name="Comma 2 56" xfId="2664" xr:uid="{D5CDAA71-AE9E-4556-9C45-8AB25590FADC}"/>
    <cellStyle name="Comma 2 56 2" xfId="19964" xr:uid="{269897E8-1638-4897-B911-59DA40CA6B30}"/>
    <cellStyle name="Comma 2 56 3" xfId="20713" xr:uid="{232A15F6-8BEC-4FAF-BE9B-39FB3D9D90AF}"/>
    <cellStyle name="Comma 2 57" xfId="2665" xr:uid="{EF6F587B-2624-4B1D-8F6A-70062CFC133F}"/>
    <cellStyle name="Comma 2 57 2" xfId="19965" xr:uid="{C888586F-2666-4721-A927-5F1FBE9CB9D1}"/>
    <cellStyle name="Comma 2 57 3" xfId="20714" xr:uid="{B2E2FF2B-99C3-47F1-8B86-911353B792ED}"/>
    <cellStyle name="Comma 2 58" xfId="2666" xr:uid="{6ECD4F11-AA03-4F39-8B1C-2076B00BDF94}"/>
    <cellStyle name="Comma 2 58 2" xfId="19966" xr:uid="{CCF840BF-75C7-4B8E-AE23-1CACD27D3943}"/>
    <cellStyle name="Comma 2 58 3" xfId="20715" xr:uid="{8CF5F8C9-642D-48A4-9446-649BD066B462}"/>
    <cellStyle name="Comma 2 59" xfId="2667" xr:uid="{8C516BD8-EBCB-4C61-8965-E5861E956116}"/>
    <cellStyle name="Comma 2 6" xfId="913" xr:uid="{DD054B8B-B5D5-478E-8737-18E51501EAFE}"/>
    <cellStyle name="Comma 2 6 2" xfId="2668" xr:uid="{B9F196B7-3F21-4557-B52C-EB6FBC430D02}"/>
    <cellStyle name="Comma 2 6 2 2" xfId="2669" xr:uid="{8FC79E5A-137C-4052-ADC7-5861A0A4A7E0}"/>
    <cellStyle name="Comma 2 6 2 3" xfId="2670" xr:uid="{223F68F1-1140-4C5E-BC2E-65002EEDF57A}"/>
    <cellStyle name="Comma 2 6 2 4" xfId="2671" xr:uid="{965D712E-F923-4715-A955-B8DF1100DDC3}"/>
    <cellStyle name="Comma 2 6 3" xfId="2672" xr:uid="{6B4D5FE5-86B4-457A-B0BF-AB3B92A68C58}"/>
    <cellStyle name="Comma 2 6 4" xfId="2673" xr:uid="{09D6ACCF-A099-49D2-B59C-5B97F18F02CB}"/>
    <cellStyle name="Comma 2 6 5" xfId="2674" xr:uid="{AED1B4DA-8663-4C09-B843-1948EEE12EFA}"/>
    <cellStyle name="Comma 2 6 6" xfId="2675" xr:uid="{BCF91576-8578-4141-B7EC-E4BDA7138CCE}"/>
    <cellStyle name="Comma 2 6 7" xfId="2676" xr:uid="{BEDB3A83-A9B0-4847-B21C-329269B829D4}"/>
    <cellStyle name="Comma 2 6 8" xfId="19700" xr:uid="{9B65D63A-AD4B-4325-B739-E3CD7DFCC911}"/>
    <cellStyle name="Comma 2 6 9" xfId="20201" xr:uid="{21239E76-F14D-48C2-B3E0-A649DFE549AB}"/>
    <cellStyle name="Comma 2 60" xfId="2677" xr:uid="{348F393C-54D1-4F7D-BB1B-F7C7B913434E}"/>
    <cellStyle name="Comma 2 60 2" xfId="19967" xr:uid="{B4B0E365-4419-403C-802C-0C66A386047E}"/>
    <cellStyle name="Comma 2 60 3" xfId="20716" xr:uid="{FD464E62-8AFC-47D1-B9C3-37B6578785ED}"/>
    <cellStyle name="Comma 2 61" xfId="2678" xr:uid="{D8DC6ACF-6EC7-491B-872F-2F2D81091349}"/>
    <cellStyle name="Comma 2 61 2" xfId="19968" xr:uid="{67858BDE-9EBD-429A-AE7A-9F186E4E04A4}"/>
    <cellStyle name="Comma 2 61 3" xfId="20717" xr:uid="{F0717E04-176F-4A18-B247-EDC6D3B49D57}"/>
    <cellStyle name="Comma 2 62" xfId="2679" xr:uid="{E72F5DB8-24EE-403B-896E-10933CADABFE}"/>
    <cellStyle name="Comma 2 62 2" xfId="19969" xr:uid="{305E629A-96F3-43F3-90B2-1B9BDB4DA98A}"/>
    <cellStyle name="Comma 2 62 3" xfId="20718" xr:uid="{790CB587-9518-42C0-91EF-9DAA86C2FDE1}"/>
    <cellStyle name="Comma 2 63" xfId="2680" xr:uid="{7B9B240C-32E4-4BCB-AF7D-90D832113489}"/>
    <cellStyle name="Comma 2 63 2" xfId="19970" xr:uid="{AAE4E8F0-84B5-4D20-A977-39B3676B8042}"/>
    <cellStyle name="Comma 2 63 3" xfId="20719" xr:uid="{CD714FDE-2CE3-4A0C-AD97-C71FC098F630}"/>
    <cellStyle name="Comma 2 64" xfId="2681" xr:uid="{FBCB13A4-0B2C-4482-9396-5A5DB7E8D5D5}"/>
    <cellStyle name="Comma 2 64 2" xfId="19971" xr:uid="{91BBA261-6F22-4338-8446-84C296EEFEF0}"/>
    <cellStyle name="Comma 2 64 3" xfId="14312" xr:uid="{3DD0C4F5-C66E-4CF3-A873-24D6BB2509D4}"/>
    <cellStyle name="Comma 2 64 4" xfId="20720" xr:uid="{0E2FBECD-5766-4C7D-9C0F-EA2B836996D6}"/>
    <cellStyle name="Comma 2 64 5" xfId="26546" xr:uid="{846827EB-28C1-431B-9711-C600A4C959D5}"/>
    <cellStyle name="Comma 2 64 6" xfId="32244" xr:uid="{4EE03AD4-1FBA-4CCA-87D3-EF7322831BB8}"/>
    <cellStyle name="Comma 2 65" xfId="76" xr:uid="{898523CF-2126-4C3D-A2D7-3A2BAC3212DB}"/>
    <cellStyle name="Comma 2 65 2" xfId="19684" xr:uid="{22A0AAC2-EAAB-4C1B-A5BE-901D70781712}"/>
    <cellStyle name="Comma 2 66" xfId="13960" xr:uid="{2A2AFE5D-42EA-4BD7-A81B-CB4D80B1CCB4}"/>
    <cellStyle name="Comma 2 67" xfId="20145" xr:uid="{9BCDA9AD-2D59-49A5-A6E0-54B789F017F3}"/>
    <cellStyle name="Comma 2 68" xfId="26192" xr:uid="{9AC572F4-088A-45B9-821F-54A0224C2FCA}"/>
    <cellStyle name="Comma 2 69" xfId="31887" xr:uid="{C5AB55C9-3C76-4E52-9CE2-3EA8AE0F5EF3}"/>
    <cellStyle name="Comma 2 7" xfId="914" xr:uid="{A22B2B39-EF7D-45DC-9026-4A00BD6DDDBA}"/>
    <cellStyle name="Comma 2 7 2" xfId="2682" xr:uid="{C6E146D7-7CC2-4C1A-A7D4-CCA198EC704E}"/>
    <cellStyle name="Comma 2 7 3" xfId="2683" xr:uid="{C5809C69-E3D2-43EA-9B62-FF9758E90D21}"/>
    <cellStyle name="Comma 2 7 4" xfId="2684" xr:uid="{3E2CA1AC-AEFE-40FE-AA93-BAA85C8164D0}"/>
    <cellStyle name="Comma 2 7 5" xfId="2685" xr:uid="{3E58B95F-55F7-4E91-B9CC-227EA11AB5CB}"/>
    <cellStyle name="Comma 2 7 6" xfId="19701" xr:uid="{BB461411-1A72-40E0-8190-61AF48EDA9CB}"/>
    <cellStyle name="Comma 2 7 7" xfId="20202" xr:uid="{33DAF56E-D33C-4E9E-8C55-73EDE16C901E}"/>
    <cellStyle name="Comma 2 8" xfId="915" xr:uid="{87C48E4F-94CE-41B3-9409-B1DAD11F2BD9}"/>
    <cellStyle name="Comma 2 8 10" xfId="31931" xr:uid="{CFDDEAB2-4F80-433F-A849-FE816AED7F69}"/>
    <cellStyle name="Comma 2 8 2" xfId="2686" xr:uid="{B60453CF-8F58-4EAD-9F63-1753AC52AF27}"/>
    <cellStyle name="Comma 2 8 3" xfId="2687" xr:uid="{C1669C86-EE0B-459C-88F2-4CEA94C92BB1}"/>
    <cellStyle name="Comma 2 8 4" xfId="2688" xr:uid="{AE7E0DA5-E713-450D-A440-37E146BC5A1D}"/>
    <cellStyle name="Comma 2 8 5" xfId="2689" xr:uid="{82983929-09A3-4791-806B-6934CA6604A7}"/>
    <cellStyle name="Comma 2 8 6" xfId="19702" xr:uid="{86EA7C97-B28B-4C27-9637-101A0AE56BC8}"/>
    <cellStyle name="Comma 2 8 7" xfId="14004" xr:uid="{AD84578E-BA19-4DF7-A2BE-2B5B543B7E6A}"/>
    <cellStyle name="Comma 2 8 8" xfId="20203" xr:uid="{442CFD28-0229-4164-AE71-7BBCC3A04B55}"/>
    <cellStyle name="Comma 2 8 9" xfId="26236" xr:uid="{6A46412F-C87D-4AB8-923C-4ACA823F309E}"/>
    <cellStyle name="Comma 2 9" xfId="2690" xr:uid="{384271E5-98AA-4E61-BCBA-8064140A6C49}"/>
    <cellStyle name="Comma 2 9 2" xfId="2691" xr:uid="{2BE85260-5264-4548-BB16-1989DB6C9BA2}"/>
    <cellStyle name="Comma 2 9 3" xfId="2692" xr:uid="{CE13E2F0-E5BC-417B-8857-C6F42B73B51C}"/>
    <cellStyle name="Comma 2 9 4" xfId="2693" xr:uid="{A13BCA89-87DE-4103-9670-023E0601DA13}"/>
    <cellStyle name="Comma 2 9 5" xfId="2694" xr:uid="{915E21C0-DD2E-431C-B7E3-8673ADD2F4FC}"/>
    <cellStyle name="Comma 2 9 6" xfId="14313" xr:uid="{1AE5FAC3-A0AB-4861-8702-3C0CFF521C2C}"/>
    <cellStyle name="Comma 2 9 7" xfId="20721" xr:uid="{C0C3BF20-6673-48F9-99A5-1335F406DAFC}"/>
    <cellStyle name="Comma 2 9 8" xfId="26547" xr:uid="{4D2E0363-CF6D-48AA-A1EE-CD84EA7C3FBF}"/>
    <cellStyle name="Comma 2 9 9" xfId="32245" xr:uid="{DD91973C-1F51-4A56-ABD5-6B25FA64F7E2}"/>
    <cellStyle name="Comma 20" xfId="2695" xr:uid="{432A1DA7-79C3-4A5F-B1B2-C2352BD998C0}"/>
    <cellStyle name="Comma 20 2" xfId="2696" xr:uid="{B09E714F-07A8-48DB-AEB7-D6D4551498DD}"/>
    <cellStyle name="Comma 20 2 2" xfId="14315" xr:uid="{04A865C3-F480-4585-88A8-89D53F18B188}"/>
    <cellStyle name="Comma 20 2 3" xfId="20723" xr:uid="{0B562829-A73E-4D77-9D5F-B49EB6E5548B}"/>
    <cellStyle name="Comma 20 2 4" xfId="26549" xr:uid="{14142CE1-576B-44C6-BF30-B4DC89F44E50}"/>
    <cellStyle name="Comma 20 2 5" xfId="32247" xr:uid="{B33302C2-53BF-4AA0-9D15-28792905EA18}"/>
    <cellStyle name="Comma 20 3" xfId="14314" xr:uid="{CA7E5CBC-D3AC-4375-9A28-41EA9C61DBC7}"/>
    <cellStyle name="Comma 20 4" xfId="20722" xr:uid="{538199E8-68F5-457A-AA68-A109B5D91374}"/>
    <cellStyle name="Comma 20 5" xfId="26548" xr:uid="{7E75DEC0-668E-44E8-A476-C7829105103E}"/>
    <cellStyle name="Comma 20 6" xfId="32246" xr:uid="{FABDDAFD-F02B-4331-8BFB-261AEB95428C}"/>
    <cellStyle name="Comma 21" xfId="2697" xr:uid="{340B9E28-E65A-49B6-A477-1D77EB6B1535}"/>
    <cellStyle name="Comma 21 2" xfId="2698" xr:uid="{FBBEBCE2-401C-44C1-961F-B401E25B6BD6}"/>
    <cellStyle name="Comma 21 2 2" xfId="14317" xr:uid="{49A5EF7B-19DE-4812-B305-2F60A858754D}"/>
    <cellStyle name="Comma 21 2 3" xfId="20725" xr:uid="{473EE201-BDE8-45D7-9AB1-B833AE5BD87E}"/>
    <cellStyle name="Comma 21 2 4" xfId="26551" xr:uid="{AB994F36-7897-4B09-A64C-079172D0D461}"/>
    <cellStyle name="Comma 21 2 5" xfId="32249" xr:uid="{6C35432C-5780-4287-BDDE-FDBD5E3F7E08}"/>
    <cellStyle name="Comma 21 3" xfId="14316" xr:uid="{0024EE11-4C3E-4489-81D9-53FCD220C0FD}"/>
    <cellStyle name="Comma 21 4" xfId="20724" xr:uid="{FA0EED3B-E7C5-40C7-B22F-D102942B780D}"/>
    <cellStyle name="Comma 21 5" xfId="26550" xr:uid="{A0C9457B-8350-4663-B38F-0A33008ED358}"/>
    <cellStyle name="Comma 21 6" xfId="32248" xr:uid="{C8065E23-1050-496D-9BF3-C4F030C57FD6}"/>
    <cellStyle name="Comma 22" xfId="2699" xr:uid="{869D8744-7A7B-446E-A49E-2A8088BEA1A9}"/>
    <cellStyle name="Comma 22 2" xfId="2700" xr:uid="{832C108E-6031-43EF-A5EE-26A6EE6E442E}"/>
    <cellStyle name="Comma 22 2 2" xfId="14319" xr:uid="{233D6E37-CE2F-4893-8AC8-8449BAF7FFDD}"/>
    <cellStyle name="Comma 22 2 3" xfId="20727" xr:uid="{E8D3EE82-B159-4C2D-B0DC-4D81625DBF71}"/>
    <cellStyle name="Comma 22 2 4" xfId="26553" xr:uid="{BFD466C3-7CBA-4202-A08C-33F50A2D88EC}"/>
    <cellStyle name="Comma 22 2 5" xfId="32251" xr:uid="{1B5BFDE0-519C-491C-A827-602C13811A59}"/>
    <cellStyle name="Comma 22 3" xfId="14318" xr:uid="{2272CCC0-E633-4BB6-B2BB-FE16ED2DBED8}"/>
    <cellStyle name="Comma 22 4" xfId="20726" xr:uid="{367ABA23-4310-441A-97EA-F6892E550CC7}"/>
    <cellStyle name="Comma 22 5" xfId="26552" xr:uid="{21106C5D-FD1F-4F15-B3BA-20E83CA50345}"/>
    <cellStyle name="Comma 22 6" xfId="32250" xr:uid="{3D85356A-0860-4D53-9512-2A9406942457}"/>
    <cellStyle name="Comma 23" xfId="26" xr:uid="{1A35887F-03FA-43F0-A3F6-7BB9BAE5CEA7}"/>
    <cellStyle name="Comma 23 10" xfId="32252" xr:uid="{340C912F-C506-48BB-BE3F-89A279D6835E}"/>
    <cellStyle name="Comma 23 2" xfId="48" xr:uid="{69696EBC-8DFC-47DE-AE44-484FF5A2CCFE}"/>
    <cellStyle name="Comma 23 2 2" xfId="13947" xr:uid="{1768B334-9B50-4C84-970A-B39DD787A87E}"/>
    <cellStyle name="Comma 23 2 3" xfId="2702" xr:uid="{8C4C5870-0FAC-44C5-B262-D2BABF9AB60C}"/>
    <cellStyle name="Comma 23 2 3 2" xfId="19973" xr:uid="{6A75292E-253C-42B8-ADF4-6DE16DA4A955}"/>
    <cellStyle name="Comma 23 2 4" xfId="19671" xr:uid="{370C6496-7C52-4C3D-A5C6-1D12870257F7}"/>
    <cellStyle name="Comma 23 2 5" xfId="14321" xr:uid="{AD989EB3-0CC6-4B66-82FE-1D719C81A156}"/>
    <cellStyle name="Comma 23 2 6" xfId="20729" xr:uid="{4E5C65E6-ADD7-49F3-8804-34ED80F9A1A8}"/>
    <cellStyle name="Comma 23 2 7" xfId="26555" xr:uid="{0E7082C5-92CA-494E-8ADF-EAF133DCD907}"/>
    <cellStyle name="Comma 23 2 8" xfId="32253" xr:uid="{03769CEE-63FB-4435-8E2F-8B5E627770A3}"/>
    <cellStyle name="Comma 23 3" xfId="68" xr:uid="{163E2704-B874-43AF-8A46-144647913765}"/>
    <cellStyle name="Comma 23 4" xfId="13936" xr:uid="{85738935-5B49-4E9A-96F8-66F71A6ABC9C}"/>
    <cellStyle name="Comma 23 5" xfId="2701" xr:uid="{3DC1FF79-627E-434C-B99E-5AB411E89016}"/>
    <cellStyle name="Comma 23 5 2" xfId="19972" xr:uid="{5214454E-660E-4239-B369-15F575C30DD4}"/>
    <cellStyle name="Comma 23 6" xfId="19660" xr:uid="{749DF8EE-82A1-4AF1-8DCD-314E7D5E0065}"/>
    <cellStyle name="Comma 23 7" xfId="14320" xr:uid="{ECD9DE40-B9F9-480E-B945-5FF3326F6F3C}"/>
    <cellStyle name="Comma 23 8" xfId="20728" xr:uid="{55538C0D-44D4-496A-A832-72DEBDA4A72E}"/>
    <cellStyle name="Comma 23 9" xfId="26554" xr:uid="{13DC610E-B861-408A-9DC7-CB78E8BC3736}"/>
    <cellStyle name="Comma 24" xfId="2703" xr:uid="{46349EEF-EFC2-41AA-9214-44C020E572EC}"/>
    <cellStyle name="Comma 24 2" xfId="2704" xr:uid="{1BF1905F-C9DA-416E-BDE1-8A22C333937F}"/>
    <cellStyle name="Comma 24 2 2" xfId="14323" xr:uid="{0616D0B2-0D6F-4A3D-91E4-D78E9B94F2AD}"/>
    <cellStyle name="Comma 24 2 3" xfId="20731" xr:uid="{704D83F7-15B6-49E2-A4EF-910242CF00E3}"/>
    <cellStyle name="Comma 24 2 4" xfId="26557" xr:uid="{99B3ABD8-BDB3-4F0F-9080-69251BBCFB7C}"/>
    <cellStyle name="Comma 24 2 5" xfId="32255" xr:uid="{23FD9141-1459-4C2E-82B9-14F6B19446AD}"/>
    <cellStyle name="Comma 24 3" xfId="14322" xr:uid="{B68943AC-F6F2-4C95-AD8F-FFCA90FF4E79}"/>
    <cellStyle name="Comma 24 4" xfId="20730" xr:uid="{BE13383D-00A6-40A7-9941-E89E5C4CBA8C}"/>
    <cellStyle name="Comma 24 5" xfId="26556" xr:uid="{F0EF6551-2219-4E9A-8EDF-432876E164A8}"/>
    <cellStyle name="Comma 24 6" xfId="32254" xr:uid="{9A994305-7CA5-4AA0-9970-77E547F53BA3}"/>
    <cellStyle name="Comma 25" xfId="14" xr:uid="{EBBDD410-D6FF-473D-A173-2D1B0F6AF0E7}"/>
    <cellStyle name="Comma 25 10" xfId="32256" xr:uid="{337528A8-195E-4495-B369-BBC5907F6AB3}"/>
    <cellStyle name="Comma 25 2" xfId="38" xr:uid="{6FB3636B-F55C-4489-B1BD-E7C390E7670C}"/>
    <cellStyle name="Comma 25 2 2" xfId="13942" xr:uid="{9CA00054-8177-4C8A-B844-418363ED7F8A}"/>
    <cellStyle name="Comma 25 2 3" xfId="2706" xr:uid="{74F8CB49-C3F7-44BF-B333-172045F344C7}"/>
    <cellStyle name="Comma 25 2 3 2" xfId="19975" xr:uid="{25043B56-9F73-4905-AFAE-FC9358624D4C}"/>
    <cellStyle name="Comma 25 2 4" xfId="19666" xr:uid="{E43A5EC6-90AE-4290-BF60-599B542550B2}"/>
    <cellStyle name="Comma 25 2 5" xfId="14325" xr:uid="{B524B29C-5586-4020-81C4-BED20D94A0B5}"/>
    <cellStyle name="Comma 25 2 6" xfId="20733" xr:uid="{6C41FBAD-9FCA-4E92-9355-7AB0132F9C7A}"/>
    <cellStyle name="Comma 25 2 7" xfId="26559" xr:uid="{D48A121B-24C3-476A-8961-38B59DD084F7}"/>
    <cellStyle name="Comma 25 2 8" xfId="32257" xr:uid="{E4977A54-560C-4AA9-A737-2188A018EFC7}"/>
    <cellStyle name="Comma 25 3" xfId="58" xr:uid="{4EF00198-6E12-4CF4-AE0C-D268B520BEE7}"/>
    <cellStyle name="Comma 25 4" xfId="13929" xr:uid="{E22004F2-294B-4383-9BF4-D7AF03045772}"/>
    <cellStyle name="Comma 25 5" xfId="2705" xr:uid="{D2C26AE0-5C42-491B-946A-F67C6B5F3F25}"/>
    <cellStyle name="Comma 25 5 2" xfId="19974" xr:uid="{D326711D-DF71-46D1-8BAC-B5B7202D3063}"/>
    <cellStyle name="Comma 25 6" xfId="19653" xr:uid="{CFCC23FF-536C-4B68-9664-4041CB771AFD}"/>
    <cellStyle name="Comma 25 7" xfId="14324" xr:uid="{9AA5FF7E-0F58-40A1-AFAE-9ABD331E2C2D}"/>
    <cellStyle name="Comma 25 8" xfId="20732" xr:uid="{1A4B85F3-144C-45B6-9AA7-4670DA5FAC57}"/>
    <cellStyle name="Comma 25 9" xfId="26558" xr:uid="{81B03444-A1E9-4114-8761-3B28B0935E13}"/>
    <cellStyle name="Comma 26" xfId="2707" xr:uid="{135018BE-B5A9-4007-9678-162AA665AAA1}"/>
    <cellStyle name="Comma 26 2" xfId="2708" xr:uid="{9107B295-37B1-4215-A5A9-67BC10BCA3ED}"/>
    <cellStyle name="Comma 26 2 2" xfId="14327" xr:uid="{5E293C2D-A97B-4571-ACC1-99C2F68835DB}"/>
    <cellStyle name="Comma 26 2 3" xfId="20735" xr:uid="{58AC1D17-5BBF-4B55-BCE9-25352A3DAF53}"/>
    <cellStyle name="Comma 26 2 4" xfId="26561" xr:uid="{9C609F4B-05B6-40A8-BA34-ACED1CD8AFC1}"/>
    <cellStyle name="Comma 26 2 5" xfId="32259" xr:uid="{5CA13B7D-835A-4B7B-B295-4F1F2E974201}"/>
    <cellStyle name="Comma 26 3" xfId="14326" xr:uid="{DA124314-C85F-42C6-AF71-6E8C7B88E6BD}"/>
    <cellStyle name="Comma 26 4" xfId="20734" xr:uid="{17751926-3799-455B-8E4E-C6443235D752}"/>
    <cellStyle name="Comma 26 5" xfId="26560" xr:uid="{8227B8C0-933F-4CCF-ACA9-C524BAA55A37}"/>
    <cellStyle name="Comma 26 6" xfId="32258" xr:uid="{340EC4AB-7718-4589-8E06-2DF3CD526FD1}"/>
    <cellStyle name="Comma 27" xfId="2709" xr:uid="{82BD60A3-ADA1-4A1C-AF72-B8806F01EA78}"/>
    <cellStyle name="Comma 27 2" xfId="2710" xr:uid="{0FB33521-3A22-4EDB-8CA7-A9CE7AED42B1}"/>
    <cellStyle name="Comma 27 2 2" xfId="14329" xr:uid="{8418DFDC-205A-454A-8D7E-115836025C17}"/>
    <cellStyle name="Comma 27 2 3" xfId="20737" xr:uid="{3D3719C4-AD38-4115-8887-4D1FA00E9254}"/>
    <cellStyle name="Comma 27 2 4" xfId="26563" xr:uid="{9AD18778-71D2-47AC-8BDC-C7BD7683945D}"/>
    <cellStyle name="Comma 27 2 5" xfId="32261" xr:uid="{AD95CE53-0ECD-44EE-BCB1-ED3C3B9B0036}"/>
    <cellStyle name="Comma 27 3" xfId="14328" xr:uid="{716D2287-5EC7-4FFF-A6D3-F8039149D5A8}"/>
    <cellStyle name="Comma 27 4" xfId="20736" xr:uid="{571C9251-D31C-4C11-94EE-3DDCD7DE4E66}"/>
    <cellStyle name="Comma 27 5" xfId="26562" xr:uid="{E05726B7-9E30-45F1-A482-8F439382455B}"/>
    <cellStyle name="Comma 27 6" xfId="32260" xr:uid="{F4453481-3CDF-4E59-B3EF-BAF4F023F1D3}"/>
    <cellStyle name="Comma 28" xfId="2711" xr:uid="{BFCA2684-5173-44A9-8958-8D63DE241D0F}"/>
    <cellStyle name="Comma 28 2" xfId="2712" xr:uid="{13C86F15-925F-403B-97EE-B59BDD3FE2E5}"/>
    <cellStyle name="Comma 28 2 2" xfId="14331" xr:uid="{766E9506-6A4A-4D9B-8A26-39277E7EDFA6}"/>
    <cellStyle name="Comma 28 2 3" xfId="20739" xr:uid="{5E07D1EE-543E-463D-9971-F5988DD5CEF8}"/>
    <cellStyle name="Comma 28 2 4" xfId="26565" xr:uid="{DB03DD77-25BF-45E3-8DA9-35C502E391D7}"/>
    <cellStyle name="Comma 28 2 5" xfId="32263" xr:uid="{2EEDFA40-D741-4B1F-A3EB-9B4680B24646}"/>
    <cellStyle name="Comma 28 3" xfId="14330" xr:uid="{51A84076-2C78-4CEE-8F50-C467D91264D6}"/>
    <cellStyle name="Comma 28 4" xfId="20738" xr:uid="{AF72E65A-5A79-4780-B39D-ADEBF5AD7630}"/>
    <cellStyle name="Comma 28 5" xfId="26564" xr:uid="{891F49EE-6E12-435B-8258-DBA70923D0B1}"/>
    <cellStyle name="Comma 28 6" xfId="32262" xr:uid="{AF0EBF16-7A02-4082-B0FE-EB1FE5B2A559}"/>
    <cellStyle name="Comma 29" xfId="2713" xr:uid="{A8DC1A74-D192-4AFB-A71E-EBBCF8F744BE}"/>
    <cellStyle name="Comma 29 2" xfId="2714" xr:uid="{A87943E5-D391-4BA5-97F8-56D1D598E62A}"/>
    <cellStyle name="Comma 29 2 2" xfId="14333" xr:uid="{19D1F28C-1F75-4005-85B4-5D9F63AF1751}"/>
    <cellStyle name="Comma 29 2 3" xfId="20741" xr:uid="{959577A9-2B30-486B-A9B9-744E1C1D0D85}"/>
    <cellStyle name="Comma 29 2 4" xfId="26567" xr:uid="{2E7F7713-9278-4D44-B1BD-9B968FFEB7D7}"/>
    <cellStyle name="Comma 29 2 5" xfId="32265" xr:uid="{15C16F60-8F15-48DD-AFFD-6096C1E4B3A2}"/>
    <cellStyle name="Comma 29 3" xfId="14332" xr:uid="{5A5EF3D6-D534-4594-B58F-94F84EA9B048}"/>
    <cellStyle name="Comma 29 4" xfId="20740" xr:uid="{B1594491-2CF9-48F5-9AED-10A0F6E653FD}"/>
    <cellStyle name="Comma 29 5" xfId="26566" xr:uid="{B873D228-F37F-40A1-86BC-EEB7A6B30201}"/>
    <cellStyle name="Comma 29 6" xfId="32264" xr:uid="{A54D2586-F6B2-46F2-8F86-FC79E9B45C23}"/>
    <cellStyle name="Comma 3" xfId="11" xr:uid="{4E53BD88-B6CA-463B-937D-76A6FA62BCA2}"/>
    <cellStyle name="Comma 3 10" xfId="2715" xr:uid="{A6199CC0-C0AB-4B1B-A39D-AABC6D8A9D87}"/>
    <cellStyle name="Comma 3 10 2" xfId="19976" xr:uid="{8C05AC29-1ED3-4AA9-AE0E-1706BD5F7873}"/>
    <cellStyle name="Comma 3 10 3" xfId="20742" xr:uid="{8EE80E07-DD82-4C3B-8838-0EC071154BEA}"/>
    <cellStyle name="Comma 3 11" xfId="2716" xr:uid="{06E7E2AE-D255-42F2-9D53-7C3E42FA9CD1}"/>
    <cellStyle name="Comma 3 11 2" xfId="19977" xr:uid="{43D3EAB5-40C4-4395-97DC-2421C5B6016B}"/>
    <cellStyle name="Comma 3 11 3" xfId="20743" xr:uid="{450C7D66-AE4A-436E-B99C-05AFD438AF04}"/>
    <cellStyle name="Comma 3 12" xfId="2717" xr:uid="{93B880C5-A91D-4C84-AA43-F4DB0F6E5754}"/>
    <cellStyle name="Comma 3 12 2" xfId="19978" xr:uid="{0FF4EB71-DF14-4344-80AD-F9DE242F032C}"/>
    <cellStyle name="Comma 3 12 3" xfId="20744" xr:uid="{0CAAE7E1-6370-4FC6-AB48-943939463279}"/>
    <cellStyle name="Comma 3 13" xfId="2718" xr:uid="{6DFA9041-BFC9-4D8E-B143-0E7131EC367D}"/>
    <cellStyle name="Comma 3 13 2" xfId="19979" xr:uid="{27D677FD-AE1D-4A24-8D87-50DE2D835E3C}"/>
    <cellStyle name="Comma 3 13 3" xfId="20745" xr:uid="{AAAE064F-A00D-43E9-83A8-930D3E6243DF}"/>
    <cellStyle name="Comma 3 14" xfId="2719" xr:uid="{FD497ECC-CF28-4DF3-8C53-EE211E3CAFDD}"/>
    <cellStyle name="Comma 3 14 2" xfId="19980" xr:uid="{78C88B4B-8F8A-491C-9263-CDA744333B09}"/>
    <cellStyle name="Comma 3 14 3" xfId="20746" xr:uid="{36D10F54-AE81-44ED-A85C-588996B9BFA4}"/>
    <cellStyle name="Comma 3 15" xfId="2720" xr:uid="{8860C9BB-62B7-4485-A994-023F7F490D9C}"/>
    <cellStyle name="Comma 3 15 2" xfId="19981" xr:uid="{6ECADF70-B8DD-45C8-B30A-8AC60830A8A4}"/>
    <cellStyle name="Comma 3 15 3" xfId="20747" xr:uid="{77109350-A9DE-415D-BFF7-C63F0D5C928B}"/>
    <cellStyle name="Comma 3 16" xfId="2721" xr:uid="{F4466D09-677B-4DE7-B693-A0063BE7BDF7}"/>
    <cellStyle name="Comma 3 16 2" xfId="19982" xr:uid="{B8818A6C-02BE-46F7-A294-905E7CB9AA28}"/>
    <cellStyle name="Comma 3 16 3" xfId="20748" xr:uid="{F393CE77-F793-4E24-AFD9-7DC45BF84332}"/>
    <cellStyle name="Comma 3 17" xfId="2722" xr:uid="{285F2EA1-FF4D-43D7-BEBA-09911C99DA30}"/>
    <cellStyle name="Comma 3 17 2" xfId="19983" xr:uid="{171A8655-C74B-4F8F-9CE9-CD1EF593A721}"/>
    <cellStyle name="Comma 3 17 3" xfId="20749" xr:uid="{A1B9E4EC-D546-4922-91F8-6850649D6BC3}"/>
    <cellStyle name="Comma 3 18" xfId="2723" xr:uid="{9A080B59-2162-4F20-9AAD-A4DB29128CBE}"/>
    <cellStyle name="Comma 3 18 2" xfId="19984" xr:uid="{3CBAE5B5-605B-4C86-B30E-4D4E6EADF287}"/>
    <cellStyle name="Comma 3 18 3" xfId="20750" xr:uid="{9694FF27-D63E-4BEC-B48E-095BC938F996}"/>
    <cellStyle name="Comma 3 19" xfId="2724" xr:uid="{170BE036-2A23-47FB-A0A2-64F8C026A200}"/>
    <cellStyle name="Comma 3 19 2" xfId="19985" xr:uid="{20917F41-3ECB-4402-9B51-DBA73E635CCB}"/>
    <cellStyle name="Comma 3 19 3" xfId="20751" xr:uid="{B213BADE-DF70-4F1E-92E4-CB74B5457AE4}"/>
    <cellStyle name="Comma 3 2" xfId="36" xr:uid="{F08EAE6A-C1BA-440A-AACC-4D961D869A85}"/>
    <cellStyle name="Comma 3 2 10" xfId="2726" xr:uid="{DF17559F-E27C-4AC1-BD01-65AC400D2618}"/>
    <cellStyle name="Comma 3 2 10 2" xfId="19986" xr:uid="{A6F81E51-E2B1-4423-9ED6-6A1DEE0BE28B}"/>
    <cellStyle name="Comma 3 2 10 3" xfId="20752" xr:uid="{4324F35E-0F75-49B1-A296-C0C6DE369BF3}"/>
    <cellStyle name="Comma 3 2 11" xfId="2727" xr:uid="{0E95B5AC-BEFB-46F8-ACEF-AD5691ACAF4C}"/>
    <cellStyle name="Comma 3 2 11 2" xfId="19987" xr:uid="{29FADC6E-29C4-4E98-A9AF-1D659F2DC19C}"/>
    <cellStyle name="Comma 3 2 11 3" xfId="20753" xr:uid="{171F0CE1-23F7-4C9D-9481-A5F9999E0D57}"/>
    <cellStyle name="Comma 3 2 12" xfId="2728" xr:uid="{03FA251F-BCBE-426F-9B3D-3C7ED13EBE87}"/>
    <cellStyle name="Comma 3 2 12 2" xfId="19988" xr:uid="{C5B0E0FE-916B-4FA0-BFB1-F9D9DDB35262}"/>
    <cellStyle name="Comma 3 2 12 3" xfId="20754" xr:uid="{E5D01A97-DD71-4CB0-AD6B-97B3F26DA862}"/>
    <cellStyle name="Comma 3 2 13" xfId="2729" xr:uid="{934F5CE6-BABE-4979-8138-C77F0EB14A17}"/>
    <cellStyle name="Comma 3 2 13 2" xfId="19989" xr:uid="{6DDB3648-7CA1-4107-B748-86045C67B7E9}"/>
    <cellStyle name="Comma 3 2 13 3" xfId="20755" xr:uid="{85473663-EE58-4CE2-9FDB-5DE55B2991D2}"/>
    <cellStyle name="Comma 3 2 14" xfId="2730" xr:uid="{C49AA0B9-0A77-4817-A45A-F3DB02A2DAF3}"/>
    <cellStyle name="Comma 3 2 14 2" xfId="19990" xr:uid="{A8084E98-B36A-45D8-999A-53D544689169}"/>
    <cellStyle name="Comma 3 2 14 3" xfId="20756" xr:uid="{3BF16ECE-A926-42BA-B555-6C8F1C73A763}"/>
    <cellStyle name="Comma 3 2 15" xfId="2731" xr:uid="{AF67434D-212F-4BF0-963D-E09FB133EDED}"/>
    <cellStyle name="Comma 3 2 15 2" xfId="19991" xr:uid="{0141CC68-5A1F-44C8-8C63-EF669E8F08D4}"/>
    <cellStyle name="Comma 3 2 15 3" xfId="20757" xr:uid="{282B892D-4187-46BE-BAF0-02DEDAA69A8F}"/>
    <cellStyle name="Comma 3 2 16" xfId="2732" xr:uid="{C7466354-F116-4C7A-99CE-48D2AFE13F8E}"/>
    <cellStyle name="Comma 3 2 16 2" xfId="19992" xr:uid="{6E47D5F1-A747-4E22-B675-2D0E362E9D03}"/>
    <cellStyle name="Comma 3 2 16 3" xfId="20758" xr:uid="{14BF3F1F-2ACB-45A0-BA57-7FA425FBAE7B}"/>
    <cellStyle name="Comma 3 2 17" xfId="2733" xr:uid="{7406F4BF-B64B-4E7E-9B23-C4EAE02CD0FC}"/>
    <cellStyle name="Comma 3 2 17 2" xfId="19993" xr:uid="{4DCC1861-1D08-48F7-8CAE-29ECA6894A08}"/>
    <cellStyle name="Comma 3 2 17 3" xfId="20759" xr:uid="{9E6A635F-0A63-47EB-B671-9CA59BE9D438}"/>
    <cellStyle name="Comma 3 2 18" xfId="2734" xr:uid="{A22D9211-0E3E-4AC0-913F-F5914DF5B0A2}"/>
    <cellStyle name="Comma 3 2 18 2" xfId="19994" xr:uid="{D614DFFB-2921-43AE-A024-C203424E88CE}"/>
    <cellStyle name="Comma 3 2 18 3" xfId="20760" xr:uid="{0E0195E8-98A7-408B-80CE-126626F1760D}"/>
    <cellStyle name="Comma 3 2 19" xfId="2735" xr:uid="{FBAD0DCF-59E2-4785-8748-5E9A2D4DC5B0}"/>
    <cellStyle name="Comma 3 2 19 2" xfId="19995" xr:uid="{3826F927-10DC-45F0-80BA-B6497C78CE62}"/>
    <cellStyle name="Comma 3 2 19 3" xfId="20761" xr:uid="{82091709-A128-4334-900C-E7FE9A72B367}"/>
    <cellStyle name="Comma 3 2 2" xfId="2736" xr:uid="{AF5BCAD6-7EA1-46A5-BED8-9584068AEF65}"/>
    <cellStyle name="Comma 3 2 2 2" xfId="2737" xr:uid="{C41DA387-3090-4F3D-ACE7-8E793D538AF8}"/>
    <cellStyle name="Comma 3 2 2 2 2" xfId="2738" xr:uid="{461B7265-BE85-4B4E-BBDF-52579E79D1F8}"/>
    <cellStyle name="Comma 3 2 2 2 2 2" xfId="19997" xr:uid="{5A174814-2BD0-4213-96B6-79C70515116E}"/>
    <cellStyle name="Comma 3 2 2 2 2 3" xfId="20763" xr:uid="{86D2D99C-ABFD-460A-BEB9-7448E93287A2}"/>
    <cellStyle name="Comma 3 2 2 2 3" xfId="2739" xr:uid="{2FF0A78A-ED0D-4229-A133-525ACBBB2993}"/>
    <cellStyle name="Comma 3 2 2 2 3 2" xfId="19998" xr:uid="{0A50BB63-EBB6-4A2C-B325-AAE1163B68D6}"/>
    <cellStyle name="Comma 3 2 2 2 3 3" xfId="20764" xr:uid="{D042C82F-CD0C-469C-ABF2-9AA7D66ECE2E}"/>
    <cellStyle name="Comma 3 2 2 2 4" xfId="2740" xr:uid="{01A20452-B76C-4BEA-A98C-DA703A87BC65}"/>
    <cellStyle name="Comma 3 2 2 2 4 2" xfId="19999" xr:uid="{0D755B80-E2F3-4F50-AC00-B495536BC661}"/>
    <cellStyle name="Comma 3 2 2 2 4 3" xfId="20765" xr:uid="{67F98530-FDD4-425D-BCAD-B7F100DB4AC4}"/>
    <cellStyle name="Comma 3 2 2 2 5" xfId="19996" xr:uid="{0E77D34D-F25C-41D8-BB31-4007E6A1BC0B}"/>
    <cellStyle name="Comma 3 2 2 2 6" xfId="20762" xr:uid="{0A9084FD-3C8B-4D53-9EDD-A9E9663CE86B}"/>
    <cellStyle name="Comma 3 2 2 3" xfId="2741" xr:uid="{15A5CE71-726D-41D8-8C18-5AFF25F5363B}"/>
    <cellStyle name="Comma 3 2 2 3 2" xfId="20000" xr:uid="{3FEF1A59-365F-462C-82DD-10AC16A628D2}"/>
    <cellStyle name="Comma 3 2 2 3 3" xfId="20766" xr:uid="{18C5ABA2-7AF9-488E-8168-832B40348556}"/>
    <cellStyle name="Comma 3 2 2 4" xfId="2742" xr:uid="{3544EC21-F978-4093-9693-715BC51397D8}"/>
    <cellStyle name="Comma 3 2 2 4 2" xfId="20001" xr:uid="{834B1F28-C2B8-456E-B621-75DAAFA420E1}"/>
    <cellStyle name="Comma 3 2 2 4 3" xfId="20767" xr:uid="{E2C56DBF-96F2-411E-B323-EEBD8C32C40B}"/>
    <cellStyle name="Comma 3 2 2 5" xfId="2743" xr:uid="{829E73D7-1C3B-4584-AB8A-DF71B68F6F58}"/>
    <cellStyle name="Comma 3 2 2 5 2" xfId="20002" xr:uid="{1191CE84-2CB4-44D1-B2E6-3A36C4C72792}"/>
    <cellStyle name="Comma 3 2 2 5 3" xfId="20768" xr:uid="{66134D8A-395E-4B3E-90FD-14DF1A96FBBE}"/>
    <cellStyle name="Comma 3 2 20" xfId="2744" xr:uid="{A8D5EA9A-DF80-4127-AE87-A66B7E871E98}"/>
    <cellStyle name="Comma 3 2 20 2" xfId="20003" xr:uid="{03DB7D94-91CB-4B1A-84CF-9E5405E60B32}"/>
    <cellStyle name="Comma 3 2 20 3" xfId="20769" xr:uid="{0CF7918C-4F48-41CE-842D-8C0D4B8DF847}"/>
    <cellStyle name="Comma 3 2 21" xfId="2745" xr:uid="{A20C37C3-6E1D-46B7-B096-012820D96A21}"/>
    <cellStyle name="Comma 3 2 21 2" xfId="20004" xr:uid="{09F7C105-DE7E-4918-82E4-58987DEF9B85}"/>
    <cellStyle name="Comma 3 2 21 3" xfId="20770" xr:uid="{1330D3F9-3256-42D4-B19D-0C8AA0A2F2E4}"/>
    <cellStyle name="Comma 3 2 22" xfId="2746" xr:uid="{622D3AE7-FC56-47BF-A14B-B72202C00D9C}"/>
    <cellStyle name="Comma 3 2 22 2" xfId="20005" xr:uid="{FBBB38E9-2F74-4CE1-89DF-4ADBB8A126EC}"/>
    <cellStyle name="Comma 3 2 22 3" xfId="20771" xr:uid="{773C9DDA-325B-437C-B298-556D40BA9595}"/>
    <cellStyle name="Comma 3 2 23" xfId="2747" xr:uid="{DC7D96D2-1F97-4C0F-B538-5A51A1C7A56C}"/>
    <cellStyle name="Comma 3 2 23 2" xfId="20006" xr:uid="{3DC931FE-BC06-4188-AFFA-F6C4534D3F90}"/>
    <cellStyle name="Comma 3 2 23 3" xfId="20772" xr:uid="{20097A90-1859-4F60-AAD3-46E6AAB367CF}"/>
    <cellStyle name="Comma 3 2 24" xfId="2748" xr:uid="{77774125-47E5-4622-8B84-ED8E64976717}"/>
    <cellStyle name="Comma 3 2 24 2" xfId="20007" xr:uid="{B7C808E9-7FE9-48E8-800E-97E8538ECE59}"/>
    <cellStyle name="Comma 3 2 24 3" xfId="20773" xr:uid="{EE2DA21F-AE0E-452C-9C6A-484646305B88}"/>
    <cellStyle name="Comma 3 2 25" xfId="2749" xr:uid="{842556D1-D0C7-4E29-8D69-1E5B53C9E8E7}"/>
    <cellStyle name="Comma 3 2 25 2" xfId="20008" xr:uid="{BAA9BD11-9784-4A78-8BE0-1A01FAF520B6}"/>
    <cellStyle name="Comma 3 2 25 3" xfId="20774" xr:uid="{9A2BC2B6-030C-432C-B802-9C3DA28A2D12}"/>
    <cellStyle name="Comma 3 2 26" xfId="2750" xr:uid="{F56D841F-DF07-4AD3-BA1E-1F375C03F081}"/>
    <cellStyle name="Comma 3 2 26 2" xfId="20009" xr:uid="{1F53E53A-5E28-4155-942F-DA6140CABED8}"/>
    <cellStyle name="Comma 3 2 26 3" xfId="20775" xr:uid="{97EF1BFD-F8B5-4F72-8E12-DBC5B1F8D477}"/>
    <cellStyle name="Comma 3 2 27" xfId="2751" xr:uid="{C49DBDC4-0216-4BA2-B70B-98C8FEB9D687}"/>
    <cellStyle name="Comma 3 2 27 2" xfId="20010" xr:uid="{99D03454-0EF9-4317-8504-403187DBBA45}"/>
    <cellStyle name="Comma 3 2 27 3" xfId="20776" xr:uid="{B46A9D05-AC77-4B9B-951C-E42CFBF3C1ED}"/>
    <cellStyle name="Comma 3 2 28" xfId="2752" xr:uid="{762C4F4D-FC65-4EDD-B97D-2B2D395E8C82}"/>
    <cellStyle name="Comma 3 2 28 2" xfId="20011" xr:uid="{0FB9E8A3-4DB4-48BA-AC3F-E09D816304ED}"/>
    <cellStyle name="Comma 3 2 28 3" xfId="20777" xr:uid="{B0E0D536-9E06-48D6-B271-74D4552D2307}"/>
    <cellStyle name="Comma 3 2 29" xfId="13940" xr:uid="{D6AFF7E0-25EB-4C8B-9266-9A4A3A99B3D5}"/>
    <cellStyle name="Comma 3 2 29 2" xfId="20128" xr:uid="{B6F89106-1570-41E8-9973-47C7F620FD34}"/>
    <cellStyle name="Comma 3 2 3" xfId="2753" xr:uid="{A2415EFC-CB20-446F-8135-CDB6A76D56BD}"/>
    <cellStyle name="Comma 3 2 3 2" xfId="2754" xr:uid="{C6DC1B1A-7B96-4730-B818-56F2CCF356EA}"/>
    <cellStyle name="Comma 3 2 3 2 2" xfId="20012" xr:uid="{E532F35B-CC10-4DEC-B0D3-F4C5BB603125}"/>
    <cellStyle name="Comma 3 2 3 2 3" xfId="20778" xr:uid="{CC1C5E39-31C2-4224-8F96-0244DCEB27D7}"/>
    <cellStyle name="Comma 3 2 3 3" xfId="2755" xr:uid="{C19A54D1-B9BD-4ED3-9FA9-5E2886D6B90D}"/>
    <cellStyle name="Comma 3 2 3 3 2" xfId="20013" xr:uid="{BBC3DB41-57D2-4D38-8B0A-C90913858B71}"/>
    <cellStyle name="Comma 3 2 3 3 3" xfId="20779" xr:uid="{1EAC259E-6CD3-4DE4-9340-883D98C5C72A}"/>
    <cellStyle name="Comma 3 2 3 4" xfId="2756" xr:uid="{43129A0F-FD00-4E09-8E42-A4BA8F7F80B5}"/>
    <cellStyle name="Comma 3 2 3 4 2" xfId="20014" xr:uid="{217BCBE9-0003-494F-B738-58385F90660C}"/>
    <cellStyle name="Comma 3 2 3 4 3" xfId="20780" xr:uid="{2D9CB16E-EAD6-40BE-A001-6D82486E70A2}"/>
    <cellStyle name="Comma 3 2 3 5" xfId="2757" xr:uid="{77FDCE8F-E0B6-4EA0-AB0C-36D8D13EA4A3}"/>
    <cellStyle name="Comma 3 2 3 5 2" xfId="20015" xr:uid="{463FD05D-7745-4640-9DAB-087B642511DE}"/>
    <cellStyle name="Comma 3 2 3 5 3" xfId="20781" xr:uid="{6C739107-09EF-41B6-AD28-512369117E73}"/>
    <cellStyle name="Comma 3 2 30" xfId="2725" xr:uid="{4406E54B-334D-463D-8FC7-8B818D7A4EE3}"/>
    <cellStyle name="Comma 3 2 31" xfId="19664" xr:uid="{7584A5AF-E28A-431C-8B39-57B5998AFEFD}"/>
    <cellStyle name="Comma 3 2 4" xfId="2758" xr:uid="{3C215A8D-8342-4CCA-9E96-872B43641285}"/>
    <cellStyle name="Comma 3 2 4 2" xfId="2759" xr:uid="{E4BC6970-7FDA-41C6-91FA-C4E46298F7A1}"/>
    <cellStyle name="Comma 3 2 4 2 2" xfId="20017" xr:uid="{43D72E46-E78A-465F-BAF7-014DD235F806}"/>
    <cellStyle name="Comma 3 2 4 2 3" xfId="20783" xr:uid="{068C447B-9EF0-4954-A37E-17F9788A4377}"/>
    <cellStyle name="Comma 3 2 4 3" xfId="2760" xr:uid="{A338C69C-79D5-49CE-B5C2-AEDECE22B045}"/>
    <cellStyle name="Comma 3 2 4 3 2" xfId="20018" xr:uid="{2D7F060E-B972-4271-9F51-D2156BFEF12A}"/>
    <cellStyle name="Comma 3 2 4 3 3" xfId="20784" xr:uid="{0724E580-EDC1-4263-9346-2A5F4C794999}"/>
    <cellStyle name="Comma 3 2 4 4" xfId="2761" xr:uid="{C203B7D0-34A9-4A8E-961D-EA152E23AF3A}"/>
    <cellStyle name="Comma 3 2 4 4 2" xfId="20019" xr:uid="{DFAF3DCB-4FBE-4F6E-8D9D-7D0FBE62E052}"/>
    <cellStyle name="Comma 3 2 4 4 3" xfId="20785" xr:uid="{D8904985-9A5D-403C-94AA-570FE582ADE2}"/>
    <cellStyle name="Comma 3 2 4 5" xfId="2762" xr:uid="{D6EFC455-C3FA-44C4-B37A-B46F56BA2161}"/>
    <cellStyle name="Comma 3 2 4 5 2" xfId="20020" xr:uid="{B77CBE73-C4F4-4503-B11A-AF7B7F7BF276}"/>
    <cellStyle name="Comma 3 2 4 5 3" xfId="20786" xr:uid="{6991CB6E-C055-46EB-8235-96F12D017879}"/>
    <cellStyle name="Comma 3 2 4 6" xfId="20016" xr:uid="{779AC094-4C8E-4DF5-95AA-109E5BC42753}"/>
    <cellStyle name="Comma 3 2 4 7" xfId="20782" xr:uid="{FB9B54F0-C355-4F4E-BDB3-E9AFAA990904}"/>
    <cellStyle name="Comma 3 2 5" xfId="2763" xr:uid="{81ACD00D-0958-4530-A2B1-D448EA5B2749}"/>
    <cellStyle name="Comma 3 2 5 2" xfId="2764" xr:uid="{BBA034A8-68D7-4D21-B36B-73C9C6BADABC}"/>
    <cellStyle name="Comma 3 2 5 2 2" xfId="20022" xr:uid="{58120B25-00C7-4C28-BBA8-CEBD49F7E33B}"/>
    <cellStyle name="Comma 3 2 5 2 3" xfId="20788" xr:uid="{9E7055BC-F017-4817-81DB-E60A1C917A73}"/>
    <cellStyle name="Comma 3 2 5 3" xfId="2765" xr:uid="{ECE16C80-90C5-40D7-B427-CA79CFFFAA5B}"/>
    <cellStyle name="Comma 3 2 5 3 2" xfId="20023" xr:uid="{6C392FB8-9618-4BF0-8551-47F9B2842D77}"/>
    <cellStyle name="Comma 3 2 5 3 3" xfId="20789" xr:uid="{3B7A1420-2871-47E5-833B-9A3D44FB0975}"/>
    <cellStyle name="Comma 3 2 5 4" xfId="2766" xr:uid="{51A60B02-4012-473A-B047-60D4380990AF}"/>
    <cellStyle name="Comma 3 2 5 4 2" xfId="20024" xr:uid="{C644F7A8-1775-4500-8B13-4434DAB82C2C}"/>
    <cellStyle name="Comma 3 2 5 4 3" xfId="20790" xr:uid="{9B27E9FD-6A72-49A5-813C-D48C3A799B32}"/>
    <cellStyle name="Comma 3 2 5 5" xfId="2767" xr:uid="{8530E23F-FC73-40B7-A9EC-F1AB914D3A17}"/>
    <cellStyle name="Comma 3 2 5 5 2" xfId="20025" xr:uid="{55195544-B87A-4F68-B112-BDEDCD15EABB}"/>
    <cellStyle name="Comma 3 2 5 5 3" xfId="20791" xr:uid="{1E6B025E-831B-4DDD-AD09-1FCCCAF73C69}"/>
    <cellStyle name="Comma 3 2 5 6" xfId="20021" xr:uid="{1B2913C8-D51F-4B38-BB47-3582C47A66A5}"/>
    <cellStyle name="Comma 3 2 5 7" xfId="20787" xr:uid="{AB0378A9-7F3D-40BC-B71D-26174517194F}"/>
    <cellStyle name="Comma 3 2 6" xfId="2768" xr:uid="{10CB9AE5-4C69-4A8D-98A5-5C73A12CF114}"/>
    <cellStyle name="Comma 3 2 6 2" xfId="20026" xr:uid="{622B2DDD-E18F-4B5A-A67D-A375E4F33B8A}"/>
    <cellStyle name="Comma 3 2 6 3" xfId="20792" xr:uid="{D280C3CC-42C1-46EE-8A9C-4EAC44CD0BBD}"/>
    <cellStyle name="Comma 3 2 7" xfId="2769" xr:uid="{3AF6C460-FC31-4878-AAAD-8F26EF2DFBFF}"/>
    <cellStyle name="Comma 3 2 7 2" xfId="20027" xr:uid="{7096FAB2-7DB0-486C-A422-FFA5A7C26DB9}"/>
    <cellStyle name="Comma 3 2 7 3" xfId="20793" xr:uid="{92750E16-55D3-4517-B54C-C1937C0C4449}"/>
    <cellStyle name="Comma 3 2 8" xfId="2770" xr:uid="{2E54C899-ED19-4610-802E-D3BAD94DBFBB}"/>
    <cellStyle name="Comma 3 2 8 2" xfId="20028" xr:uid="{D33454CD-B48D-407B-9F62-EB09373A05FD}"/>
    <cellStyle name="Comma 3 2 8 3" xfId="20794" xr:uid="{89F3BD7A-566A-4C60-A18B-AC2CC12BB5FC}"/>
    <cellStyle name="Comma 3 2 9" xfId="2771" xr:uid="{C77DB7D1-6C12-40BC-907C-35B14A3237CE}"/>
    <cellStyle name="Comma 3 2 9 2" xfId="20029" xr:uid="{7CF0EA57-A374-47BD-97C8-195717BAF810}"/>
    <cellStyle name="Comma 3 2 9 3" xfId="20795" xr:uid="{BD6A6036-CC19-4DF3-A7E5-76A0271D4E74}"/>
    <cellStyle name="Comma 3 20" xfId="2772" xr:uid="{9677025C-7004-4C2F-BEE9-577D942EA204}"/>
    <cellStyle name="Comma 3 20 2" xfId="20030" xr:uid="{C1603A48-791E-4323-8A84-1BA163A3FED9}"/>
    <cellStyle name="Comma 3 20 3" xfId="20796" xr:uid="{9846457F-6313-4A9C-A6EB-C28BDDE07A38}"/>
    <cellStyle name="Comma 3 21" xfId="2773" xr:uid="{C523B963-04F7-43A6-A930-3D8DE49BC8A8}"/>
    <cellStyle name="Comma 3 21 2" xfId="20031" xr:uid="{D7BEB0D1-CD5D-44C4-B3FC-1F505E1DE37D}"/>
    <cellStyle name="Comma 3 21 3" xfId="20797" xr:uid="{7C61DEC4-EF1F-459D-90F8-5B1988F5B8D0}"/>
    <cellStyle name="Comma 3 22" xfId="2774" xr:uid="{0DD30922-A715-49BF-B843-F9B4399B5B3B}"/>
    <cellStyle name="Comma 3 22 2" xfId="20032" xr:uid="{83935C33-ED57-47B6-8FB3-10A44CB79877}"/>
    <cellStyle name="Comma 3 22 3" xfId="20798" xr:uid="{F408ABAA-773C-4DE7-8940-F02FD01C3979}"/>
    <cellStyle name="Comma 3 23" xfId="2775" xr:uid="{3D7B0CA1-36ED-4C10-80EE-5E2B086FABAE}"/>
    <cellStyle name="Comma 3 23 2" xfId="20033" xr:uid="{4180D077-2C39-476F-9871-8E738372C917}"/>
    <cellStyle name="Comma 3 23 3" xfId="20799" xr:uid="{8701F6BD-A19B-4FCC-9263-C09423B36FAB}"/>
    <cellStyle name="Comma 3 24" xfId="2776" xr:uid="{5A4FD068-60DD-4529-9306-43BC00E68F33}"/>
    <cellStyle name="Comma 3 24 2" xfId="20034" xr:uid="{4F51A0F0-ED8F-4614-AD27-6434658918D1}"/>
    <cellStyle name="Comma 3 24 3" xfId="20800" xr:uid="{7A61772F-F2F0-4825-A293-A613C8B05313}"/>
    <cellStyle name="Comma 3 25" xfId="2777" xr:uid="{676AF0BD-ACEF-4738-9F6D-B6A572045C85}"/>
    <cellStyle name="Comma 3 25 2" xfId="20035" xr:uid="{680D3A78-23DB-47B2-AD19-1A77EBEBB9F2}"/>
    <cellStyle name="Comma 3 25 3" xfId="20801" xr:uid="{E15A39C4-F8B0-4644-B201-58151FDA3248}"/>
    <cellStyle name="Comma 3 26" xfId="2778" xr:uid="{9D212F75-539A-4114-BE58-36E8BDB9FCCE}"/>
    <cellStyle name="Comma 3 26 2" xfId="20036" xr:uid="{9D5A4EE2-544B-4FCF-ACCB-122EC8649F3A}"/>
    <cellStyle name="Comma 3 26 3" xfId="20802" xr:uid="{8300DA6A-155E-44E7-83C8-7D9773CA06D9}"/>
    <cellStyle name="Comma 3 27" xfId="2779" xr:uid="{74C47A42-F6FC-48DB-8071-0DE6E374094E}"/>
    <cellStyle name="Comma 3 27 2" xfId="20037" xr:uid="{A100709A-F8E1-4FB6-AE56-A48961B24D4B}"/>
    <cellStyle name="Comma 3 27 3" xfId="20803" xr:uid="{FFAE2B1A-8A07-443B-ACAA-B4BF12AC6AC3}"/>
    <cellStyle name="Comma 3 28" xfId="2780" xr:uid="{14ED82C3-D4E2-46BD-B51B-36E5E8DBDC94}"/>
    <cellStyle name="Comma 3 28 2" xfId="20038" xr:uid="{1D963D21-5D06-4569-89B4-3015C538F681}"/>
    <cellStyle name="Comma 3 28 3" xfId="20804" xr:uid="{D334171D-AA55-4589-88CE-5621F6140532}"/>
    <cellStyle name="Comma 3 29" xfId="2781" xr:uid="{599FBB8D-AA73-47F6-951B-7302643EFA43}"/>
    <cellStyle name="Comma 3 29 2" xfId="20039" xr:uid="{42EA4A49-A46B-4EBE-BFD8-6C820D254A76}"/>
    <cellStyle name="Comma 3 29 3" xfId="20805" xr:uid="{1B77F08F-936C-4E7F-8770-99D7B5DFDAAE}"/>
    <cellStyle name="Comma 3 3" xfId="56" xr:uid="{D3F3138C-1B5B-442C-B296-162C2C62945E}"/>
    <cellStyle name="Comma 3 3 2" xfId="2783" xr:uid="{786CCBBA-D605-4326-A5F6-622773DA4384}"/>
    <cellStyle name="Comma 3 3 2 2" xfId="2784" xr:uid="{4E217DCA-8770-483B-930C-89FFC68C8A6B}"/>
    <cellStyle name="Comma 3 3 2 3" xfId="2785" xr:uid="{829EEB15-21FE-47F6-A06C-A78B1F269FA2}"/>
    <cellStyle name="Comma 3 3 2 3 2" xfId="20041" xr:uid="{AFEFEC6B-BAF0-45DE-86B9-922B9A0BC31D}"/>
    <cellStyle name="Comma 3 3 2 3 3" xfId="20807" xr:uid="{892A8FB3-B760-46B2-B904-F5A81C376919}"/>
    <cellStyle name="Comma 3 3 3" xfId="2782" xr:uid="{69B2C334-B2F1-4707-AEE5-84B75C245C2C}"/>
    <cellStyle name="Comma 3 3 3 2" xfId="20040" xr:uid="{DED525F0-5759-494B-A0AE-435D36136059}"/>
    <cellStyle name="Comma 3 3 4" xfId="14334" xr:uid="{D2D1124D-4C1B-4BD7-9050-4174439AAAD3}"/>
    <cellStyle name="Comma 3 3 5" xfId="20806" xr:uid="{F6342DFA-BD25-4EDB-AF13-0E69C4DD2D7D}"/>
    <cellStyle name="Comma 3 3 6" xfId="26568" xr:uid="{665C4E33-1316-4CB9-AF0D-8E997FBB6606}"/>
    <cellStyle name="Comma 3 3 7" xfId="32266" xr:uid="{5FAFD412-AED5-4C3B-B3E4-B2E37D44CD2B}"/>
    <cellStyle name="Comma 3 30" xfId="2786" xr:uid="{59A67662-FE47-4B82-90E8-3EA0E7A3EE0C}"/>
    <cellStyle name="Comma 3 30 2" xfId="20042" xr:uid="{220F4182-C2A7-49F2-BA16-AA5B0F4199E1}"/>
    <cellStyle name="Comma 3 30 3" xfId="20808" xr:uid="{0210A2F9-6EE8-4AA8-8C6F-6D90DF32E479}"/>
    <cellStyle name="Comma 3 31" xfId="2787" xr:uid="{F5F86962-6083-45E5-9AFA-6F3FD18A130E}"/>
    <cellStyle name="Comma 3 31 2" xfId="20043" xr:uid="{6D526B20-DB8B-4285-B58D-AF35E11825AE}"/>
    <cellStyle name="Comma 3 31 3" xfId="20809" xr:uid="{99A28338-6B6C-466B-8AEA-AC51AF5B747E}"/>
    <cellStyle name="Comma 3 32" xfId="2788" xr:uid="{ECAB65F9-8BE4-46A1-A7EF-94CB3A268B71}"/>
    <cellStyle name="Comma 3 32 2" xfId="20044" xr:uid="{1B3FE50B-95F0-4C9C-BD6A-A7C2A6467F99}"/>
    <cellStyle name="Comma 3 32 3" xfId="20810" xr:uid="{D9A68480-D845-422C-8D8A-A069C93E642E}"/>
    <cellStyle name="Comma 3 33" xfId="2789" xr:uid="{0271AAD4-6A49-4F99-9A2F-CD7A60CE1B91}"/>
    <cellStyle name="Comma 3 33 2" xfId="20045" xr:uid="{FE124EE9-C76C-48AD-8C1B-B4AEF5169F8E}"/>
    <cellStyle name="Comma 3 33 3" xfId="20811" xr:uid="{D6371CDA-0486-4D60-BEAA-D833F86AF15A}"/>
    <cellStyle name="Comma 3 34" xfId="2790" xr:uid="{1391A02C-FA87-424C-A513-71B1E9D67DFB}"/>
    <cellStyle name="Comma 3 34 2" xfId="20046" xr:uid="{4D4C8599-DA2A-410D-85F0-53A56AD5E552}"/>
    <cellStyle name="Comma 3 34 3" xfId="20812" xr:uid="{54016972-9B35-49EF-9F27-981228365A9F}"/>
    <cellStyle name="Comma 3 35" xfId="2791" xr:uid="{92A869AA-F79C-4452-84B3-CA28A08FAD95}"/>
    <cellStyle name="Comma 3 35 2" xfId="20047" xr:uid="{16BA3D61-0F21-481A-A9DC-89498E47EC32}"/>
    <cellStyle name="Comma 3 35 3" xfId="20813" xr:uid="{FB2EE94C-2919-406F-A054-2508355187C7}"/>
    <cellStyle name="Comma 3 36" xfId="2792" xr:uid="{0395BE21-D9B2-43E9-9B9A-A19AD9809331}"/>
    <cellStyle name="Comma 3 36 2" xfId="20048" xr:uid="{4CE0AE0E-CAD8-43B2-8D1A-A0DB1B39BA01}"/>
    <cellStyle name="Comma 3 36 3" xfId="20814" xr:uid="{76C95D1F-DFBE-4BBC-933E-4037201E0C79}"/>
    <cellStyle name="Comma 3 37" xfId="2793" xr:uid="{D8B5CF0F-D834-4E29-9205-39DA70D67737}"/>
    <cellStyle name="Comma 3 37 2" xfId="20049" xr:uid="{F2ABB1E6-728D-4C6A-A9FC-215D2D54DAE3}"/>
    <cellStyle name="Comma 3 37 3" xfId="20815" xr:uid="{4ADFC2C3-13FA-4A4C-8ABA-7AA9E064DE45}"/>
    <cellStyle name="Comma 3 38" xfId="2794" xr:uid="{3F295BB5-31BE-4FAD-9836-A1FAE23DFCD8}"/>
    <cellStyle name="Comma 3 38 2" xfId="20050" xr:uid="{41292512-61FF-4828-840C-32DB3D5AD017}"/>
    <cellStyle name="Comma 3 38 3" xfId="20816" xr:uid="{AFC629AB-C2D1-4A2E-BC31-6494CF632004}"/>
    <cellStyle name="Comma 3 39" xfId="2795" xr:uid="{2A090A68-5FBB-47C9-B5CC-DF1A88367AAD}"/>
    <cellStyle name="Comma 3 39 2" xfId="20051" xr:uid="{F495C427-712D-4ADD-B55B-BF01298344B6}"/>
    <cellStyle name="Comma 3 39 3" xfId="20817" xr:uid="{9FF07F9B-0461-4276-97EB-F71B85388B6B}"/>
    <cellStyle name="Comma 3 4" xfId="2796" xr:uid="{8ADFE65F-773E-4EC2-8A1D-D75709818960}"/>
    <cellStyle name="Comma 3 4 2" xfId="2797" xr:uid="{91BF16D8-B2B3-4C00-9D13-D7EE51958A22}"/>
    <cellStyle name="Comma 3 4 2 2" xfId="2798" xr:uid="{0BDEB144-65FC-4B7D-8C38-A60B37375DFC}"/>
    <cellStyle name="Comma 3 4 2 2 2" xfId="20054" xr:uid="{F0BADBB1-CC46-4640-BB47-355483AB4BE8}"/>
    <cellStyle name="Comma 3 4 2 2 3" xfId="20820" xr:uid="{3D9E2902-82E9-4DA0-B40D-E1FEC76260E5}"/>
    <cellStyle name="Comma 3 4 2 3" xfId="2799" xr:uid="{2600B481-3225-4B6C-A649-95510EA4495E}"/>
    <cellStyle name="Comma 3 4 2 4" xfId="20053" xr:uid="{4E52EE49-BCFC-4F58-B083-985D1D15C907}"/>
    <cellStyle name="Comma 3 4 2 5" xfId="20819" xr:uid="{65EBE26C-D083-4690-9E39-00D23F9C7086}"/>
    <cellStyle name="Comma 3 4 3" xfId="2800" xr:uid="{E8B09083-DA17-44B3-9B7A-063DD21BDD81}"/>
    <cellStyle name="Comma 3 4 3 2" xfId="14335" xr:uid="{A1A4A70B-2356-4B79-8884-5A65ECD06DD4}"/>
    <cellStyle name="Comma 3 4 3 3" xfId="20821" xr:uid="{46C3FEA7-F192-4091-9FD8-ACCE696C7C0A}"/>
    <cellStyle name="Comma 3 4 3 4" xfId="26569" xr:uid="{A7A579D7-66EF-4EDD-B87F-B6AFBE0FBC74}"/>
    <cellStyle name="Comma 3 4 3 5" xfId="32267" xr:uid="{0B74F2D2-EF58-44C7-9954-E2E9A311C7B7}"/>
    <cellStyle name="Comma 3 4 4" xfId="20052" xr:uid="{CC52C4B7-217C-4CF8-B68A-FEA744132EC0}"/>
    <cellStyle name="Comma 3 4 5" xfId="20818" xr:uid="{2C4F0475-324D-4ED4-9528-0CA3A8E5A747}"/>
    <cellStyle name="Comma 3 40" xfId="2801" xr:uid="{853552AC-5D3B-4517-9DA6-A77C9EE1630B}"/>
    <cellStyle name="Comma 3 40 2" xfId="2802" xr:uid="{183D23EF-6EB0-49E8-AF0D-081676FED418}"/>
    <cellStyle name="Comma 3 40 2 2" xfId="20056" xr:uid="{4F1C2C70-C642-4396-86D2-62D08CA301C4}"/>
    <cellStyle name="Comma 3 40 2 3" xfId="20823" xr:uid="{91B821F2-2943-47D5-8B8E-3801656C4BED}"/>
    <cellStyle name="Comma 3 40 3" xfId="2803" xr:uid="{4D99E4F8-F24D-4067-A589-4EB9D8FBA2FA}"/>
    <cellStyle name="Comma 3 40 3 2" xfId="20057" xr:uid="{CECEF687-1C55-4878-806F-F6092FD781B9}"/>
    <cellStyle name="Comma 3 40 3 3" xfId="20824" xr:uid="{35CCB644-A51A-44DF-B24D-D376E011BFCC}"/>
    <cellStyle name="Comma 3 40 4" xfId="2804" xr:uid="{F4F2E1A6-14B6-48AA-AE8F-538E660673B1}"/>
    <cellStyle name="Comma 3 40 4 2" xfId="20058" xr:uid="{85539ED3-EA6F-4F83-869B-5050D916BE81}"/>
    <cellStyle name="Comma 3 40 4 3" xfId="20825" xr:uid="{D298C8AE-8350-4C44-A818-110CC25F2F69}"/>
    <cellStyle name="Comma 3 40 5" xfId="20055" xr:uid="{926E441E-E470-411D-BBF2-A32256FE83B0}"/>
    <cellStyle name="Comma 3 40 6" xfId="20822" xr:uid="{1EB80C12-299F-4A0C-A80B-4077F13462F0}"/>
    <cellStyle name="Comma 3 41" xfId="2805" xr:uid="{F2F70D9F-81E0-4282-A4C2-02C1EAF70CC2}"/>
    <cellStyle name="Comma 3 41 2" xfId="2806" xr:uid="{8B57B6D0-C5A9-41B2-BD51-CC1E4896B7AA}"/>
    <cellStyle name="Comma 3 41 2 2" xfId="20060" xr:uid="{7D9B372E-8989-414C-BDFC-41B08382F4A2}"/>
    <cellStyle name="Comma 3 41 2 3" xfId="20827" xr:uid="{9A8AC149-7B5F-4417-ADE0-0FE1590F41A0}"/>
    <cellStyle name="Comma 3 41 3" xfId="2807" xr:uid="{FAA76333-BE5F-49D3-A50B-0FF435E6E289}"/>
    <cellStyle name="Comma 3 41 3 2" xfId="20061" xr:uid="{C33268E1-4B68-42B4-B814-9C369AE96497}"/>
    <cellStyle name="Comma 3 41 3 3" xfId="20828" xr:uid="{1765BA61-CC8D-4CC7-8ED9-A1C339B9024D}"/>
    <cellStyle name="Comma 3 41 4" xfId="2808" xr:uid="{2F9D061D-E88B-4A6D-A7BC-4D14F0120D85}"/>
    <cellStyle name="Comma 3 41 4 2" xfId="20062" xr:uid="{2C768850-C81A-4F4E-B845-37878287678E}"/>
    <cellStyle name="Comma 3 41 4 3" xfId="20829" xr:uid="{4358548A-DA23-4873-9D19-BAD8862A786E}"/>
    <cellStyle name="Comma 3 41 5" xfId="20059" xr:uid="{C473ECDE-2DB6-44A7-9AE7-BE2E9D7F5E01}"/>
    <cellStyle name="Comma 3 41 6" xfId="20826" xr:uid="{830E378E-C131-471E-AE6C-79B6BA119981}"/>
    <cellStyle name="Comma 3 42" xfId="2809" xr:uid="{466230C2-5EB5-4665-B3C5-A9A21C7A9BA7}"/>
    <cellStyle name="Comma 3 42 2" xfId="2810" xr:uid="{93B4E60B-F4F1-4830-963D-F3D2DBF28365}"/>
    <cellStyle name="Comma 3 42 2 2" xfId="20064" xr:uid="{47B8DC85-D413-4E1B-A55E-53E68F30838F}"/>
    <cellStyle name="Comma 3 42 2 3" xfId="20831" xr:uid="{E1C7927C-FDAF-4F47-AD54-247CDA942BB8}"/>
    <cellStyle name="Comma 3 42 3" xfId="2811" xr:uid="{773761FD-DD3E-42F5-8CE2-CF9D7DC5B3B1}"/>
    <cellStyle name="Comma 3 42 3 2" xfId="20065" xr:uid="{C0CA859F-A6E0-4285-A3FE-83EBFC9391DF}"/>
    <cellStyle name="Comma 3 42 3 3" xfId="20832" xr:uid="{DBDA0A00-7223-432A-87A1-7AE2F6CF7FB3}"/>
    <cellStyle name="Comma 3 42 4" xfId="2812" xr:uid="{6D58870F-7FCE-4930-9CAB-E69A2B26637E}"/>
    <cellStyle name="Comma 3 42 4 2" xfId="20066" xr:uid="{6F8EA928-A1F7-4671-B2B3-43384EAC8B9F}"/>
    <cellStyle name="Comma 3 42 4 3" xfId="20833" xr:uid="{89B4CF61-BBD2-449E-8080-6954AA3BAA65}"/>
    <cellStyle name="Comma 3 42 5" xfId="20063" xr:uid="{3E8D349E-73E7-4E69-AC4F-3117C8D9D0F7}"/>
    <cellStyle name="Comma 3 42 6" xfId="20830" xr:uid="{266B229A-6D58-430F-921C-48377D2476F4}"/>
    <cellStyle name="Comma 3 43" xfId="2813" xr:uid="{31F5D3D8-22DC-48A2-A61F-3E6E0D2C1BF1}"/>
    <cellStyle name="Comma 3 43 2" xfId="20067" xr:uid="{3F903505-00D4-4E54-BC05-8F1369B3FF6B}"/>
    <cellStyle name="Comma 3 43 3" xfId="20834" xr:uid="{45C7F3C0-E219-420A-9A2C-1D1BF6B65462}"/>
    <cellStyle name="Comma 3 44" xfId="2814" xr:uid="{E083D9E3-3FD8-4E24-B632-32B6A566BDBE}"/>
    <cellStyle name="Comma 3 44 2" xfId="20068" xr:uid="{51360E53-F88A-47CE-A3D9-9FDC83C267FE}"/>
    <cellStyle name="Comma 3 44 3" xfId="20835" xr:uid="{42C9F05E-88DA-4C20-9656-3C14FCE7E146}"/>
    <cellStyle name="Comma 3 45" xfId="2815" xr:uid="{01F8E043-149F-4642-A685-87D13A2BCBF0}"/>
    <cellStyle name="Comma 3 45 2" xfId="20069" xr:uid="{EFC6F7CB-C2B1-42DD-BE81-40D9FE699689}"/>
    <cellStyle name="Comma 3 45 3" xfId="20836" xr:uid="{63C93787-81E9-43A8-A56A-E1AE6A246BAC}"/>
    <cellStyle name="Comma 3 46" xfId="2816" xr:uid="{2E719E58-4C91-4F71-AD17-3A142CD61EDC}"/>
    <cellStyle name="Comma 3 46 2" xfId="20070" xr:uid="{2370ECD1-07F8-4FDA-A0A3-294D304EF5DF}"/>
    <cellStyle name="Comma 3 46 3" xfId="20837" xr:uid="{99E93660-8573-46E1-8C0A-F7A8EF21D1FE}"/>
    <cellStyle name="Comma 3 47" xfId="2817" xr:uid="{604A93EF-8C46-4B92-BE1D-C996BB3AD8E8}"/>
    <cellStyle name="Comma 3 47 2" xfId="20071" xr:uid="{4D2D0501-8C22-4CDF-8CFB-0AC6CCB084B6}"/>
    <cellStyle name="Comma 3 47 3" xfId="20838" xr:uid="{9041233A-F2B8-4B5D-8484-F8DEA1C8D359}"/>
    <cellStyle name="Comma 3 48" xfId="2818" xr:uid="{46B48A7E-B197-4A69-B77F-21EBF6C433D3}"/>
    <cellStyle name="Comma 3 48 2" xfId="20072" xr:uid="{19DF8F36-0AA2-40D7-8022-195FBBCDED71}"/>
    <cellStyle name="Comma 3 48 3" xfId="20839" xr:uid="{52F5E33C-3DA8-4233-AEC2-8521001A7EAF}"/>
    <cellStyle name="Comma 3 49" xfId="2819" xr:uid="{00328B5E-6996-429B-BDB1-A9FA2BF51964}"/>
    <cellStyle name="Comma 3 49 2" xfId="20073" xr:uid="{DA196CD8-700F-47E2-A508-4080A63F0909}"/>
    <cellStyle name="Comma 3 49 3" xfId="20840" xr:uid="{78D750C6-374E-4E37-979D-97AC397F66FD}"/>
    <cellStyle name="Comma 3 5" xfId="2820" xr:uid="{7B2F9E9C-27D9-4976-88D4-20F2A8F5C30C}"/>
    <cellStyle name="Comma 3 5 2" xfId="14336" xr:uid="{9DF91FE9-DB9D-4D89-89D7-7C9B4A640EC0}"/>
    <cellStyle name="Comma 3 5 3" xfId="20841" xr:uid="{27956567-F8EE-4469-B0F1-23BB2687191C}"/>
    <cellStyle name="Comma 3 5 4" xfId="26570" xr:uid="{34D36273-211E-4920-B968-6168FBF992CA}"/>
    <cellStyle name="Comma 3 5 5" xfId="32268" xr:uid="{2A019878-4FD4-4AF3-83AB-52EBBBF6B2D0}"/>
    <cellStyle name="Comma 3 50" xfId="2821" xr:uid="{0845B6C0-8160-44D8-96AC-51C106A1FC92}"/>
    <cellStyle name="Comma 3 50 2" xfId="20074" xr:uid="{DEE92E10-17D2-4EB3-B803-8CD1703EC800}"/>
    <cellStyle name="Comma 3 50 3" xfId="20842" xr:uid="{5856F436-F22F-4438-BE72-BFBCAE27DBAD}"/>
    <cellStyle name="Comma 3 51" xfId="2822" xr:uid="{3260DB69-533F-47C4-8D54-550A60DD5B3A}"/>
    <cellStyle name="Comma 3 51 2" xfId="20075" xr:uid="{44F0BD37-7618-4720-A452-F460266966B7}"/>
    <cellStyle name="Comma 3 51 3" xfId="20843" xr:uid="{9D7653DD-36F1-413A-A1DA-42DD7AF8DDB7}"/>
    <cellStyle name="Comma 3 52" xfId="2823" xr:uid="{5E0F3C07-204A-406C-8D4E-600731CCE59D}"/>
    <cellStyle name="Comma 3 52 2" xfId="20076" xr:uid="{F5771A4E-481A-43E5-B90C-53BEEA5B6A06}"/>
    <cellStyle name="Comma 3 52 3" xfId="20844" xr:uid="{A0C8D94A-C66C-476D-B25C-E0330BF7035F}"/>
    <cellStyle name="Comma 3 53" xfId="2824" xr:uid="{4F8E0CE2-B93C-404F-9CAE-63633BE67136}"/>
    <cellStyle name="Comma 3 53 2" xfId="20077" xr:uid="{FDE0ACC2-6C1B-4D81-BFB1-2D78148CDD60}"/>
    <cellStyle name="Comma 3 53 3" xfId="20845" xr:uid="{7F131531-B4B6-4D2E-8993-7773216734C4}"/>
    <cellStyle name="Comma 3 54" xfId="2825" xr:uid="{6E30D0CD-7657-42CD-A4E7-182FDDFF504E}"/>
    <cellStyle name="Comma 3 54 2" xfId="20078" xr:uid="{8A39CB17-D513-469C-9FC0-6FEB3E8AB706}"/>
    <cellStyle name="Comma 3 54 3" xfId="20846" xr:uid="{61058B43-9A1A-4715-9384-5EBF9A65F4BD}"/>
    <cellStyle name="Comma 3 55" xfId="2826" xr:uid="{EB85AA9A-C85D-42C0-AAEE-1E3CA87DA239}"/>
    <cellStyle name="Comma 3 55 2" xfId="20079" xr:uid="{66D379E0-4692-4081-B219-E41F60B3636D}"/>
    <cellStyle name="Comma 3 55 3" xfId="20847" xr:uid="{44F04568-AE7D-4B25-9480-66B33A363788}"/>
    <cellStyle name="Comma 3 56" xfId="2827" xr:uid="{D0816ED3-8933-4F1B-BEC3-F6AE9C5B143F}"/>
    <cellStyle name="Comma 3 56 2" xfId="20080" xr:uid="{154DA79D-FD5D-4DBF-90DB-D493AD724169}"/>
    <cellStyle name="Comma 3 56 3" xfId="20848" xr:uid="{3AFFF6A7-D5BB-4967-9623-39E4C2BB2D86}"/>
    <cellStyle name="Comma 3 57" xfId="2828" xr:uid="{81C1E629-A614-4F5F-823E-B3311BC1FFC8}"/>
    <cellStyle name="Comma 3 57 2" xfId="20081" xr:uid="{09F23F98-C02E-43F1-89F1-F89C35304992}"/>
    <cellStyle name="Comma 3 57 3" xfId="20849" xr:uid="{AD5D4FA6-FD32-48D2-AE51-A644B1CEEF8D}"/>
    <cellStyle name="Comma 3 58" xfId="2829" xr:uid="{D32D7A4C-DF71-4106-BE42-C69CE366595E}"/>
    <cellStyle name="Comma 3 58 2" xfId="20082" xr:uid="{9A32D555-1D9B-43D8-9534-63ED4AB9CB89}"/>
    <cellStyle name="Comma 3 58 3" xfId="20850" xr:uid="{6383A132-5FD2-4B44-94C2-468BABDD4187}"/>
    <cellStyle name="Comma 3 59" xfId="2830" xr:uid="{C69542CA-BDF2-43B1-B3F6-8D0636026A0B}"/>
    <cellStyle name="Comma 3 59 2" xfId="20083" xr:uid="{77F2026A-6E39-467D-9E9B-4F2F1BD3DA34}"/>
    <cellStyle name="Comma 3 59 3" xfId="20851" xr:uid="{4C3BD570-4984-4094-AB16-E506E96CBE1F}"/>
    <cellStyle name="Comma 3 6" xfId="2831" xr:uid="{3362D511-3D7D-47C6-8BB7-7256C297B974}"/>
    <cellStyle name="Comma 3 60" xfId="2832" xr:uid="{A35033E3-C157-4F09-91E3-8AE8006069B8}"/>
    <cellStyle name="Comma 3 60 2" xfId="20084" xr:uid="{22C31958-C118-45C7-93DF-0F0B8A1427D6}"/>
    <cellStyle name="Comma 3 60 3" xfId="20852" xr:uid="{EA8173D7-2551-4209-B1A0-88BEE05F248E}"/>
    <cellStyle name="Comma 3 61" xfId="2833" xr:uid="{3A0A1818-BAAA-4418-B02C-301A18D47F46}"/>
    <cellStyle name="Comma 3 61 2" xfId="20085" xr:uid="{D326B4A6-302F-4A5F-8867-D75B7EA8AA2F}"/>
    <cellStyle name="Comma 3 61 3" xfId="20853" xr:uid="{7B535F38-AFFC-484C-BF86-E4BDB07BCA15}"/>
    <cellStyle name="Comma 3 62" xfId="2834" xr:uid="{F65EEAA8-E10E-44BD-ADD4-4B4FC79BB591}"/>
    <cellStyle name="Comma 3 62 2" xfId="20086" xr:uid="{BAEE4977-E2CE-47D3-8ED0-75ADE1C8F186}"/>
    <cellStyle name="Comma 3 62 3" xfId="20854" xr:uid="{FB2DFF77-DE12-4ECB-8157-56B50AEAB195}"/>
    <cellStyle name="Comma 3 63" xfId="2835" xr:uid="{E1AFE7BF-17F9-4FD1-BCE6-DA3827A1ECB1}"/>
    <cellStyle name="Comma 3 63 2" xfId="2836" xr:uid="{D995C0E2-FF48-47E1-B44E-4931F279899C}"/>
    <cellStyle name="Comma 3 63 2 2" xfId="20088" xr:uid="{EC13671D-9883-4A8C-9E55-9A6699369582}"/>
    <cellStyle name="Comma 3 63 2 3" xfId="20856" xr:uid="{EEAD6721-C9D1-4E41-9C75-964EF224F8CF}"/>
    <cellStyle name="Comma 3 63 3" xfId="20087" xr:uid="{6B431D9C-BF28-4A80-9C95-E29B2731A80B}"/>
    <cellStyle name="Comma 3 63 4" xfId="20855" xr:uid="{43D41E25-E8B3-4A1A-87B6-B1018EE186AC}"/>
    <cellStyle name="Comma 3 64" xfId="2837" xr:uid="{058D7BA0-09D1-4A0E-A15E-0053E3AD0F3D}"/>
    <cellStyle name="Comma 3 64 2" xfId="2838" xr:uid="{02796928-20E8-4EEB-8F0B-3F6A07D86F89}"/>
    <cellStyle name="Comma 3 64 2 2" xfId="20090" xr:uid="{26E3329E-1F4A-4AE0-99DE-2EC45AC767D0}"/>
    <cellStyle name="Comma 3 64 2 3" xfId="20858" xr:uid="{02141F6C-7E91-41D0-9314-CA858BCBC148}"/>
    <cellStyle name="Comma 3 64 3" xfId="20089" xr:uid="{F1C116EA-53A1-45D9-8D8B-72F95082A971}"/>
    <cellStyle name="Comma 3 64 4" xfId="20857" xr:uid="{BBC64E8C-8863-4FE9-8EF9-AF539127B01D}"/>
    <cellStyle name="Comma 3 65" xfId="2839" xr:uid="{B31C0F90-4909-4E2E-B47F-77F86E742E7A}"/>
    <cellStyle name="Comma 3 65 2" xfId="2840" xr:uid="{DA9E1A43-1F63-4D0C-8B4F-6675FC9202D6}"/>
    <cellStyle name="Comma 3 65 2 2" xfId="20092" xr:uid="{3C45B803-EDB3-4BD3-86A8-C404575AA608}"/>
    <cellStyle name="Comma 3 65 2 3" xfId="20860" xr:uid="{640F04C0-1495-4829-A7F2-8E24D74402C5}"/>
    <cellStyle name="Comma 3 65 3" xfId="20091" xr:uid="{6C4133DA-D419-426A-9D8D-262DD92E68AD}"/>
    <cellStyle name="Comma 3 65 4" xfId="20859" xr:uid="{0BB95C6B-CE16-4D14-8D31-90B0FF3EF057}"/>
    <cellStyle name="Comma 3 66" xfId="2841" xr:uid="{20FCCE25-A4BD-4597-B1F7-16706D43E599}"/>
    <cellStyle name="Comma 3 66 2" xfId="2842" xr:uid="{C8D3AA22-63E7-4650-A845-C4823F8BA8D9}"/>
    <cellStyle name="Comma 3 66 2 2" xfId="20094" xr:uid="{FBFC99C6-CA83-473F-91B7-37484917D51F}"/>
    <cellStyle name="Comma 3 66 2 3" xfId="20862" xr:uid="{0C51243F-579A-44CC-AFB3-D183A554EFA6}"/>
    <cellStyle name="Comma 3 66 3" xfId="20093" xr:uid="{D5FB95B1-D038-44D0-B370-A2056419BD27}"/>
    <cellStyle name="Comma 3 66 4" xfId="20861" xr:uid="{E49FF606-BDAE-4650-BDDC-CEDC0F5864F8}"/>
    <cellStyle name="Comma 3 67" xfId="2843" xr:uid="{A9452B30-4981-4A11-A5F0-F59E489E3FA6}"/>
    <cellStyle name="Comma 3 68" xfId="2844" xr:uid="{847F15B9-32A9-4622-B6EA-5D2D1C0CF911}"/>
    <cellStyle name="Comma 3 69" xfId="2845" xr:uid="{F9C0B345-27A2-4FFC-9C66-39534D22D9BB}"/>
    <cellStyle name="Comma 3 7" xfId="2846" xr:uid="{4792B70D-F4F7-4E02-933B-2D8A096EBB93}"/>
    <cellStyle name="Comma 3 7 2" xfId="20095" xr:uid="{1D8C3808-CD12-4F54-915A-D5BE507267B0}"/>
    <cellStyle name="Comma 3 7 3" xfId="14337" xr:uid="{D7977567-FC72-40D2-A0AB-51F0B7F7373A}"/>
    <cellStyle name="Comma 3 7 4" xfId="20863" xr:uid="{D1B54011-D740-46F5-9FDE-C821199929F3}"/>
    <cellStyle name="Comma 3 7 5" xfId="26571" xr:uid="{0C237411-2090-4473-9332-86F30A3D5B76}"/>
    <cellStyle name="Comma 3 7 6" xfId="32269" xr:uid="{B9E6CA12-EA2B-4376-9B67-C084E661AC3B}"/>
    <cellStyle name="Comma 3 70" xfId="2847" xr:uid="{E14352BC-D925-403F-BC43-0FE755946FBB}"/>
    <cellStyle name="Comma 3 70 2" xfId="20096" xr:uid="{F0580548-C637-4A5F-90F6-F34926E14250}"/>
    <cellStyle name="Comma 3 70 3" xfId="14338" xr:uid="{AB672F03-7333-4307-A66C-1751D2A2D838}"/>
    <cellStyle name="Comma 3 70 4" xfId="20864" xr:uid="{EB6FD198-1D68-49BA-82EE-53BF007711AB}"/>
    <cellStyle name="Comma 3 70 5" xfId="26572" xr:uid="{C2EF41ED-C743-499B-98B7-3FDCA017872D}"/>
    <cellStyle name="Comma 3 70 6" xfId="32270" xr:uid="{6E326F67-6920-47C6-A884-F4B036172845}"/>
    <cellStyle name="Comma 3 71" xfId="916" xr:uid="{372390CB-4EF8-4200-92AD-17E0B01A32FF}"/>
    <cellStyle name="Comma 3 71 2" xfId="19703" xr:uid="{1C6F1FD8-C599-404E-939C-983F59D63612}"/>
    <cellStyle name="Comma 3 72" xfId="20204" xr:uid="{EE8FF7E6-E62B-4A2B-97AE-803281A3D091}"/>
    <cellStyle name="Comma 3 8" xfId="2848" xr:uid="{5E800AAB-D683-4A0E-AAC4-ABDA061BE21D}"/>
    <cellStyle name="Comma 3 8 2" xfId="20097" xr:uid="{FA7420CA-F39A-4CCA-BDB7-C703C8361A40}"/>
    <cellStyle name="Comma 3 8 3" xfId="20865" xr:uid="{B4CB4524-5EB4-48B9-8735-A258634F76C7}"/>
    <cellStyle name="Comma 3 9" xfId="2849" xr:uid="{90A97E3F-F15F-4362-A66A-609E60415E7A}"/>
    <cellStyle name="Comma 3 9 2" xfId="20098" xr:uid="{30CA3EB8-E710-4E66-89E3-D11D21BDA358}"/>
    <cellStyle name="Comma 3 9 3" xfId="20866" xr:uid="{7747B203-8C37-4A5E-BA04-827C2762BF28}"/>
    <cellStyle name="Comma 30" xfId="2850" xr:uid="{A88B20AC-5571-42BA-892E-CFF70199C04A}"/>
    <cellStyle name="Comma 30 2" xfId="2851" xr:uid="{EFAA3D87-C4F2-4FEA-9FF7-F661F72FE254}"/>
    <cellStyle name="Comma 30 2 2" xfId="14340" xr:uid="{04CC7136-F87A-4FE2-8361-60CE4A822437}"/>
    <cellStyle name="Comma 30 2 3" xfId="20868" xr:uid="{7F18AB0D-BD1A-4F52-A792-8A53BCDD0FDD}"/>
    <cellStyle name="Comma 30 2 4" xfId="26574" xr:uid="{9726B784-2AC9-41DE-8529-90EF466F7E6C}"/>
    <cellStyle name="Comma 30 2 5" xfId="32272" xr:uid="{C60C2E7F-1999-4073-8C16-C46CF30C326A}"/>
    <cellStyle name="Comma 30 3" xfId="14339" xr:uid="{B286E1D4-B6D0-4E7A-95E1-D8233539479C}"/>
    <cellStyle name="Comma 30 4" xfId="20867" xr:uid="{C00ECE23-16D4-44CB-A5BE-9F7C2D4716B7}"/>
    <cellStyle name="Comma 30 5" xfId="26573" xr:uid="{B2A21FF7-5E9A-4952-9B94-6CE5F51A3EBD}"/>
    <cellStyle name="Comma 30 6" xfId="32271" xr:uid="{5835BE1B-412E-40EE-A9A4-76B4D7364C54}"/>
    <cellStyle name="Comma 31" xfId="2852" xr:uid="{9C4A722E-3BBD-48F5-AB60-BEFF2B269A5F}"/>
    <cellStyle name="Comma 31 2" xfId="2853" xr:uid="{E1B7A077-47B9-4FE3-9A8B-ABDB6A9822F7}"/>
    <cellStyle name="Comma 31 2 2" xfId="14342" xr:uid="{84064349-88B0-449A-9C32-A913BF221183}"/>
    <cellStyle name="Comma 31 2 3" xfId="20870" xr:uid="{B1D5FF85-D5DB-4460-8B84-6A2601524F44}"/>
    <cellStyle name="Comma 31 2 4" xfId="26576" xr:uid="{EAA079C8-A448-48D4-B133-F5E6F9DBE8ED}"/>
    <cellStyle name="Comma 31 2 5" xfId="32274" xr:uid="{2BB6F7B2-AE00-4A20-9838-774EF3EABD6D}"/>
    <cellStyle name="Comma 31 3" xfId="14341" xr:uid="{D064A510-4F0A-414A-AA55-AAC1382DBC91}"/>
    <cellStyle name="Comma 31 4" xfId="20869" xr:uid="{E421BBEC-A43F-482A-97F9-29F145D90A6D}"/>
    <cellStyle name="Comma 31 5" xfId="26575" xr:uid="{5436B6B6-1CA8-4549-BB28-3793F44AC81D}"/>
    <cellStyle name="Comma 31 6" xfId="32273" xr:uid="{C1BFE15E-C051-40C6-8366-5A0F7C8A37AD}"/>
    <cellStyle name="Comma 32" xfId="2854" xr:uid="{A4522D99-877B-4D05-9464-D5B0C1CFAB6B}"/>
    <cellStyle name="Comma 32 2" xfId="2855" xr:uid="{83618148-B619-4A72-86CE-996B8AE885C1}"/>
    <cellStyle name="Comma 32 2 2" xfId="14344" xr:uid="{6F2E1D0A-A69A-4B59-945D-9284E2589614}"/>
    <cellStyle name="Comma 32 2 3" xfId="20872" xr:uid="{2866621B-DE88-45F8-A6F0-F131179CA11E}"/>
    <cellStyle name="Comma 32 2 4" xfId="26578" xr:uid="{E3362187-870A-487A-8427-68B6C7B25FA5}"/>
    <cellStyle name="Comma 32 2 5" xfId="32276" xr:uid="{8DE8A04B-B5F7-47F5-A5CD-36B10EB3B6F2}"/>
    <cellStyle name="Comma 32 3" xfId="14343" xr:uid="{E5B8A2D8-59BC-4ACB-98C1-83C2C7D0117A}"/>
    <cellStyle name="Comma 32 4" xfId="20871" xr:uid="{C509DD79-FC68-4636-812C-D41330BA8427}"/>
    <cellStyle name="Comma 32 5" xfId="26577" xr:uid="{0E0BB707-0CB0-4F26-A606-F345953B0CBC}"/>
    <cellStyle name="Comma 32 6" xfId="32275" xr:uid="{FE39F1E8-0E6C-4370-8E29-B1EBA39C592A}"/>
    <cellStyle name="Comma 33" xfId="917" xr:uid="{53B0E137-39DF-437E-B53D-DCD628FD5A38}"/>
    <cellStyle name="Comma 33 2" xfId="2856" xr:uid="{FECF7A92-D007-4104-B0FE-C192C7F347A4}"/>
    <cellStyle name="Comma 33 2 2" xfId="14345" xr:uid="{2A5B6F43-AEC2-415E-BBDB-11BCB292BEA9}"/>
    <cellStyle name="Comma 33 2 3" xfId="20873" xr:uid="{030633EA-FF8E-4E42-A35F-13CA62178010}"/>
    <cellStyle name="Comma 33 2 4" xfId="26579" xr:uid="{9804CE4F-8C61-4ECB-9757-90DA41A3787C}"/>
    <cellStyle name="Comma 33 2 5" xfId="32277" xr:uid="{77C3E29E-3863-42DC-8221-065D8CCF3DAB}"/>
    <cellStyle name="Comma 33 3" xfId="19704" xr:uid="{824B11C9-8191-4A1A-866D-DC9F7025B18B}"/>
    <cellStyle name="Comma 33 4" xfId="20205" xr:uid="{B5A5FCC5-0045-4327-9B3E-0A10686C6851}"/>
    <cellStyle name="Comma 34" xfId="2857" xr:uid="{F9E24962-DD9C-4FAD-AF9A-92FB54089D27}"/>
    <cellStyle name="Comma 34 2" xfId="2858" xr:uid="{A2DD7ED4-45DC-4CA8-87AC-7F71CA1C33F4}"/>
    <cellStyle name="Comma 34 2 2" xfId="14347" xr:uid="{B3FF50E3-D13F-44AC-A72F-1F6CB2669057}"/>
    <cellStyle name="Comma 34 2 3" xfId="20875" xr:uid="{574DFFBB-EC45-4894-854A-0DADDE30242C}"/>
    <cellStyle name="Comma 34 2 4" xfId="26581" xr:uid="{73F467CE-91C2-4434-832F-BEB64A8168DE}"/>
    <cellStyle name="Comma 34 2 5" xfId="32279" xr:uid="{ADED7D02-8273-4F16-8B28-4243D1AD481F}"/>
    <cellStyle name="Comma 34 3" xfId="14346" xr:uid="{52BAFCCD-3C82-46A9-9541-44CACD5475E4}"/>
    <cellStyle name="Comma 34 4" xfId="20874" xr:uid="{4B4901BA-19FD-4153-89AC-89752552FE8B}"/>
    <cellStyle name="Comma 34 5" xfId="26580" xr:uid="{325D934E-6782-4A99-A244-08AF0BAA0F44}"/>
    <cellStyle name="Comma 34 6" xfId="32278" xr:uid="{74B7E595-24AB-4247-92A4-2DC769701059}"/>
    <cellStyle name="Comma 35" xfId="2859" xr:uid="{DDF062A8-5FC3-40C1-A1F2-E0B64A422019}"/>
    <cellStyle name="Comma 35 2" xfId="2860" xr:uid="{8507A11C-2235-4DC0-B5CD-375A6C6FC308}"/>
    <cellStyle name="Comma 35 2 2" xfId="14349" xr:uid="{46D332DC-05E2-4227-9900-8E969185EB00}"/>
    <cellStyle name="Comma 35 2 3" xfId="20877" xr:uid="{E7953E81-AF72-4495-8157-4CBC80DE08D3}"/>
    <cellStyle name="Comma 35 2 4" xfId="26583" xr:uid="{9C27051A-0B6F-413D-BB55-6949BA0F281C}"/>
    <cellStyle name="Comma 35 2 5" xfId="32281" xr:uid="{2BCC8872-1D00-43CF-B70A-8459FF7DFA5A}"/>
    <cellStyle name="Comma 35 3" xfId="14348" xr:uid="{318A4DF0-95C7-4ED1-9EF1-D66148F6CAAA}"/>
    <cellStyle name="Comma 35 4" xfId="20876" xr:uid="{2615396E-0880-41F2-987A-3CF7C987F52B}"/>
    <cellStyle name="Comma 35 5" xfId="26582" xr:uid="{72841309-690B-4897-8508-7D0209DEAC37}"/>
    <cellStyle name="Comma 35 6" xfId="32280" xr:uid="{02379908-3C72-4F29-921C-0860BDFA76AC}"/>
    <cellStyle name="Comma 36" xfId="2861" xr:uid="{8D9A0F52-770D-4AE0-A677-50B3222AAA54}"/>
    <cellStyle name="Comma 36 2" xfId="2862" xr:uid="{08ED1FE4-05AC-4F5D-8237-35E567D134EB}"/>
    <cellStyle name="Comma 36 2 2" xfId="14351" xr:uid="{BD841ADD-9E04-4528-A86A-7854CD4B8422}"/>
    <cellStyle name="Comma 36 2 3" xfId="20879" xr:uid="{ED0A1232-FEBC-4519-ADDF-215816812FBF}"/>
    <cellStyle name="Comma 36 2 4" xfId="26585" xr:uid="{5EB6FE6E-1836-48BD-A724-AFA8DA9DBF4B}"/>
    <cellStyle name="Comma 36 2 5" xfId="32283" xr:uid="{7BD11E43-7D45-46D6-9206-5222061FDE2E}"/>
    <cellStyle name="Comma 36 3" xfId="14350" xr:uid="{BE1B3CAA-D853-4BB5-A15E-0301E2726D8C}"/>
    <cellStyle name="Comma 36 4" xfId="20878" xr:uid="{6C8E2BE1-D701-4D5E-9D99-99EA7265904D}"/>
    <cellStyle name="Comma 36 5" xfId="26584" xr:uid="{CB33C211-9932-42F0-9951-6705A84223C7}"/>
    <cellStyle name="Comma 36 6" xfId="32282" xr:uid="{A231FBF3-3801-412F-8F9A-567061D5156F}"/>
    <cellStyle name="Comma 37" xfId="2863" xr:uid="{9E6261E4-64CB-44CA-9F8C-3A50A4627B9A}"/>
    <cellStyle name="Comma 37 2" xfId="2864" xr:uid="{2F4B5472-47AA-4935-B602-30C8C3B6D675}"/>
    <cellStyle name="Comma 37 2 2" xfId="14353" xr:uid="{207908BA-2E13-46EC-A6E0-25ECBF371773}"/>
    <cellStyle name="Comma 37 2 3" xfId="20881" xr:uid="{0A364C09-16BE-4141-8C27-708E0E8EC6A7}"/>
    <cellStyle name="Comma 37 2 4" xfId="26587" xr:uid="{EE4CBA9E-EC52-44B5-83BB-C65DE267AB6A}"/>
    <cellStyle name="Comma 37 2 5" xfId="32285" xr:uid="{D85B1A0C-8443-4A16-AE4A-1F0F48C9E3D0}"/>
    <cellStyle name="Comma 37 3" xfId="14352" xr:uid="{9E2CA5C1-4307-4447-9583-D38EFA368067}"/>
    <cellStyle name="Comma 37 4" xfId="20880" xr:uid="{2BB4CA8C-F32A-4E3A-8E53-A21A47872FCD}"/>
    <cellStyle name="Comma 37 5" xfId="26586" xr:uid="{D8D44717-7C83-4EA2-B42E-60B7B9FF3BCA}"/>
    <cellStyle name="Comma 37 6" xfId="32284" xr:uid="{F83DFCB0-586B-44B2-B60D-D74DE36B815C}"/>
    <cellStyle name="Comma 38" xfId="2865" xr:uid="{18C1A0D9-7E29-4246-B30F-B2A606BD840B}"/>
    <cellStyle name="Comma 38 2" xfId="2866" xr:uid="{99CB312F-F9F1-4CF2-94AD-A9518A0E4292}"/>
    <cellStyle name="Comma 38 2 2" xfId="14355" xr:uid="{61003E1E-2EE4-4024-BE51-0FDE7F646C23}"/>
    <cellStyle name="Comma 38 2 3" xfId="20883" xr:uid="{85983838-ED46-4B65-8AD0-F4823E439ECE}"/>
    <cellStyle name="Comma 38 2 4" xfId="26589" xr:uid="{311D632E-82F8-4A95-B800-19E4913D20CB}"/>
    <cellStyle name="Comma 38 2 5" xfId="32287" xr:uid="{3AD7F45D-D7C4-4E98-AC63-3A0E7867263A}"/>
    <cellStyle name="Comma 38 3" xfId="14354" xr:uid="{E2973329-DA1B-4B48-B38E-02BB847E5A46}"/>
    <cellStyle name="Comma 38 4" xfId="20882" xr:uid="{0556ED2F-2F5D-4DE8-A4E1-75C7E6FC45FD}"/>
    <cellStyle name="Comma 38 5" xfId="26588" xr:uid="{F3A64346-381E-4578-80BF-5D2ABE0D8F43}"/>
    <cellStyle name="Comma 38 6" xfId="32286" xr:uid="{73327FDE-DF23-4849-8380-100C3E13B652}"/>
    <cellStyle name="Comma 39" xfId="2867" xr:uid="{EEB3D1ED-A3FA-4EF3-8718-A522E7584419}"/>
    <cellStyle name="Comma 39 2" xfId="2868" xr:uid="{D8BA7BF5-730E-4542-862E-8B06E0DA1B7C}"/>
    <cellStyle name="Comma 39 2 2" xfId="14357" xr:uid="{701C6C6B-0DA8-48AD-A556-1E1672261127}"/>
    <cellStyle name="Comma 39 2 3" xfId="20885" xr:uid="{12CBD09C-BE75-4B72-A27F-C9B559886D7F}"/>
    <cellStyle name="Comma 39 2 4" xfId="26591" xr:uid="{9EF5EC99-4732-4AA7-BE4D-2D014FC49E11}"/>
    <cellStyle name="Comma 39 2 5" xfId="32289" xr:uid="{BD58DD84-8D46-482E-9A09-CF18A0F87753}"/>
    <cellStyle name="Comma 39 3" xfId="14356" xr:uid="{3B5A54BF-9157-4EFF-9D7F-515C2584191A}"/>
    <cellStyle name="Comma 39 4" xfId="20884" xr:uid="{768BAEA4-AACC-46E0-BF26-1E39AB3A453B}"/>
    <cellStyle name="Comma 39 5" xfId="26590" xr:uid="{F5CB0E34-99C1-402F-8514-406A1A455156}"/>
    <cellStyle name="Comma 39 6" xfId="32288" xr:uid="{A88D1A8E-3379-4D93-94D7-8780B44ACD87}"/>
    <cellStyle name="Comma 4" xfId="22" xr:uid="{1F00A0D9-99D6-428C-A4F4-653B44FA5C4A}"/>
    <cellStyle name="Comma 4 10" xfId="2869" xr:uid="{48FF2587-8CFA-45D2-BDA8-F7BF175A573E}"/>
    <cellStyle name="Comma 4 11" xfId="2870" xr:uid="{00E832C1-1FDE-4163-BF5F-9031F0750856}"/>
    <cellStyle name="Comma 4 12" xfId="2871" xr:uid="{C1A40058-162D-443C-B171-6A9172187D96}"/>
    <cellStyle name="Comma 4 13" xfId="2872" xr:uid="{030595FD-D02D-4482-89CC-CE9738A4F572}"/>
    <cellStyle name="Comma 4 14" xfId="2873" xr:uid="{82A3BEC3-C1D9-4663-810F-98058A233CA3}"/>
    <cellStyle name="Comma 4 15" xfId="2874" xr:uid="{284A40AE-5655-40B1-AEA0-3D6C8B2AD55B}"/>
    <cellStyle name="Comma 4 16" xfId="2875" xr:uid="{2CD28CC1-0D46-47AC-97AA-E61D6B246239}"/>
    <cellStyle name="Comma 4 17" xfId="2876" xr:uid="{E2305EF9-B709-4031-9A2C-67973995D644}"/>
    <cellStyle name="Comma 4 18" xfId="2877" xr:uid="{27FCB9CD-B9B8-44F9-A714-2978B98F2F0F}"/>
    <cellStyle name="Comma 4 19" xfId="2878" xr:uid="{BAB6A065-D6F3-4E23-A015-2EA4D40C2B45}"/>
    <cellStyle name="Comma 4 2" xfId="44" xr:uid="{D3F7DCAC-8645-45E4-9F33-1072035F17BA}"/>
    <cellStyle name="Comma 4 2 2" xfId="2879" xr:uid="{6B1CF751-08AE-4445-8824-7F14617DD99D}"/>
    <cellStyle name="Comma 4 2 2 2" xfId="20099" xr:uid="{3AAEA438-CD3E-40A2-8DE8-960B47D372F5}"/>
    <cellStyle name="Comma 4 2 2 3" xfId="20886" xr:uid="{8153055C-AE73-418F-A3FC-664FE3DD5970}"/>
    <cellStyle name="Comma 4 2 3" xfId="2880" xr:uid="{47BA01C9-B338-4D5E-A913-60E0BEA4D5CC}"/>
    <cellStyle name="Comma 4 2 4" xfId="2881" xr:uid="{4B556797-CFE7-462B-A726-1BB6CABD53AC}"/>
    <cellStyle name="Comma 4 2 4 2" xfId="20100" xr:uid="{46975ECE-67A2-42B7-9C4C-218D7E6A5E35}"/>
    <cellStyle name="Comma 4 2 4 3" xfId="20887" xr:uid="{40AEF4D3-3FBD-4F13-9EBB-FD2C7182E451}"/>
    <cellStyle name="Comma 4 2 5" xfId="13943" xr:uid="{E5A52CB5-F2FE-41B3-8958-45628A8E5EB0}"/>
    <cellStyle name="Comma 4 2 5 2" xfId="20130" xr:uid="{C9824565-B246-49C3-857A-3703B69B0A1F}"/>
    <cellStyle name="Comma 4 2 6" xfId="919" xr:uid="{F40F2A10-E0E2-4EB0-B94A-0F037F4868A1}"/>
    <cellStyle name="Comma 4 2 6 2" xfId="19706" xr:uid="{847003FD-6AC6-4468-9857-D0C03EE331C2}"/>
    <cellStyle name="Comma 4 2 7" xfId="19667" xr:uid="{61D17B77-78A8-4F09-9B5A-1D570EB1C37E}"/>
    <cellStyle name="Comma 4 2 8" xfId="20207" xr:uid="{96AFC04D-456C-41AE-8E5F-377EF48ED9EF}"/>
    <cellStyle name="Comma 4 20" xfId="2882" xr:uid="{984A10DB-4A19-4D28-87FC-25F570A6C2D8}"/>
    <cellStyle name="Comma 4 21" xfId="2883" xr:uid="{C105ABAD-17DB-4871-91EA-E20DBE7460DB}"/>
    <cellStyle name="Comma 4 22" xfId="2884" xr:uid="{91BAD77B-8E0A-4745-A716-66E387B5BDEA}"/>
    <cellStyle name="Comma 4 23" xfId="2885" xr:uid="{8DD9BF11-B78E-4FBE-A3E5-FF632DEBB0F5}"/>
    <cellStyle name="Comma 4 24" xfId="2886" xr:uid="{C6003C22-D1AE-479F-B2F7-4AFF2048D3F1}"/>
    <cellStyle name="Comma 4 25" xfId="2887" xr:uid="{7F3370FB-3B41-437E-9A2C-97C138C069EF}"/>
    <cellStyle name="Comma 4 26" xfId="2888" xr:uid="{689359CD-FD14-43D1-8B5E-12BA93327E25}"/>
    <cellStyle name="Comma 4 27" xfId="2889" xr:uid="{D6CFE95C-B01A-43C1-8EE0-0DF4C05A8EA8}"/>
    <cellStyle name="Comma 4 28" xfId="2890" xr:uid="{150341AF-0FB9-4B63-8900-94447A9DCEBB}"/>
    <cellStyle name="Comma 4 29" xfId="918" xr:uid="{EA7A93DB-26E9-48FA-A1F5-C92FBAF3C5FE}"/>
    <cellStyle name="Comma 4 29 2" xfId="19705" xr:uid="{635CA4DA-704B-4BBB-8528-AA3D4441D8D5}"/>
    <cellStyle name="Comma 4 3" xfId="64" xr:uid="{99DE8692-4663-441D-9CB8-D801185D673A}"/>
    <cellStyle name="Comma 4 3 2" xfId="2891" xr:uid="{5061F6DC-DE9C-489C-8BDD-EA2F438D703C}"/>
    <cellStyle name="Comma 4 3 2 2" xfId="14358" xr:uid="{ED2E9ACE-894D-40C8-A2C2-B769AFA2BAD0}"/>
    <cellStyle name="Comma 4 3 2 3" xfId="20888" xr:uid="{E74285A3-79BC-44C7-BE3F-B7FF5CA8B827}"/>
    <cellStyle name="Comma 4 3 2 4" xfId="26592" xr:uid="{DCFEC2F3-FF8E-4638-ABFD-B24D520D54E5}"/>
    <cellStyle name="Comma 4 3 2 5" xfId="32290" xr:uid="{73D48E5D-D250-4609-9807-249434699608}"/>
    <cellStyle name="Comma 4 3 3" xfId="2892" xr:uid="{16A86809-2B7A-4DFD-8A5A-37EB71E5E9A3}"/>
    <cellStyle name="Comma 4 3 3 2" xfId="20101" xr:uid="{1B547BF0-9A47-4C3F-B6BF-564E29C7EC20}"/>
    <cellStyle name="Comma 4 3 3 3" xfId="14359" xr:uid="{D43A7A8D-437D-46F3-A955-169F53A07664}"/>
    <cellStyle name="Comma 4 3 3 4" xfId="20889" xr:uid="{C507D943-A19B-4344-A825-5F3E1D4E9197}"/>
    <cellStyle name="Comma 4 3 3 5" xfId="26593" xr:uid="{CD41CCBD-0B9C-4D2A-BCF5-1CB0AF05645C}"/>
    <cellStyle name="Comma 4 3 3 6" xfId="32291" xr:uid="{F5DA1DAC-5FBD-4E4E-9C9F-89866C1AB471}"/>
    <cellStyle name="Comma 4 3 4" xfId="920" xr:uid="{F913BFF4-E252-41EF-8EDA-7EB486077609}"/>
    <cellStyle name="Comma 4 3 4 2" xfId="19707" xr:uid="{6CFB4764-0CD8-4754-8E3B-028D9BDB38C2}"/>
    <cellStyle name="Comma 4 3 5" xfId="20208" xr:uid="{FC4E845D-045E-47FA-B1D2-21C08700883E}"/>
    <cellStyle name="Comma 4 30" xfId="20206" xr:uid="{2D29CB26-26B6-4067-A711-EEED207EFBF8}"/>
    <cellStyle name="Comma 4 4" xfId="2893" xr:uid="{745280B7-2BC4-428C-929E-73B7B1CCC897}"/>
    <cellStyle name="Comma 4 5" xfId="2894" xr:uid="{11E9AD77-DF8D-4165-96B3-612205D9BF8D}"/>
    <cellStyle name="Comma 4 6" xfId="2895" xr:uid="{5C07B01B-404C-41B9-83F7-DD0E7E3C886D}"/>
    <cellStyle name="Comma 4 7" xfId="2896" xr:uid="{40291D62-D566-4A8B-934A-7F5BD7EBBC75}"/>
    <cellStyle name="Comma 4 8" xfId="2897" xr:uid="{2FA65251-C58A-4C5C-B95F-93891C5C2376}"/>
    <cellStyle name="Comma 4 9" xfId="2898" xr:uid="{D8FF44A7-DA43-4956-A93E-35C01221BA6D}"/>
    <cellStyle name="Comma 40" xfId="2899" xr:uid="{FF558D72-0AA7-4223-951C-14814656AC3A}"/>
    <cellStyle name="Comma 40 2" xfId="2900" xr:uid="{BB3384BA-27E2-4F56-A482-81AD95703933}"/>
    <cellStyle name="Comma 40 2 2" xfId="14361" xr:uid="{F4D9B690-EC22-44A4-81D3-800D9D3A0851}"/>
    <cellStyle name="Comma 40 2 3" xfId="20891" xr:uid="{C973A9BA-24EC-4728-9A8F-6FEE702E7CAB}"/>
    <cellStyle name="Comma 40 2 4" xfId="26595" xr:uid="{CEACBE0E-E5AB-4D4E-98A2-B4D530DC1501}"/>
    <cellStyle name="Comma 40 2 5" xfId="32293" xr:uid="{8D10F438-2275-4B2C-96A0-9DEE75F828D7}"/>
    <cellStyle name="Comma 40 3" xfId="14360" xr:uid="{F74FF9C8-90EA-4D8A-8BEC-C3CE5D1C0D2F}"/>
    <cellStyle name="Comma 40 4" xfId="20890" xr:uid="{7BFEB393-1BC2-42F3-92DD-BAC5EA348ED0}"/>
    <cellStyle name="Comma 40 5" xfId="26594" xr:uid="{87E25DBA-3DE4-48F9-85B6-956E226FBBDF}"/>
    <cellStyle name="Comma 40 6" xfId="32292" xr:uid="{B9E50928-CF93-4BF8-A11D-787C7FAFC117}"/>
    <cellStyle name="Comma 41" xfId="2901" xr:uid="{A1A2E3DF-1086-42CF-ABC8-D75E7C5E2148}"/>
    <cellStyle name="Comma 41 2" xfId="2902" xr:uid="{8766FD31-E8C1-4830-BFDD-1425540C55B9}"/>
    <cellStyle name="Comma 41 2 2" xfId="14363" xr:uid="{F9D88740-A786-495B-9BCD-EDE2304DA5D0}"/>
    <cellStyle name="Comma 41 2 3" xfId="20893" xr:uid="{D2306E75-32C1-4FA2-8023-00F4E6ADADEB}"/>
    <cellStyle name="Comma 41 2 4" xfId="26597" xr:uid="{9122314A-D22D-49BE-9321-37D0F7AC6C30}"/>
    <cellStyle name="Comma 41 2 5" xfId="32295" xr:uid="{CD91B06E-DC62-4A70-B405-01201F724030}"/>
    <cellStyle name="Comma 41 3" xfId="14362" xr:uid="{B2C7A32B-BB96-4FEA-9244-13433EFDE3EA}"/>
    <cellStyle name="Comma 41 4" xfId="20892" xr:uid="{B8AE47D3-73F5-4475-98A0-730AFACCB2D8}"/>
    <cellStyle name="Comma 41 5" xfId="26596" xr:uid="{6051D6E7-A8CD-459B-946F-135CA7B32F52}"/>
    <cellStyle name="Comma 41 6" xfId="32294" xr:uid="{534FFFCE-6DE0-42B9-B391-373C571F6778}"/>
    <cellStyle name="Comma 42" xfId="2903" xr:uid="{42F7221C-3369-4CA1-86E9-4077C2B80679}"/>
    <cellStyle name="Comma 42 2" xfId="2904" xr:uid="{9B1A7DD3-5405-4DD9-82F4-EF9073E051BD}"/>
    <cellStyle name="Comma 42 2 2" xfId="14365" xr:uid="{52A6B0F1-992F-4AEA-8C30-6695AADC0CFC}"/>
    <cellStyle name="Comma 42 2 3" xfId="20895" xr:uid="{C43062CC-5539-4ED5-AACF-7405C945684A}"/>
    <cellStyle name="Comma 42 2 4" xfId="26599" xr:uid="{FB82A7A7-DB4B-4DE9-B991-03A13B14E58F}"/>
    <cellStyle name="Comma 42 2 5" xfId="32297" xr:uid="{2CFD3006-10BD-4DEE-94BF-5BC32E6E635C}"/>
    <cellStyle name="Comma 42 3" xfId="14364" xr:uid="{B414E6FA-6752-4CEC-A2C7-BC4AC2731BCA}"/>
    <cellStyle name="Comma 42 4" xfId="20894" xr:uid="{0B92EA59-348C-4075-9CB7-B39B07DB2866}"/>
    <cellStyle name="Comma 42 5" xfId="26598" xr:uid="{9704B008-88DE-46CE-A3B5-0640D5B938E9}"/>
    <cellStyle name="Comma 42 6" xfId="32296" xr:uid="{96DDFD5D-BF81-4B92-8F9C-FD96A6F7B90B}"/>
    <cellStyle name="Comma 43" xfId="2905" xr:uid="{0A14792F-DC77-42F2-8C2E-B91578C186CE}"/>
    <cellStyle name="Comma 43 2" xfId="2906" xr:uid="{BD27B0E1-E2AB-4042-8DA4-65685562E278}"/>
    <cellStyle name="Comma 43 2 2" xfId="14367" xr:uid="{611A917A-DF71-4889-BA33-34010135AB5D}"/>
    <cellStyle name="Comma 43 2 3" xfId="20897" xr:uid="{4148539F-BD86-45DF-BD84-3F9CE895BC19}"/>
    <cellStyle name="Comma 43 2 4" xfId="26601" xr:uid="{5E259871-0EB3-49B0-AAB5-EC6D7BFA67F0}"/>
    <cellStyle name="Comma 43 2 5" xfId="32299" xr:uid="{70F92CE1-4428-4CCE-89BD-DB80D12F7CF5}"/>
    <cellStyle name="Comma 43 3" xfId="14366" xr:uid="{045B7161-F75B-49B6-A4E6-3386B436F7F7}"/>
    <cellStyle name="Comma 43 4" xfId="20896" xr:uid="{4E75DC77-858A-422C-B8AD-516671EDE587}"/>
    <cellStyle name="Comma 43 5" xfId="26600" xr:uid="{B5A538B1-649E-46C0-94FC-049E708BA31F}"/>
    <cellStyle name="Comma 43 6" xfId="32298" xr:uid="{4D607644-411E-469D-BA28-C78780188D2C}"/>
    <cellStyle name="Comma 44" xfId="2907" xr:uid="{DA9E6162-CB1A-4236-9C4A-69ECBC6826E8}"/>
    <cellStyle name="Comma 44 2" xfId="2908" xr:uid="{30E779F3-4F8D-4F33-B344-3D0132E64474}"/>
    <cellStyle name="Comma 44 2 2" xfId="14369" xr:uid="{E791D8C0-9F7D-491A-B43F-00D793253134}"/>
    <cellStyle name="Comma 44 2 3" xfId="20899" xr:uid="{F0FCF1C9-652B-45AA-9DC3-74262A116FFE}"/>
    <cellStyle name="Comma 44 2 4" xfId="26603" xr:uid="{23EDA0B6-5F9C-45DB-9CEE-42E557AB0CBF}"/>
    <cellStyle name="Comma 44 2 5" xfId="32301" xr:uid="{1ED0B318-FA55-4731-B5BE-882427AC3AD0}"/>
    <cellStyle name="Comma 44 3" xfId="14368" xr:uid="{D4AE879F-0F1D-4F63-A5C9-3B8433FAC060}"/>
    <cellStyle name="Comma 44 4" xfId="20898" xr:uid="{EF347A6E-52E8-43CE-9ED1-33C92BC5E918}"/>
    <cellStyle name="Comma 44 5" xfId="26602" xr:uid="{C33F4DCC-8C48-4F76-BC8D-576596756924}"/>
    <cellStyle name="Comma 44 6" xfId="32300" xr:uid="{4356AEB9-353D-47E7-A8D4-3A0ACACFB06D}"/>
    <cellStyle name="Comma 45" xfId="2909" xr:uid="{B477DD0D-696E-4A63-8F08-B4DBA2E57D05}"/>
    <cellStyle name="Comma 45 2" xfId="2910" xr:uid="{E72D7F66-2E6F-47FC-9E28-DB613467E04C}"/>
    <cellStyle name="Comma 45 2 2" xfId="14371" xr:uid="{4AC4297E-8C8B-48E1-8C61-F9A0619A0239}"/>
    <cellStyle name="Comma 45 2 3" xfId="20901" xr:uid="{301E822F-6054-4E61-9234-5D18AA572399}"/>
    <cellStyle name="Comma 45 2 4" xfId="26605" xr:uid="{A8994251-58DE-4D90-9E78-CC4160431047}"/>
    <cellStyle name="Comma 45 2 5" xfId="32303" xr:uid="{BDF6D33D-13FF-41BC-9999-DB3C1724662B}"/>
    <cellStyle name="Comma 45 3" xfId="14370" xr:uid="{7E363618-146E-4187-A40D-2D8DE2F3E2D6}"/>
    <cellStyle name="Comma 45 4" xfId="20900" xr:uid="{C9F564FD-5F9A-4352-8DE2-F1C8C3430BEA}"/>
    <cellStyle name="Comma 45 5" xfId="26604" xr:uid="{10BEA4BF-3894-4DE4-A8A8-30D35B52817C}"/>
    <cellStyle name="Comma 45 6" xfId="32302" xr:uid="{89C94099-201E-402F-A2C1-04D40EA4371E}"/>
    <cellStyle name="Comma 46" xfId="2911" xr:uid="{CFF1E22F-5603-45B9-808B-351C5599F6F0}"/>
    <cellStyle name="Comma 46 2" xfId="2912" xr:uid="{9336AB4B-8C49-49F3-A13E-65FBFE4F33BC}"/>
    <cellStyle name="Comma 46 2 2" xfId="14373" xr:uid="{3D118175-6BDD-4B48-8C3D-BF7677683E70}"/>
    <cellStyle name="Comma 46 2 3" xfId="20903" xr:uid="{A8F78094-ACA4-4EC4-A88E-0B69DBB44BB5}"/>
    <cellStyle name="Comma 46 2 4" xfId="26607" xr:uid="{28D984B0-F4E5-45CF-AE9D-E0C9C72CF971}"/>
    <cellStyle name="Comma 46 2 5" xfId="32305" xr:uid="{683B3BD7-A4AF-417E-942B-9634411B6182}"/>
    <cellStyle name="Comma 46 3" xfId="14372" xr:uid="{28B132FD-51C4-4257-BD63-5594022D5813}"/>
    <cellStyle name="Comma 46 4" xfId="20902" xr:uid="{FE4E6E4A-8C0E-48EC-9DEA-17DF4D65DC6D}"/>
    <cellStyle name="Comma 46 5" xfId="26606" xr:uid="{9BD12E17-4CE6-430A-8E56-9E80B05582FD}"/>
    <cellStyle name="Comma 46 6" xfId="32304" xr:uid="{D317BA12-5A28-44EF-895F-4CE037079A9C}"/>
    <cellStyle name="Comma 47" xfId="2913" xr:uid="{FEFF04B8-AB7B-4C5C-89E9-9B31B575575B}"/>
    <cellStyle name="Comma 47 2" xfId="2914" xr:uid="{D9BE423B-786D-4533-87B9-103E11B80128}"/>
    <cellStyle name="Comma 47 2 2" xfId="14375" xr:uid="{26FF2A58-B052-45A2-A954-A205435E3F46}"/>
    <cellStyle name="Comma 47 2 3" xfId="20905" xr:uid="{69AABF96-6AA1-462F-814E-F329DBABD67D}"/>
    <cellStyle name="Comma 47 2 4" xfId="26609" xr:uid="{54F4625E-91FB-446D-98F1-8BB7318CCFEE}"/>
    <cellStyle name="Comma 47 2 5" xfId="32307" xr:uid="{17451A4C-F77A-4622-903C-718E02721587}"/>
    <cellStyle name="Comma 47 3" xfId="14374" xr:uid="{A3F51881-703F-4E93-98AF-E36B036038FB}"/>
    <cellStyle name="Comma 47 4" xfId="20904" xr:uid="{75218746-F7CB-45FA-99AB-20085635A91F}"/>
    <cellStyle name="Comma 47 5" xfId="26608" xr:uid="{E980316C-2E2F-4FA8-8895-64A0672CDF7F}"/>
    <cellStyle name="Comma 47 6" xfId="32306" xr:uid="{0F94A1A7-3FE0-4524-8A04-87A49B7ED238}"/>
    <cellStyle name="Comma 48" xfId="2915" xr:uid="{3EA21D0C-1963-4994-86B5-71CF75093643}"/>
    <cellStyle name="Comma 48 2" xfId="2916" xr:uid="{ECA15DA3-C60F-46D2-BBE6-F4DC3DE79057}"/>
    <cellStyle name="Comma 48 2 2" xfId="14377" xr:uid="{BFDA4999-B9E7-4788-A5E8-8CA1B10F080A}"/>
    <cellStyle name="Comma 48 2 3" xfId="20907" xr:uid="{57C549E8-1175-4FF6-BB88-59394938337B}"/>
    <cellStyle name="Comma 48 2 4" xfId="26611" xr:uid="{783B5484-C416-4673-99AA-5A1C98450055}"/>
    <cellStyle name="Comma 48 2 5" xfId="32309" xr:uid="{3BF91BF7-DAA1-444A-92A3-7180676C8920}"/>
    <cellStyle name="Comma 48 3" xfId="14376" xr:uid="{14A14F00-82E5-4676-A90A-E08733CDFCD6}"/>
    <cellStyle name="Comma 48 4" xfId="20906" xr:uid="{AF8A644D-9DCC-4259-BACE-97F75529A9F5}"/>
    <cellStyle name="Comma 48 5" xfId="26610" xr:uid="{75A34FB2-9DF1-4F0A-AD2A-C14F64139486}"/>
    <cellStyle name="Comma 48 6" xfId="32308" xr:uid="{E9FFA3C2-D002-4B8D-A9AA-9636E45207D7}"/>
    <cellStyle name="Comma 49" xfId="2917" xr:uid="{12F98F9A-F89E-4782-9DC3-AE595C2F7F8D}"/>
    <cellStyle name="Comma 49 2" xfId="2918" xr:uid="{0CECDDE0-8062-4EF5-9878-5B0A0D8926C8}"/>
    <cellStyle name="Comma 49 2 2" xfId="14379" xr:uid="{569CB8EC-D38C-45E2-8677-369E26B4A420}"/>
    <cellStyle name="Comma 49 2 3" xfId="20909" xr:uid="{364E2794-D941-4F16-A1B1-FD274158C9E3}"/>
    <cellStyle name="Comma 49 2 4" xfId="26613" xr:uid="{AA59FF1C-7150-4410-87A5-6492E74CA371}"/>
    <cellStyle name="Comma 49 2 5" xfId="32311" xr:uid="{408F86AF-508E-489D-81DB-2D4FA2AC34F4}"/>
    <cellStyle name="Comma 49 3" xfId="14378" xr:uid="{BC158A78-DD91-4834-9306-CD5413ED0C4C}"/>
    <cellStyle name="Comma 49 4" xfId="20908" xr:uid="{269F3F08-A1CF-45F2-91D5-B3EB7701B545}"/>
    <cellStyle name="Comma 49 5" xfId="26612" xr:uid="{E416C84F-6FFC-4EA8-B376-FD0A96AD0C8B}"/>
    <cellStyle name="Comma 49 6" xfId="32310" xr:uid="{D7B7EE7D-CBD4-4E2E-AD5F-76BECF2F8D0A}"/>
    <cellStyle name="Comma 5" xfId="921" xr:uid="{DB80A590-9082-4927-8CCB-3DC5AC860C5B}"/>
    <cellStyle name="Comma 5 10" xfId="2919" xr:uid="{FC7BF757-EF6D-47AF-B2EE-CBC6AFC8C73E}"/>
    <cellStyle name="Comma 5 11" xfId="2920" xr:uid="{DE67BC08-6927-4E2D-A0DE-3949C8278A40}"/>
    <cellStyle name="Comma 5 12" xfId="2921" xr:uid="{30B66F10-2FF6-4B34-A3DF-9D82E010AB49}"/>
    <cellStyle name="Comma 5 13" xfId="2922" xr:uid="{4D9D8A34-1931-4571-9400-87415D8CBFFA}"/>
    <cellStyle name="Comma 5 14" xfId="2923" xr:uid="{EA40267B-2BF2-425E-B6F7-D833176DC693}"/>
    <cellStyle name="Comma 5 15" xfId="2924" xr:uid="{3B9BD398-E600-4C88-8C5C-55227CCB1184}"/>
    <cellStyle name="Comma 5 16" xfId="2925" xr:uid="{02B4C310-089A-4948-85B2-32FCB61A18E3}"/>
    <cellStyle name="Comma 5 17" xfId="2926" xr:uid="{65360854-7608-49C7-893A-2A671F6937A0}"/>
    <cellStyle name="Comma 5 18" xfId="2927" xr:uid="{3CA51EA6-C0BB-4113-BB1E-747CA807EC68}"/>
    <cellStyle name="Comma 5 19" xfId="2928" xr:uid="{888490EA-9F15-470D-9A85-1E405762FB72}"/>
    <cellStyle name="Comma 5 2" xfId="78" xr:uid="{52E3054B-BCE6-405B-A0A1-2C6E92DB295A}"/>
    <cellStyle name="Comma 5 2 2" xfId="2929" xr:uid="{7800BC3E-B195-4476-9651-0B9A70CE7047}"/>
    <cellStyle name="Comma 5 2 2 2" xfId="2930" xr:uid="{FBE664C4-ABC7-4D5F-9089-919445BE5BF7}"/>
    <cellStyle name="Comma 5 2 2 2 2" xfId="20102" xr:uid="{1B815420-A50C-41D8-9FBD-055A1C6A282E}"/>
    <cellStyle name="Comma 5 2 2 2 3" xfId="14381" xr:uid="{2BB04187-E47F-408A-88A6-CE9CA53FE46B}"/>
    <cellStyle name="Comma 5 2 2 2 4" xfId="20911" xr:uid="{B98F3A4E-11AC-4D98-8017-7D90459BA3C8}"/>
    <cellStyle name="Comma 5 2 2 2 5" xfId="26615" xr:uid="{482D2269-6B41-43EA-A463-1B436F49A74E}"/>
    <cellStyle name="Comma 5 2 2 2 6" xfId="32313" xr:uid="{B55CADE8-B4DF-48BC-AA4D-70302CB81239}"/>
    <cellStyle name="Comma 5 2 2 3" xfId="14380" xr:uid="{A7FCF02A-80A7-4C51-8625-62C10BEE0C2E}"/>
    <cellStyle name="Comma 5 2 2 4" xfId="20910" xr:uid="{D084CE8B-A047-4D36-8010-8E9A60A64003}"/>
    <cellStyle name="Comma 5 2 2 5" xfId="26614" xr:uid="{171CA26B-45E1-4019-9D18-3E1C9526E6DD}"/>
    <cellStyle name="Comma 5 2 2 6" xfId="32312" xr:uid="{BAD278E8-C6FC-4DF1-90FC-537C0A7343AD}"/>
    <cellStyle name="Comma 5 2 3" xfId="2931" xr:uid="{35598D57-88DB-42FD-9FCF-F3E29429A0D1}"/>
    <cellStyle name="Comma 5 2 3 2" xfId="20103" xr:uid="{B7EF9EDD-B231-4F58-B72F-3CCEEDA5F044}"/>
    <cellStyle name="Comma 5 2 3 3" xfId="14382" xr:uid="{4BCEB221-D7FF-4F88-BCF4-2BB24421FF71}"/>
    <cellStyle name="Comma 5 2 3 4" xfId="20912" xr:uid="{A9BCF1C3-00E5-40E4-A189-17002B78C2C7}"/>
    <cellStyle name="Comma 5 2 3 5" xfId="26616" xr:uid="{CB0AEBA7-8B46-4AA4-93E9-2362275CDD41}"/>
    <cellStyle name="Comma 5 2 3 6" xfId="32314" xr:uid="{D245CB1A-9AFE-4289-8AA2-EE437F67B908}"/>
    <cellStyle name="Comma 5 2 4" xfId="19685" xr:uid="{1204770E-372C-420E-A43F-E4C0141CB8A7}"/>
    <cellStyle name="Comma 5 2 5" xfId="13962" xr:uid="{F6BF5712-6B2E-461F-80CC-69F2EDC51129}"/>
    <cellStyle name="Comma 5 2 6" xfId="20147" xr:uid="{987E281A-4ED9-42FB-B338-521F042BACD6}"/>
    <cellStyle name="Comma 5 2 7" xfId="26194" xr:uid="{0E84EB47-013D-42B2-9086-551311F3D71D}"/>
    <cellStyle name="Comma 5 2 8" xfId="31889" xr:uid="{B16DBF8F-88C7-4E68-87A8-A1F913F30F67}"/>
    <cellStyle name="Comma 5 20" xfId="2932" xr:uid="{74F45269-8FEF-4EAF-9A9C-DBF121C47883}"/>
    <cellStyle name="Comma 5 21" xfId="2933" xr:uid="{BB4CE1A5-D3AB-4137-858F-A89B0051F184}"/>
    <cellStyle name="Comma 5 22" xfId="2934" xr:uid="{CF430033-8CBB-4BB6-9A1E-CE48989016BB}"/>
    <cellStyle name="Comma 5 23" xfId="2935" xr:uid="{000F9C41-11EE-4509-9C42-BE415279E156}"/>
    <cellStyle name="Comma 5 24" xfId="2936" xr:uid="{B785AC07-B005-48CF-B5D3-C9A876132F11}"/>
    <cellStyle name="Comma 5 25" xfId="2937" xr:uid="{60204848-E9A7-40E4-AF2A-2413846ACB03}"/>
    <cellStyle name="Comma 5 26" xfId="2938" xr:uid="{42A391CD-B80B-47AD-9A97-76657D6AAB40}"/>
    <cellStyle name="Comma 5 27" xfId="2939" xr:uid="{FE8BB85F-7027-4F28-B1F4-F9DCF322DEC5}"/>
    <cellStyle name="Comma 5 28" xfId="2940" xr:uid="{97EE4AAD-D809-4E57-84BC-FB927B9BCD01}"/>
    <cellStyle name="Comma 5 29" xfId="14005" xr:uid="{27F7A1C8-7DB9-47B6-9D4E-2A0816BCD4AB}"/>
    <cellStyle name="Comma 5 3" xfId="922" xr:uid="{573139A0-43B4-4B3B-811B-0BFE9334F74A}"/>
    <cellStyle name="Comma 5 3 2" xfId="14006" xr:uid="{233DE913-8A1A-4572-9415-27205B953EE1}"/>
    <cellStyle name="Comma 5 3 3" xfId="20210" xr:uid="{3C2B05D1-9AEE-49A0-8904-CB7219569221}"/>
    <cellStyle name="Comma 5 3 4" xfId="26238" xr:uid="{4212E4EF-EA72-4B56-B964-0FCD45525A22}"/>
    <cellStyle name="Comma 5 3 5" xfId="31933" xr:uid="{AD9205F9-8FB5-49C9-80F3-4B381F38A80A}"/>
    <cellStyle name="Comma 5 30" xfId="20209" xr:uid="{232BBF11-EDA6-44B0-A1FE-785C2FCB40C7}"/>
    <cellStyle name="Comma 5 31" xfId="26237" xr:uid="{0E44E981-ADED-4053-AA25-A203A8FC4D60}"/>
    <cellStyle name="Comma 5 32" xfId="31932" xr:uid="{9E613F2E-FC3D-41C2-9084-3BB80791FE9E}"/>
    <cellStyle name="Comma 5 4" xfId="2941" xr:uid="{8F7830D5-B774-45F2-8601-E89732BBAEFE}"/>
    <cellStyle name="Comma 5 4 2" xfId="2942" xr:uid="{F5CACDB1-0D9B-42BA-A678-FCED44392DF6}"/>
    <cellStyle name="Comma 5 4 3" xfId="2943" xr:uid="{76A8CF1B-8E70-4AAB-AC44-957E004E89EC}"/>
    <cellStyle name="Comma 5 4 3 2" xfId="20105" xr:uid="{DD637BAE-94ED-4696-8EA6-8283D55DA8E3}"/>
    <cellStyle name="Comma 5 4 3 3" xfId="20914" xr:uid="{4ACDB1F4-367A-4EB6-88D5-490C3BABB1BF}"/>
    <cellStyle name="Comma 5 4 4" xfId="20104" xr:uid="{6F9F54CF-83E1-4578-8CA2-4179F7D522A8}"/>
    <cellStyle name="Comma 5 4 5" xfId="14383" xr:uid="{B0146D04-CF03-4191-85E5-6306F7187382}"/>
    <cellStyle name="Comma 5 4 6" xfId="20913" xr:uid="{DFE6905B-2022-49C4-A498-42E9FD8EBF27}"/>
    <cellStyle name="Comma 5 4 7" xfId="26617" xr:uid="{FD8477A6-A89E-4A9B-8290-0E1B6BACA1D9}"/>
    <cellStyle name="Comma 5 4 8" xfId="32315" xr:uid="{C9A9DE28-3CC6-4D63-AEB8-C5EFCBD82025}"/>
    <cellStyle name="Comma 5 5" xfId="2944" xr:uid="{1AE7F77E-4BE2-4CB9-ABC7-7C77450F1FF8}"/>
    <cellStyle name="Comma 5 6" xfId="2945" xr:uid="{497286BF-F9D1-4D89-B6CB-F79F64563D47}"/>
    <cellStyle name="Comma 5 7" xfId="2946" xr:uid="{FA827A28-198D-4287-B7E8-5F2F17574394}"/>
    <cellStyle name="Comma 5 8" xfId="2947" xr:uid="{CFEBD481-017D-46CD-868E-20E6393E65FE}"/>
    <cellStyle name="Comma 5 9" xfId="2948" xr:uid="{B2941A97-FC4D-4D78-83A8-91DCEF3AB181}"/>
    <cellStyle name="Comma 50" xfId="2949" xr:uid="{7864A1DE-5E95-4AB9-A3AC-8513963E22F9}"/>
    <cellStyle name="Comma 50 2" xfId="2950" xr:uid="{2DFE3BBA-5039-4403-9C90-05283AFDF485}"/>
    <cellStyle name="Comma 50 2 2" xfId="14385" xr:uid="{775C5C14-C155-4267-B163-50942C9BE663}"/>
    <cellStyle name="Comma 50 2 3" xfId="20916" xr:uid="{B15FAE1A-3AA4-4DD7-8124-C57F2185BBB3}"/>
    <cellStyle name="Comma 50 2 4" xfId="26619" xr:uid="{E21837A5-AF2F-4D6F-8992-7C5573D62C1F}"/>
    <cellStyle name="Comma 50 2 5" xfId="32317" xr:uid="{7644B5C8-B03A-41ED-ADE1-BA69E00F3851}"/>
    <cellStyle name="Comma 50 3" xfId="14384" xr:uid="{BC5860F5-39F1-48C2-8929-966388C01E3C}"/>
    <cellStyle name="Comma 50 4" xfId="20915" xr:uid="{16EEC740-5597-441D-B73A-871D6C1F487A}"/>
    <cellStyle name="Comma 50 5" xfId="26618" xr:uid="{66D43B18-4583-4433-8ABB-9E25B7145B6A}"/>
    <cellStyle name="Comma 50 6" xfId="32316" xr:uid="{ECF59E1F-360B-44F7-9DC7-33E2BF6DCA4A}"/>
    <cellStyle name="Comma 51" xfId="2951" xr:uid="{B1D0D41F-1E06-4EED-89CC-B23F5A8E458A}"/>
    <cellStyle name="Comma 51 2" xfId="2952" xr:uid="{E64636E3-532F-49AA-9CC3-F4598C5DCDBF}"/>
    <cellStyle name="Comma 51 2 2" xfId="14387" xr:uid="{308E13D5-482B-4DAE-B97B-A64548A507A2}"/>
    <cellStyle name="Comma 51 2 3" xfId="20918" xr:uid="{D1031CC7-D5EE-4F06-8CD7-6F6A8552C0BD}"/>
    <cellStyle name="Comma 51 2 4" xfId="26621" xr:uid="{AD0232CE-709D-4189-A9A0-22E013600D88}"/>
    <cellStyle name="Comma 51 2 5" xfId="32319" xr:uid="{6D059760-E3AD-492F-8D65-48353D376765}"/>
    <cellStyle name="Comma 51 3" xfId="14386" xr:uid="{9D0BE615-040F-4DD8-9964-352AC8BAA08C}"/>
    <cellStyle name="Comma 51 4" xfId="20917" xr:uid="{ED06BD8D-8443-48EF-B033-57B8292B54A6}"/>
    <cellStyle name="Comma 51 5" xfId="26620" xr:uid="{C89F9C61-E7BA-441A-B88C-4927B75CE3FB}"/>
    <cellStyle name="Comma 51 6" xfId="32318" xr:uid="{8ACC6B9F-E643-4DEE-A2F1-D0FF2DBFAA20}"/>
    <cellStyle name="Comma 52" xfId="2953" xr:uid="{1D608326-A321-43CD-88E7-69084BE6FC03}"/>
    <cellStyle name="Comma 52 2" xfId="2954" xr:uid="{C7E0DBFB-9FAF-4FF0-A177-53A8061BBCD2}"/>
    <cellStyle name="Comma 52 2 2" xfId="14389" xr:uid="{23DDD798-B99A-4176-BB52-1EC95359A20E}"/>
    <cellStyle name="Comma 52 2 3" xfId="20920" xr:uid="{3CA250E0-E5A7-4FC6-819B-895B6C40487C}"/>
    <cellStyle name="Comma 52 2 4" xfId="26623" xr:uid="{C151FAE2-6AE5-47BC-B76A-03C5B8E68CE0}"/>
    <cellStyle name="Comma 52 2 5" xfId="32321" xr:uid="{498F7C7F-36CE-46C1-BCAA-663985073962}"/>
    <cellStyle name="Comma 52 3" xfId="14388" xr:uid="{15B793D6-DF9C-46FB-9D83-C3A144B44D68}"/>
    <cellStyle name="Comma 52 4" xfId="20919" xr:uid="{5D77894B-D7D2-460C-8ABA-69EC79E84D54}"/>
    <cellStyle name="Comma 52 5" xfId="26622" xr:uid="{83A7B482-BD09-4C76-B75E-DBA8BB7D42F1}"/>
    <cellStyle name="Comma 52 6" xfId="32320" xr:uid="{D8F10B9C-CE45-4620-8331-F1FC5E5D2958}"/>
    <cellStyle name="Comma 53" xfId="2955" xr:uid="{DE6FE3FC-9C16-4871-A2BF-24AC9635B6AB}"/>
    <cellStyle name="Comma 53 2" xfId="2956" xr:uid="{69EFD3A8-29D1-4A4C-B89B-7172688D63EB}"/>
    <cellStyle name="Comma 53 2 2" xfId="14391" xr:uid="{2A445E31-83C5-4099-87E0-8BAAD077B081}"/>
    <cellStyle name="Comma 53 2 3" xfId="20922" xr:uid="{5A58C130-E6A5-4824-8DBD-8A0DD94A0E28}"/>
    <cellStyle name="Comma 53 2 4" xfId="26625" xr:uid="{927CA4CF-7D12-4AB1-80D8-F0901BB7BF18}"/>
    <cellStyle name="Comma 53 2 5" xfId="32323" xr:uid="{7B870B0E-EC48-4E04-8431-0F22713822AC}"/>
    <cellStyle name="Comma 53 3" xfId="14390" xr:uid="{B5C109F1-8F34-47D8-A7ED-E2B791E421A2}"/>
    <cellStyle name="Comma 53 4" xfId="20921" xr:uid="{E5A8E590-B72F-4216-A4C7-E7321AB3F2BE}"/>
    <cellStyle name="Comma 53 5" xfId="26624" xr:uid="{86F8FC6D-69C6-4FB7-B6C1-27D8AF71AB89}"/>
    <cellStyle name="Comma 53 6" xfId="32322" xr:uid="{7D8344CD-F6DA-4F4E-8C97-3BF6EA4D85A4}"/>
    <cellStyle name="Comma 54" xfId="2957" xr:uid="{73E84DE3-9583-44AF-B5DB-3BF2D375AC37}"/>
    <cellStyle name="Comma 54 2" xfId="2958" xr:uid="{A142CC2F-15F5-4A3B-A89D-D58F33087608}"/>
    <cellStyle name="Comma 54 2 2" xfId="14393" xr:uid="{5AED75C6-24F2-4784-88B9-0347BFB96745}"/>
    <cellStyle name="Comma 54 2 3" xfId="20924" xr:uid="{79682254-8509-452C-9ED7-58B8283A668B}"/>
    <cellStyle name="Comma 54 2 4" xfId="26627" xr:uid="{02184E38-9C62-4004-B187-AFD2F3E199BE}"/>
    <cellStyle name="Comma 54 2 5" xfId="32325" xr:uid="{AD0AE7B8-3743-4E09-B010-FB321556E061}"/>
    <cellStyle name="Comma 54 3" xfId="14392" xr:uid="{3CAF3957-F01E-4CD4-9752-C8EAC11E5B05}"/>
    <cellStyle name="Comma 54 4" xfId="20923" xr:uid="{DC37D580-C200-46AD-BD58-83AD1A786B54}"/>
    <cellStyle name="Comma 54 5" xfId="26626" xr:uid="{4F2A3287-5726-45F3-94D3-A378FE1B6D7D}"/>
    <cellStyle name="Comma 54 6" xfId="32324" xr:uid="{9DB43C75-C297-4234-A52D-FF0E0C3E62EE}"/>
    <cellStyle name="Comma 55" xfId="2959" xr:uid="{617AE4B1-A5DF-464C-942A-7D4F5BF962ED}"/>
    <cellStyle name="Comma 55 2" xfId="2960" xr:uid="{25EBDFCB-9E65-48A2-857A-430A65BE2C7B}"/>
    <cellStyle name="Comma 55 2 2" xfId="14395" xr:uid="{A2CBC938-332D-4A49-94C5-27BF3810259A}"/>
    <cellStyle name="Comma 55 2 3" xfId="20926" xr:uid="{06686130-5527-46D6-B9D1-8F0C422C826C}"/>
    <cellStyle name="Comma 55 2 4" xfId="26629" xr:uid="{7F74213D-5205-49CF-96AD-3237D5108641}"/>
    <cellStyle name="Comma 55 2 5" xfId="32327" xr:uid="{B545E210-7854-49AB-A521-B2C4A8DB3089}"/>
    <cellStyle name="Comma 55 3" xfId="14394" xr:uid="{27A7BB34-7D64-40E0-AB16-06950DD2440C}"/>
    <cellStyle name="Comma 55 4" xfId="20925" xr:uid="{56CE5D41-5A78-4734-9759-5F45466BFA25}"/>
    <cellStyle name="Comma 55 5" xfId="26628" xr:uid="{D6FF3069-1833-483C-A1EF-3CCDB98E7B23}"/>
    <cellStyle name="Comma 55 6" xfId="32326" xr:uid="{6D8C9015-F989-49BA-99CE-AE44D0E9B584}"/>
    <cellStyle name="Comma 56" xfId="2961" xr:uid="{2F14B058-9823-4243-A32F-67A0520F563C}"/>
    <cellStyle name="Comma 56 2" xfId="2962" xr:uid="{391C82FD-3629-4110-A09B-EE0C1F908DE3}"/>
    <cellStyle name="Comma 56 2 2" xfId="14397" xr:uid="{EE6CDF66-A033-4C59-BEFB-85DE79A50C30}"/>
    <cellStyle name="Comma 56 2 3" xfId="20928" xr:uid="{26C2D390-0BD3-4E8C-B0B6-E859B8365A3D}"/>
    <cellStyle name="Comma 56 2 4" xfId="26631" xr:uid="{6DCB3635-B7B2-49E4-94E7-E390E746EBB4}"/>
    <cellStyle name="Comma 56 2 5" xfId="32329" xr:uid="{BD0294D6-93C4-4C81-ACC4-E6A0E1A2E572}"/>
    <cellStyle name="Comma 56 3" xfId="14396" xr:uid="{38116CBA-688B-405B-B353-32B7D805B55C}"/>
    <cellStyle name="Comma 56 4" xfId="20927" xr:uid="{1AE5A3E7-5FF9-465B-858E-634E6ACF768C}"/>
    <cellStyle name="Comma 56 5" xfId="26630" xr:uid="{CA23DE89-5512-4CE6-A3A6-3B35AA41415C}"/>
    <cellStyle name="Comma 56 6" xfId="32328" xr:uid="{9A12DB0D-05F0-4486-8013-6A149F09EDD9}"/>
    <cellStyle name="Comma 57" xfId="2963" xr:uid="{276CEAC6-25BC-4CD2-A57A-3C8333DC10CB}"/>
    <cellStyle name="Comma 57 2" xfId="2964" xr:uid="{8C986AE1-5BAD-4643-B4E8-98B10FF3A3DE}"/>
    <cellStyle name="Comma 57 2 2" xfId="14399" xr:uid="{ABDAE4A2-FF15-475B-89C3-5D6C32BBEFFF}"/>
    <cellStyle name="Comma 57 2 3" xfId="20930" xr:uid="{E05A6E6C-FDF0-44AA-8442-99EBA22079F3}"/>
    <cellStyle name="Comma 57 2 4" xfId="26633" xr:uid="{6DB9C332-5505-4BB6-8BE4-45C560674E22}"/>
    <cellStyle name="Comma 57 2 5" xfId="32331" xr:uid="{270F0AF5-CC75-481E-8469-692A29387485}"/>
    <cellStyle name="Comma 57 3" xfId="14398" xr:uid="{1352251C-D3E1-4298-8E99-2EEB494C4311}"/>
    <cellStyle name="Comma 57 4" xfId="20929" xr:uid="{8D80A134-13D1-4E7E-A067-45A66E12E0F4}"/>
    <cellStyle name="Comma 57 5" xfId="26632" xr:uid="{64B1FECC-0E9D-4390-93C4-5C479B7432C3}"/>
    <cellStyle name="Comma 57 6" xfId="32330" xr:uid="{2B694E41-9AF7-4AC4-9E49-E6E038324A89}"/>
    <cellStyle name="Comma 58" xfId="2965" xr:uid="{47F8B776-DB99-4A85-9274-4D68AD752190}"/>
    <cellStyle name="Comma 58 2" xfId="2966" xr:uid="{75DF2241-9CD7-4AE9-A517-C4C3AEE9E0D6}"/>
    <cellStyle name="Comma 58 2 2" xfId="14401" xr:uid="{F413234B-35D5-45E1-B6F2-6E833FC98440}"/>
    <cellStyle name="Comma 58 2 3" xfId="20932" xr:uid="{1BF914A0-C0C4-4FAF-8F34-D0DB60633F97}"/>
    <cellStyle name="Comma 58 2 4" xfId="26635" xr:uid="{D8191220-35A2-4471-8FD8-9E7A5EAF9E91}"/>
    <cellStyle name="Comma 58 2 5" xfId="32333" xr:uid="{547EA985-DB63-45C0-9752-B67DCF7A14F3}"/>
    <cellStyle name="Comma 58 3" xfId="14400" xr:uid="{73575DC5-CEC2-4090-84B0-2475FF570D08}"/>
    <cellStyle name="Comma 58 4" xfId="20931" xr:uid="{752F0276-305A-4300-8E50-98205B949B8C}"/>
    <cellStyle name="Comma 58 5" xfId="26634" xr:uid="{2D0CC2F4-08FF-4297-906F-590196CCC8CF}"/>
    <cellStyle name="Comma 58 6" xfId="32332" xr:uid="{3333E18B-186E-416D-A3DD-887A679A3A41}"/>
    <cellStyle name="Comma 59" xfId="2967" xr:uid="{65339F73-B026-47FF-AFCC-29853245EECE}"/>
    <cellStyle name="Comma 59 2" xfId="2968" xr:uid="{30315A8C-2357-4729-9FAD-9F1E4282420A}"/>
    <cellStyle name="Comma 59 2 2" xfId="14403" xr:uid="{A949641A-F853-4943-9242-927B61A873F2}"/>
    <cellStyle name="Comma 59 2 3" xfId="20934" xr:uid="{9FDD91A4-5456-470B-97DB-03C6B8EADF06}"/>
    <cellStyle name="Comma 59 2 4" xfId="26637" xr:uid="{C40F954F-F694-48BC-A864-E7CB4947DDC9}"/>
    <cellStyle name="Comma 59 2 5" xfId="32335" xr:uid="{8D318623-F9FD-426D-988B-7BA8149C2FE6}"/>
    <cellStyle name="Comma 59 3" xfId="14402" xr:uid="{29115534-14CC-4885-9A05-97D1E10125E0}"/>
    <cellStyle name="Comma 59 4" xfId="20933" xr:uid="{4ABB3D11-54D3-434F-8BB1-59246AD0AF43}"/>
    <cellStyle name="Comma 59 5" xfId="26636" xr:uid="{5308E115-6870-4E1F-84AF-3D7C1CDDCC82}"/>
    <cellStyle name="Comma 59 6" xfId="32334" xr:uid="{91BD7803-1157-4CE5-85BC-0AF9BBA70C3F}"/>
    <cellStyle name="Comma 6" xfId="923" xr:uid="{8EE01458-3034-47DF-B0BD-6873B81C5AAE}"/>
    <cellStyle name="Comma 6 2" xfId="2969" xr:uid="{1E5E0C5B-E2C4-4194-9245-50F8112F0872}"/>
    <cellStyle name="Comma 6 2 2" xfId="2970" xr:uid="{ADBB46B5-160F-4720-BBB7-9255BA70B124}"/>
    <cellStyle name="Comma 6 2 3" xfId="2971" xr:uid="{2F90757B-BFBC-4C4B-9B49-BF69B86C55E9}"/>
    <cellStyle name="Comma 6 2 3 2" xfId="20106" xr:uid="{2D9911D2-5CE0-4F83-A849-87B0A7E631A6}"/>
    <cellStyle name="Comma 6 2 3 3" xfId="20936" xr:uid="{AEBF9E46-F56F-458C-B35F-30B3BC0AC58A}"/>
    <cellStyle name="Comma 6 2 4" xfId="14404" xr:uid="{B0CB5000-1ACA-49E8-9FE8-9063459C1CB8}"/>
    <cellStyle name="Comma 6 2 5" xfId="20935" xr:uid="{49E45D59-0303-4654-BE00-F12824C65027}"/>
    <cellStyle name="Comma 6 2 6" xfId="26638" xr:uid="{0AF4770F-C269-4222-A010-900C7C1F9D92}"/>
    <cellStyle name="Comma 6 2 7" xfId="32336" xr:uid="{7CE15B41-28E0-413D-8562-D3026ADCE546}"/>
    <cellStyle name="Comma 6 3" xfId="2972" xr:uid="{3D0320AD-8410-4EC1-BC48-C4F4A8BF5C93}"/>
    <cellStyle name="Comma 6 3 2" xfId="20107" xr:uid="{E685C92C-9D2B-4363-BD7E-A9765F87C042}"/>
    <cellStyle name="Comma 6 3 3" xfId="14405" xr:uid="{E1B613BA-9615-4296-A4A9-75700EEAAAA8}"/>
    <cellStyle name="Comma 6 3 4" xfId="20937" xr:uid="{D65C2E38-5BBF-459E-A5B1-82B2EA91B038}"/>
    <cellStyle name="Comma 6 3 5" xfId="26639" xr:uid="{B82F4AE0-DC6B-45DF-A2D5-BF8F6E3E1244}"/>
    <cellStyle name="Comma 6 3 6" xfId="32337" xr:uid="{2C8F0442-6E83-4532-8D50-32ED25CC17D2}"/>
    <cellStyle name="Comma 6 4" xfId="2973" xr:uid="{7C6C03CC-87BE-4319-8492-19AC7E3C41A4}"/>
    <cellStyle name="Comma 6 4 2" xfId="14406" xr:uid="{AC42E1C5-5FDD-46AA-B846-989AC9B6E68F}"/>
    <cellStyle name="Comma 6 4 3" xfId="20938" xr:uid="{B95ABEF8-D54B-45B5-9E7E-D01677CB8689}"/>
    <cellStyle name="Comma 6 4 4" xfId="26640" xr:uid="{D7F37BB6-0B4E-45FA-BA5A-94316C313E47}"/>
    <cellStyle name="Comma 6 4 5" xfId="32338" xr:uid="{AC6279B7-66C6-4C75-8D6E-88D97E0E6910}"/>
    <cellStyle name="Comma 6 5" xfId="19708" xr:uid="{E8E207BD-61A3-45E6-A089-12EBA72A9EAD}"/>
    <cellStyle name="Comma 6 6" xfId="20211" xr:uid="{F83F537F-16C8-4E9F-B23F-BB02A6D4CE77}"/>
    <cellStyle name="Comma 60" xfId="2974" xr:uid="{4F1B2FF4-6478-48A3-B749-724B126D8D50}"/>
    <cellStyle name="Comma 60 2" xfId="2975" xr:uid="{4760D9A8-DCFE-4B13-8914-E90E5C4149BC}"/>
    <cellStyle name="Comma 60 2 2" xfId="14408" xr:uid="{04122A0E-1C60-4E2D-8A3F-A9669B5BFE63}"/>
    <cellStyle name="Comma 60 2 3" xfId="20940" xr:uid="{65BDAA83-0CA0-4044-A5BD-CAD764C8786D}"/>
    <cellStyle name="Comma 60 2 4" xfId="26642" xr:uid="{3F126D13-0134-4B8B-A3F6-D33995976058}"/>
    <cellStyle name="Comma 60 2 5" xfId="32340" xr:uid="{43EC1CC0-FD3D-450E-AEBC-AAC2BD8188C8}"/>
    <cellStyle name="Comma 60 3" xfId="14407" xr:uid="{25541D16-8913-4594-9533-238A878A04F4}"/>
    <cellStyle name="Comma 60 4" xfId="20939" xr:uid="{86EBC38E-2B1A-4193-87F3-A28E0751125A}"/>
    <cellStyle name="Comma 60 5" xfId="26641" xr:uid="{3B319CB3-F4B2-46F4-9140-EEA3D36F265A}"/>
    <cellStyle name="Comma 60 6" xfId="32339" xr:uid="{A9B867AC-2343-4262-8FFB-B6B48580C32E}"/>
    <cellStyle name="Comma 61" xfId="2976" xr:uid="{1D499150-0208-46C2-834E-9656B2D8154B}"/>
    <cellStyle name="Comma 61 2" xfId="2977" xr:uid="{7363B76A-5A46-496F-80DF-7D7B4A243417}"/>
    <cellStyle name="Comma 61 2 2" xfId="14410" xr:uid="{FDF7C2F9-3AB0-4EC5-B832-875086A733E4}"/>
    <cellStyle name="Comma 61 2 3" xfId="20942" xr:uid="{4664293B-8976-4187-9BFD-C0C0BE536265}"/>
    <cellStyle name="Comma 61 2 4" xfId="26644" xr:uid="{F71C6261-DE5E-4F58-932E-4662A6753DB9}"/>
    <cellStyle name="Comma 61 2 5" xfId="32342" xr:uid="{9D56F728-70CC-4EDE-95AA-3A0FDEDBAE05}"/>
    <cellStyle name="Comma 61 3" xfId="14409" xr:uid="{1394298B-222A-4AFE-8ECE-605E89458AB2}"/>
    <cellStyle name="Comma 61 4" xfId="20941" xr:uid="{CAC78893-D4E2-425E-BEBF-4E7249D577EE}"/>
    <cellStyle name="Comma 61 5" xfId="26643" xr:uid="{CA841C7C-DFC6-43E4-855A-8D312136D4CE}"/>
    <cellStyle name="Comma 61 6" xfId="32341" xr:uid="{5A4C8E75-A2A4-4765-B51B-331F28B96ACC}"/>
    <cellStyle name="Comma 62" xfId="2978" xr:uid="{50D7FC5A-2663-4345-9E8C-B503677B5FDB}"/>
    <cellStyle name="Comma 62 2" xfId="2979" xr:uid="{5454039A-6F2F-446C-B061-146B07D6A356}"/>
    <cellStyle name="Comma 62 2 2" xfId="14412" xr:uid="{7B89180E-85A0-49E0-95B3-95F3F06DF493}"/>
    <cellStyle name="Comma 62 2 3" xfId="20944" xr:uid="{B5F14181-40F9-45C6-9320-7FA6090E4D26}"/>
    <cellStyle name="Comma 62 2 4" xfId="26646" xr:uid="{CA76BCC3-540F-4773-B502-6C3379C3E601}"/>
    <cellStyle name="Comma 62 2 5" xfId="32344" xr:uid="{ADAB1486-8A67-4602-8CFD-77479CF34073}"/>
    <cellStyle name="Comma 62 3" xfId="14411" xr:uid="{BA8B0AE3-5A5F-4655-8559-A46769882F4A}"/>
    <cellStyle name="Comma 62 4" xfId="20943" xr:uid="{424141E4-8924-4B37-B2BF-64502A991979}"/>
    <cellStyle name="Comma 62 5" xfId="26645" xr:uid="{9CB7588E-551A-4D05-AEDE-A3D8D663E37F}"/>
    <cellStyle name="Comma 62 6" xfId="32343" xr:uid="{16CFC295-F457-4B66-8A6E-9116660DFEA1}"/>
    <cellStyle name="Comma 63" xfId="2980" xr:uid="{67EA80D5-0347-4FB5-8036-BE66A3E445A9}"/>
    <cellStyle name="Comma 63 2" xfId="2981" xr:uid="{21C502DE-5381-4799-9E23-E5B89959809E}"/>
    <cellStyle name="Comma 63 2 2" xfId="14414" xr:uid="{3EE1C420-3982-4CBE-9DFC-696B149147DD}"/>
    <cellStyle name="Comma 63 2 3" xfId="20946" xr:uid="{A3AD5230-D548-4B6B-A547-BCFD53042C26}"/>
    <cellStyle name="Comma 63 2 4" xfId="26648" xr:uid="{584DC4CD-7EF5-42DE-8830-7041785EE05B}"/>
    <cellStyle name="Comma 63 2 5" xfId="32346" xr:uid="{E1874C65-F694-421E-AACE-803C4EE6EDF0}"/>
    <cellStyle name="Comma 63 3" xfId="14413" xr:uid="{600E747A-E5F7-4D77-8922-CBE4C31CD6E6}"/>
    <cellStyle name="Comma 63 4" xfId="20945" xr:uid="{580F1B04-83E0-45BE-B859-06AA19A5A802}"/>
    <cellStyle name="Comma 63 5" xfId="26647" xr:uid="{602CEC0F-667E-449F-82EC-07A38A7FD823}"/>
    <cellStyle name="Comma 63 6" xfId="32345" xr:uid="{83FE4556-CF14-4AE0-AEC7-5AD76D1F5B2B}"/>
    <cellStyle name="Comma 64" xfId="2982" xr:uid="{9137DE9E-D1CC-481B-816C-1C07FFE1748C}"/>
    <cellStyle name="Comma 64 2" xfId="2983" xr:uid="{1B79D7F8-3B93-4077-A5EA-CCBE41142CA8}"/>
    <cellStyle name="Comma 64 2 2" xfId="14416" xr:uid="{842A8605-FAC9-48DE-BFB2-AFDC257A5EF0}"/>
    <cellStyle name="Comma 64 2 3" xfId="20948" xr:uid="{F84E5FB3-D285-419F-9DC4-4A598F558C9F}"/>
    <cellStyle name="Comma 64 2 4" xfId="26650" xr:uid="{619F2AFC-A825-4BBA-BA73-97406EF954C5}"/>
    <cellStyle name="Comma 64 2 5" xfId="32348" xr:uid="{6990D8CD-5A31-412F-9A81-56558F441CE6}"/>
    <cellStyle name="Comma 64 3" xfId="14415" xr:uid="{21D3D89A-0E5D-46EC-AFEA-DFDFEB21B9FA}"/>
    <cellStyle name="Comma 64 4" xfId="20947" xr:uid="{868A4520-B394-458E-B755-FF46039F109B}"/>
    <cellStyle name="Comma 64 5" xfId="26649" xr:uid="{924C9EFF-E92C-4B9B-9BD5-833EBD5C6FD5}"/>
    <cellStyle name="Comma 64 6" xfId="32347" xr:uid="{81A1AE55-E3A7-4803-875A-66B1D25AAE6D}"/>
    <cellStyle name="Comma 65" xfId="2984" xr:uid="{FEB8B19C-C99F-41FE-8826-E9DE5DC723E5}"/>
    <cellStyle name="Comma 65 2" xfId="2985" xr:uid="{536951AE-0830-42F2-B386-E46395299153}"/>
    <cellStyle name="Comma 65 2 2" xfId="14418" xr:uid="{F7EEEBCF-C5CD-4E19-8A50-D224ED4198EA}"/>
    <cellStyle name="Comma 65 2 3" xfId="20950" xr:uid="{4F762D34-C83C-45F5-A480-C03252F8C5B4}"/>
    <cellStyle name="Comma 65 2 4" xfId="26652" xr:uid="{3BB0174E-B6AA-406E-9AEB-886B9F26C0FF}"/>
    <cellStyle name="Comma 65 2 5" xfId="32350" xr:uid="{DB0EA9B8-59C6-4C0C-B051-8F11C49FC534}"/>
    <cellStyle name="Comma 65 3" xfId="14417" xr:uid="{9620A863-DD47-44D7-8CA3-AF5E590673B5}"/>
    <cellStyle name="Comma 65 4" xfId="20949" xr:uid="{71A17193-7DC5-472D-95EF-7E9F1EB31D93}"/>
    <cellStyle name="Comma 65 5" xfId="26651" xr:uid="{8701256F-8A1F-4069-B0E0-359FC7B1279D}"/>
    <cellStyle name="Comma 65 6" xfId="32349" xr:uid="{E3E08931-89DC-4537-917A-0A2B5DED2539}"/>
    <cellStyle name="Comma 66" xfId="2986" xr:uid="{80B9E8CC-3000-41DC-925C-301A9CF507F7}"/>
    <cellStyle name="Comma 66 2" xfId="2987" xr:uid="{3E321789-0886-4749-91D7-2ADD77F5B6CC}"/>
    <cellStyle name="Comma 66 2 2" xfId="14420" xr:uid="{28E73F5A-FAF9-421D-943B-C80068CFBFB2}"/>
    <cellStyle name="Comma 66 2 3" xfId="20952" xr:uid="{80D93252-B86D-4035-A787-302582041EBE}"/>
    <cellStyle name="Comma 66 2 4" xfId="26654" xr:uid="{87A37931-8C4C-4407-8352-2798637DD170}"/>
    <cellStyle name="Comma 66 2 5" xfId="32352" xr:uid="{7F7B33BF-3D82-43EF-B26F-2AF2D2F64DE4}"/>
    <cellStyle name="Comma 66 3" xfId="14419" xr:uid="{5802C36B-E9B5-42C7-A914-A45D18941177}"/>
    <cellStyle name="Comma 66 4" xfId="20951" xr:uid="{990A80B3-C14D-4263-B722-D1C93002FF6F}"/>
    <cellStyle name="Comma 66 5" xfId="26653" xr:uid="{A8314269-1075-4008-A5A4-CE933910162E}"/>
    <cellStyle name="Comma 66 6" xfId="32351" xr:uid="{38433667-C8C1-45EE-A8D5-4427087FAC36}"/>
    <cellStyle name="Comma 67" xfId="2988" xr:uid="{F69958BD-5F3B-4AC8-8DD1-DC7CE2AEDCA3}"/>
    <cellStyle name="Comma 67 2" xfId="2989" xr:uid="{E65D988A-A717-4D47-9AFC-6664C95C3829}"/>
    <cellStyle name="Comma 67 2 2" xfId="14422" xr:uid="{B08B9F3C-99AF-4DB3-9F98-A2DE715F7969}"/>
    <cellStyle name="Comma 67 2 3" xfId="20954" xr:uid="{13DB0D8A-A9D0-450E-9DAC-3A27ABB7A0D0}"/>
    <cellStyle name="Comma 67 2 4" xfId="26656" xr:uid="{A92FC488-0D75-4B0F-A3B6-B93B9A6E43B5}"/>
    <cellStyle name="Comma 67 2 5" xfId="32354" xr:uid="{3FC1E0DA-6D81-471A-A48F-F50486F10960}"/>
    <cellStyle name="Comma 67 3" xfId="14421" xr:uid="{1853B111-6AE7-45A5-A055-E5B49566BD8B}"/>
    <cellStyle name="Comma 67 4" xfId="20953" xr:uid="{917EA6AF-65DA-465F-A12F-47EEDC93729E}"/>
    <cellStyle name="Comma 67 5" xfId="26655" xr:uid="{E5859588-DF63-4AE3-BF92-F3449AFA2BBE}"/>
    <cellStyle name="Comma 67 6" xfId="32353" xr:uid="{F31A5C39-A567-4997-BCBF-5A8B210DD6CB}"/>
    <cellStyle name="Comma 68" xfId="2990" xr:uid="{F8F0496C-6034-4989-A0C2-D6D13043B38F}"/>
    <cellStyle name="Comma 68 2" xfId="2991" xr:uid="{73A2D95C-FC7E-49A0-B5CF-6879A1462D4D}"/>
    <cellStyle name="Comma 68 2 2" xfId="14424" xr:uid="{81E3DDAF-9BBC-49B9-A8D2-1FC22E9D491E}"/>
    <cellStyle name="Comma 68 2 3" xfId="20956" xr:uid="{9E738E9D-8F3A-4E5D-95FB-FC9B35CF57F9}"/>
    <cellStyle name="Comma 68 2 4" xfId="26658" xr:uid="{2B7984C4-67F7-47A7-BD5B-8B7FE1BE3F80}"/>
    <cellStyle name="Comma 68 2 5" xfId="32356" xr:uid="{CF287E65-6777-4482-979F-C74B83A89E4D}"/>
    <cellStyle name="Comma 68 3" xfId="14423" xr:uid="{AFBC462C-72B7-4061-B347-3C9609393EE3}"/>
    <cellStyle name="Comma 68 4" xfId="20955" xr:uid="{6079B351-AAB1-4ABA-889C-0E132346168F}"/>
    <cellStyle name="Comma 68 5" xfId="26657" xr:uid="{FCC6A9A6-79C7-41B5-BF7C-E1124581E904}"/>
    <cellStyle name="Comma 68 6" xfId="32355" xr:uid="{93E123C0-608C-4B0C-A456-8EDF7EDA9E5C}"/>
    <cellStyle name="Comma 69" xfId="2992" xr:uid="{0C65BAAE-3EAD-4F22-9CE2-1C70C18E418C}"/>
    <cellStyle name="Comma 69 2" xfId="2993" xr:uid="{38F95488-EAC8-44F6-AC69-1D0F0519ECA2}"/>
    <cellStyle name="Comma 69 2 2" xfId="14426" xr:uid="{2A15683D-76D3-4BF4-B820-66366E7BD821}"/>
    <cellStyle name="Comma 69 2 3" xfId="20958" xr:uid="{BE114AD9-B631-49EF-839D-1E4C35D1EA75}"/>
    <cellStyle name="Comma 69 2 4" xfId="26660" xr:uid="{30AFAED7-3E9C-4C7B-B547-6133EDA8EE0C}"/>
    <cellStyle name="Comma 69 2 5" xfId="32358" xr:uid="{44DE216E-BFFA-4E2B-B24F-11A01B9975D4}"/>
    <cellStyle name="Comma 69 3" xfId="14425" xr:uid="{1B9FC9AD-CFA2-4BFD-82DB-8D1EA9EB1E3C}"/>
    <cellStyle name="Comma 69 4" xfId="20957" xr:uid="{31AEA1AF-3904-42C6-ACA6-A362BD074D37}"/>
    <cellStyle name="Comma 69 5" xfId="26659" xr:uid="{23575681-80F5-4675-AEFF-73B3D61345F4}"/>
    <cellStyle name="Comma 69 6" xfId="32357" xr:uid="{FC4BF23F-1257-4C46-BB2C-51FA35851E37}"/>
    <cellStyle name="Comma 7" xfId="924" xr:uid="{721F5498-0F39-429D-90A4-0AFABCF3C889}"/>
    <cellStyle name="Comma 7 2" xfId="2994" xr:uid="{E3C36443-7249-4496-8AB8-364EE2544820}"/>
    <cellStyle name="Comma 7 2 2" xfId="14427" xr:uid="{0B400FE1-47FF-43CF-A615-0584B30D0E28}"/>
    <cellStyle name="Comma 7 2 3" xfId="20959" xr:uid="{EF055762-88D8-4851-99D0-950C6F38B998}"/>
    <cellStyle name="Comma 7 2 4" xfId="26661" xr:uid="{0AA38203-E850-4261-BEA1-221D3B064909}"/>
    <cellStyle name="Comma 7 2 5" xfId="32359" xr:uid="{CAA00D0F-E3E9-4CF3-9D06-4842FFEB7044}"/>
    <cellStyle name="Comma 7 3" xfId="2995" xr:uid="{80FC13D2-BB17-465A-84F1-82ADD8372443}"/>
    <cellStyle name="Comma 7 4" xfId="19709" xr:uid="{39653720-8763-41FF-929D-4252247E2AE8}"/>
    <cellStyle name="Comma 7 5" xfId="20212" xr:uid="{9FDD8208-4A89-4A20-8100-790DE78950B1}"/>
    <cellStyle name="Comma 70" xfId="2996" xr:uid="{F1186CB8-E32C-49C4-BF99-B127C9E834B7}"/>
    <cellStyle name="Comma 70 2" xfId="2997" xr:uid="{35000CEA-AA76-4283-86C4-5F300E32C23D}"/>
    <cellStyle name="Comma 70 2 2" xfId="14429" xr:uid="{CB513F2B-57A9-4C60-9333-12C5BC583EEE}"/>
    <cellStyle name="Comma 70 2 3" xfId="20961" xr:uid="{714850A3-877A-47EF-8704-5668E70E2C66}"/>
    <cellStyle name="Comma 70 2 4" xfId="26663" xr:uid="{1ED17358-6E8B-422F-B198-F890EEFBD71D}"/>
    <cellStyle name="Comma 70 2 5" xfId="32361" xr:uid="{283ED4C7-AA8A-42A0-BC02-454F9A0762A1}"/>
    <cellStyle name="Comma 70 3" xfId="14428" xr:uid="{EFB98022-8C54-41A7-8353-C1EAC41AD726}"/>
    <cellStyle name="Comma 70 4" xfId="20960" xr:uid="{365F2588-6779-4E65-A78D-59688BDE3D02}"/>
    <cellStyle name="Comma 70 5" xfId="26662" xr:uid="{0501ADC4-44C5-4A85-BD65-F7EAFA0FD9D3}"/>
    <cellStyle name="Comma 70 6" xfId="32360" xr:uid="{B471C775-B93B-42C5-84E8-448BC39ABC04}"/>
    <cellStyle name="Comma 71" xfId="2998" xr:uid="{3AC2E26B-7F21-4E13-9C24-23049CBDEE4C}"/>
    <cellStyle name="Comma 71 2" xfId="2999" xr:uid="{564E7588-CD7C-4CD9-B262-EBFA7D0EBC5B}"/>
    <cellStyle name="Comma 71 2 2" xfId="14431" xr:uid="{B0728711-E7D6-45C8-B4E6-B18A40D8E420}"/>
    <cellStyle name="Comma 71 2 3" xfId="20963" xr:uid="{E8AC1004-6AB4-48AD-BCDE-97D363251A34}"/>
    <cellStyle name="Comma 71 2 4" xfId="26665" xr:uid="{D71CF2A1-C046-47C7-9392-E35928A84892}"/>
    <cellStyle name="Comma 71 2 5" xfId="32363" xr:uid="{04D7D996-4E2A-49B5-8B75-0E2EC9C4E607}"/>
    <cellStyle name="Comma 71 3" xfId="14430" xr:uid="{25B48F2B-6CC0-4C17-9359-AB2E94111243}"/>
    <cellStyle name="Comma 71 4" xfId="20962" xr:uid="{8E6626C5-E330-41C7-B7E5-5D9D0DC210E8}"/>
    <cellStyle name="Comma 71 5" xfId="26664" xr:uid="{99129B76-81E0-4081-A650-247C95FF44FA}"/>
    <cellStyle name="Comma 71 6" xfId="32362" xr:uid="{7BD420BF-7240-448B-880B-AADB81EB683E}"/>
    <cellStyle name="Comma 72" xfId="3000" xr:uid="{40488C48-ED32-47E2-B3FA-A805A6E57584}"/>
    <cellStyle name="Comma 72 2" xfId="3001" xr:uid="{FCB97FC6-5793-4F8F-B6AA-345D9871578F}"/>
    <cellStyle name="Comma 72 2 2" xfId="14433" xr:uid="{9A975E3E-5AFB-43B7-8E2C-CA66CD3F719F}"/>
    <cellStyle name="Comma 72 2 3" xfId="20965" xr:uid="{C8636435-35AF-41A3-B557-3B1E3A78242B}"/>
    <cellStyle name="Comma 72 2 4" xfId="26667" xr:uid="{1B1F5E67-B857-4FDC-B336-1EA7560EEED2}"/>
    <cellStyle name="Comma 72 2 5" xfId="32365" xr:uid="{B366BF7A-D35D-4711-9641-7EEE13C22B43}"/>
    <cellStyle name="Comma 72 3" xfId="14432" xr:uid="{33640EAF-57D2-42CA-8AF3-28EF2D755B97}"/>
    <cellStyle name="Comma 72 4" xfId="20964" xr:uid="{D3BE2212-265A-4A9A-A0DD-0996F03659E3}"/>
    <cellStyle name="Comma 72 5" xfId="26666" xr:uid="{DAC42FF5-5B01-4007-AC9F-697430BBA6E2}"/>
    <cellStyle name="Comma 72 6" xfId="32364" xr:uid="{7C30D06F-6C56-47FC-B1C1-55CF3C6BCD14}"/>
    <cellStyle name="Comma 73" xfId="3002" xr:uid="{0E46F5C6-869B-4A6E-A248-E3185ADC0400}"/>
    <cellStyle name="Comma 73 2" xfId="3003" xr:uid="{B6299311-09E7-4787-8CCC-F316425C7C3D}"/>
    <cellStyle name="Comma 73 2 2" xfId="14435" xr:uid="{3454D008-90C9-4E61-A969-0FC6D93BDBBB}"/>
    <cellStyle name="Comma 73 2 3" xfId="20967" xr:uid="{59F8FA12-AEAD-4A47-93BE-B7EB34CF0D4E}"/>
    <cellStyle name="Comma 73 2 4" xfId="26669" xr:uid="{D93BA038-F411-437C-B62C-6BFE84A8F708}"/>
    <cellStyle name="Comma 73 2 5" xfId="32367" xr:uid="{B2180ACD-6EF1-4545-99E7-61F320AF8018}"/>
    <cellStyle name="Comma 73 3" xfId="14434" xr:uid="{98E18DA6-D055-44B5-8DBC-4FA84433DA52}"/>
    <cellStyle name="Comma 73 4" xfId="20966" xr:uid="{D5E4D739-CB7F-473D-9D5C-0001AB1C9231}"/>
    <cellStyle name="Comma 73 5" xfId="26668" xr:uid="{025C30DD-1D56-4BCB-9CE9-EAFD4A6FE1E1}"/>
    <cellStyle name="Comma 73 6" xfId="32366" xr:uid="{33600A50-854D-42A8-BE8C-1BF548CBFD30}"/>
    <cellStyle name="Comma 74" xfId="3004" xr:uid="{8EBFEC01-A7D2-4AA6-AA2A-E1CAE0986C0A}"/>
    <cellStyle name="Comma 74 2" xfId="3005" xr:uid="{A1583ACC-B2F9-4436-9FFE-699CF9ACA1F2}"/>
    <cellStyle name="Comma 74 2 2" xfId="14437" xr:uid="{1EF3F12C-C739-4BA7-9226-3C5FE8320262}"/>
    <cellStyle name="Comma 74 2 3" xfId="20969" xr:uid="{1A7E7841-823D-4742-82CC-DF582A7D383B}"/>
    <cellStyle name="Comma 74 2 4" xfId="26671" xr:uid="{9E908AAD-7A2A-4562-9B1F-C41A1CB1AC5A}"/>
    <cellStyle name="Comma 74 2 5" xfId="32369" xr:uid="{BC9B33E0-9E26-46E5-89F7-FDD75A1C5D93}"/>
    <cellStyle name="Comma 74 3" xfId="14436" xr:uid="{504F59F7-8B6D-4821-BDF2-D5C7D284B34D}"/>
    <cellStyle name="Comma 74 4" xfId="20968" xr:uid="{1129B103-711E-42C0-B8E4-525E3D862A00}"/>
    <cellStyle name="Comma 74 5" xfId="26670" xr:uid="{776F0D27-8457-41C3-BCD7-D8FC6CFBFBCF}"/>
    <cellStyle name="Comma 74 6" xfId="32368" xr:uid="{66F2CC90-6085-4D27-80BF-093839EBCCA5}"/>
    <cellStyle name="Comma 75" xfId="3006" xr:uid="{7F1D906A-CC5B-4F07-A93D-B6F024A32174}"/>
    <cellStyle name="Comma 75 2" xfId="3007" xr:uid="{22D46621-06AC-4A8C-9C66-29F1E4DCF5FF}"/>
    <cellStyle name="Comma 75 2 2" xfId="14439" xr:uid="{A38940BD-7C22-4832-B9EE-381081959B21}"/>
    <cellStyle name="Comma 75 2 3" xfId="20971" xr:uid="{38468E06-9F5F-4D57-86B8-72AA826CB5F9}"/>
    <cellStyle name="Comma 75 2 4" xfId="26673" xr:uid="{867A65DA-E281-4C11-B9D8-F7FC7AC71AEE}"/>
    <cellStyle name="Comma 75 2 5" xfId="32371" xr:uid="{E714F772-8B2C-415A-B679-D046DE3D02A8}"/>
    <cellStyle name="Comma 75 3" xfId="14438" xr:uid="{7BB1EBEF-C29C-4F06-8106-368DC0F27FE2}"/>
    <cellStyle name="Comma 75 4" xfId="20970" xr:uid="{D8A2D02C-CE7C-4572-B54F-1181E501D15C}"/>
    <cellStyle name="Comma 75 5" xfId="26672" xr:uid="{C7A61164-595A-4469-A1C6-9AC183AE2C6E}"/>
    <cellStyle name="Comma 75 6" xfId="32370" xr:uid="{BB058FD3-89F0-46E9-877D-E6751845706D}"/>
    <cellStyle name="Comma 76" xfId="3008" xr:uid="{5FA6F970-3D4D-490A-9307-4674DAB76649}"/>
    <cellStyle name="Comma 76 2" xfId="3009" xr:uid="{2C45E30B-93B0-4DF5-88BC-CCA78A2416C3}"/>
    <cellStyle name="Comma 76 2 2" xfId="14441" xr:uid="{81E3B160-55C2-4F58-9D0A-6FF929710AFE}"/>
    <cellStyle name="Comma 76 2 3" xfId="20973" xr:uid="{55BD82F7-CCD9-4039-A161-6D6CD3661EC8}"/>
    <cellStyle name="Comma 76 2 4" xfId="26675" xr:uid="{5E8EB92F-A9AE-4812-B528-F7D22C627457}"/>
    <cellStyle name="Comma 76 2 5" xfId="32373" xr:uid="{36DCAD72-6CAE-45A8-828A-DD8D55B909E8}"/>
    <cellStyle name="Comma 76 3" xfId="14440" xr:uid="{2C86DEF6-CED6-4E05-9827-B3A90FFD977B}"/>
    <cellStyle name="Comma 76 4" xfId="20972" xr:uid="{BFD0969A-FF06-41E5-B0DB-EDF3BD7F61D2}"/>
    <cellStyle name="Comma 76 5" xfId="26674" xr:uid="{9B81D176-6FE2-4216-AB88-2798795E112F}"/>
    <cellStyle name="Comma 76 6" xfId="32372" xr:uid="{1EFF510F-DBDA-4B5E-AD7D-A96CBD0CFAE6}"/>
    <cellStyle name="Comma 77" xfId="3010" xr:uid="{A6C95F8F-767C-4AB0-B8C3-C51E63B9931A}"/>
    <cellStyle name="Comma 77 2" xfId="3011" xr:uid="{4AE30861-CB94-4155-9291-09DCA731B28C}"/>
    <cellStyle name="Comma 77 2 2" xfId="14443" xr:uid="{0C67E642-49EE-4F5C-9058-2CA3DFD3C80F}"/>
    <cellStyle name="Comma 77 2 3" xfId="20975" xr:uid="{23FC3D9D-AF19-4FD2-931C-A9639568F8F6}"/>
    <cellStyle name="Comma 77 2 4" xfId="26677" xr:uid="{6D52271E-6D1D-4312-B394-1287D58B097A}"/>
    <cellStyle name="Comma 77 2 5" xfId="32375" xr:uid="{B726817D-360B-418B-B509-6B133858C3D6}"/>
    <cellStyle name="Comma 77 3" xfId="14442" xr:uid="{F2B95AF6-0386-4A09-90C9-FBE42B5ED8B2}"/>
    <cellStyle name="Comma 77 4" xfId="20974" xr:uid="{E05E1829-61D6-476B-B343-F038D924E08D}"/>
    <cellStyle name="Comma 77 5" xfId="26676" xr:uid="{317AAB1A-6EA7-4267-9162-DFBE7144259C}"/>
    <cellStyle name="Comma 77 6" xfId="32374" xr:uid="{DF39CFC0-9F44-482D-88F5-C3783F10FF25}"/>
    <cellStyle name="Comma 78" xfId="3012" xr:uid="{B4417C4B-90A1-4540-BCDF-713E7494EFA3}"/>
    <cellStyle name="Comma 78 2" xfId="3013" xr:uid="{88716C01-AFC0-4DAF-B2B8-5AE9C2F3CAD4}"/>
    <cellStyle name="Comma 78 2 2" xfId="14445" xr:uid="{A3B31615-4BC8-4D48-8015-4F33661A3970}"/>
    <cellStyle name="Comma 78 2 3" xfId="20977" xr:uid="{596C9185-F04C-4A5A-A87E-3B860D956A33}"/>
    <cellStyle name="Comma 78 2 4" xfId="26679" xr:uid="{AF2DBF31-0B05-4109-91DC-40A34DC2D82F}"/>
    <cellStyle name="Comma 78 2 5" xfId="32377" xr:uid="{6C7D20C4-2F23-4F6B-833F-48F06C1688B2}"/>
    <cellStyle name="Comma 78 3" xfId="14444" xr:uid="{ED9A33CB-1394-4D54-A788-845E325FB5D9}"/>
    <cellStyle name="Comma 78 4" xfId="20976" xr:uid="{C64F3F5F-37B3-4736-8BD2-98AA3C958AD2}"/>
    <cellStyle name="Comma 78 5" xfId="26678" xr:uid="{05CCAEAB-A7E1-4FA4-AD4F-19117FB42C12}"/>
    <cellStyle name="Comma 78 6" xfId="32376" xr:uid="{797AC5C7-A599-4942-93D5-C704FE9330D6}"/>
    <cellStyle name="Comma 79" xfId="3014" xr:uid="{FB4513ED-DB90-4ABC-8857-917A38C0C837}"/>
    <cellStyle name="Comma 79 2" xfId="3015" xr:uid="{1BBBFA62-7552-4774-AF0D-16D85A82A47E}"/>
    <cellStyle name="Comma 79 2 2" xfId="14447" xr:uid="{4A032EF4-8EFD-49B1-87EC-86D615F6DF7A}"/>
    <cellStyle name="Comma 79 2 3" xfId="20979" xr:uid="{6827B738-032E-43A6-9454-1EE1369DF90A}"/>
    <cellStyle name="Comma 79 2 4" xfId="26681" xr:uid="{76136277-CCA5-4CE3-9506-CD58AD053B0A}"/>
    <cellStyle name="Comma 79 2 5" xfId="32379" xr:uid="{674F8AF0-D36A-410C-A785-5BB543705D8D}"/>
    <cellStyle name="Comma 79 3" xfId="14446" xr:uid="{1A4CC808-6081-45AC-A96E-A96A4A1431A1}"/>
    <cellStyle name="Comma 79 4" xfId="20978" xr:uid="{FC80AF06-9D7F-4129-B43D-173F241B467D}"/>
    <cellStyle name="Comma 79 5" xfId="26680" xr:uid="{DF215C93-B2FA-4B7B-A8C2-FC50A5A0505F}"/>
    <cellStyle name="Comma 79 6" xfId="32378" xr:uid="{04EC7569-43E8-4D83-8D2C-A2E087BFF2B7}"/>
    <cellStyle name="Comma 8" xfId="925" xr:uid="{7E141494-C870-4FF2-A606-7E05578E8E7D}"/>
    <cellStyle name="Comma 8 10" xfId="31934" xr:uid="{67A7C684-A087-4B52-9F3A-DA3885CEE218}"/>
    <cellStyle name="Comma 8 2" xfId="3016" xr:uid="{D92845D4-56D5-4383-882F-9DB1911A3614}"/>
    <cellStyle name="Comma 8 2 2" xfId="14448" xr:uid="{8A023023-D4A8-40A8-A5CE-DFCB98ECBE38}"/>
    <cellStyle name="Comma 8 2 3" xfId="20980" xr:uid="{409B03BA-CC21-4551-B7CA-2F3D7E418DBA}"/>
    <cellStyle name="Comma 8 2 4" xfId="26682" xr:uid="{951E8115-62A5-4DCC-9915-5DC7A26C47D3}"/>
    <cellStyle name="Comma 8 2 5" xfId="32380" xr:uid="{9F18BD50-5579-4AC2-B6F1-E2D38265133E}"/>
    <cellStyle name="Comma 8 3" xfId="3017" xr:uid="{8F34C41F-707F-4E61-BA13-AC917A27E8F1}"/>
    <cellStyle name="Comma 8 3 2" xfId="20108" xr:uid="{5690D62E-3A2A-4DAC-B1D4-C894B341FF32}"/>
    <cellStyle name="Comma 8 3 3" xfId="20981" xr:uid="{E4C15F4A-5303-4490-AAE9-CD9475185066}"/>
    <cellStyle name="Comma 8 4" xfId="3018" xr:uid="{E45FDBAE-F2DC-4B7C-BA41-5D5A5E48649D}"/>
    <cellStyle name="Comma 8 5" xfId="3019" xr:uid="{BBDC599C-218D-4F37-98EA-14F42D8A6F6B}"/>
    <cellStyle name="Comma 8 5 2" xfId="20109" xr:uid="{1808156C-3DF4-42F9-AAC1-B8790F6C9DFA}"/>
    <cellStyle name="Comma 8 5 3" xfId="20982" xr:uid="{9BF38B2D-9A4B-459F-A4BC-B307E2D7331D}"/>
    <cellStyle name="Comma 8 6" xfId="3020" xr:uid="{B545DF67-4776-4793-AD3A-6172B7EA237D}"/>
    <cellStyle name="Comma 8 6 2" xfId="20110" xr:uid="{E822FD11-7CA7-4FDF-8407-1B5E5A466564}"/>
    <cellStyle name="Comma 8 6 3" xfId="20983" xr:uid="{CE5C2910-26B9-4A27-991E-132EFFBC4FD0}"/>
    <cellStyle name="Comma 8 7" xfId="14007" xr:uid="{173B267A-72D7-441D-9965-6FDAA2C77574}"/>
    <cellStyle name="Comma 8 8" xfId="20213" xr:uid="{BB727CAF-A18A-4D06-86FC-25FFE2948665}"/>
    <cellStyle name="Comma 8 9" xfId="26239" xr:uid="{8DD1E0DF-3DA4-4351-A378-5644B0396F4E}"/>
    <cellStyle name="Comma 80" xfId="3021" xr:uid="{89637F24-1E2D-422D-854F-A2C7D1A28CAD}"/>
    <cellStyle name="Comma 80 2" xfId="3022" xr:uid="{B07382F3-F424-41BE-92F7-E8657B8D01E3}"/>
    <cellStyle name="Comma 80 2 2" xfId="14450" xr:uid="{712A4F20-209C-4E5A-A489-0814E1A75F71}"/>
    <cellStyle name="Comma 80 2 3" xfId="20985" xr:uid="{0D057B82-F369-4FA5-A12D-024DEBF5F611}"/>
    <cellStyle name="Comma 80 2 4" xfId="26684" xr:uid="{126141BB-9366-4631-862D-01C2E27AED62}"/>
    <cellStyle name="Comma 80 2 5" xfId="32382" xr:uid="{3E625E43-E2C7-45C9-AC00-02FDD3BC87CE}"/>
    <cellStyle name="Comma 80 3" xfId="14449" xr:uid="{32A7AB27-E068-4C32-8B27-89321321411D}"/>
    <cellStyle name="Comma 80 4" xfId="20984" xr:uid="{F633F14D-889F-4145-B89E-731F1272A9A0}"/>
    <cellStyle name="Comma 80 5" xfId="26683" xr:uid="{EDAA47FD-D7BA-4A13-80F6-E5A8F67CBFE1}"/>
    <cellStyle name="Comma 80 6" xfId="32381" xr:uid="{4706E8E6-094E-4AD6-A324-8D6D10A2D668}"/>
    <cellStyle name="Comma 81" xfId="3023" xr:uid="{F1711F61-754D-4EAB-B5E1-0D603BF61EA1}"/>
    <cellStyle name="Comma 81 2" xfId="3024" xr:uid="{64F27DFA-0FC9-4C56-8EE8-0529813091DF}"/>
    <cellStyle name="Comma 81 2 2" xfId="14452" xr:uid="{0FCEF4C3-B89E-4132-A1A9-4FFB69539151}"/>
    <cellStyle name="Comma 81 2 3" xfId="20987" xr:uid="{833408EF-48C0-4CFC-91C4-1C51FDB061D8}"/>
    <cellStyle name="Comma 81 2 4" xfId="26686" xr:uid="{4DB113DF-A2E6-43F9-B941-1B1C72273D6D}"/>
    <cellStyle name="Comma 81 2 5" xfId="32384" xr:uid="{89D564E4-B4DB-40F5-A866-D6EA27F11CFE}"/>
    <cellStyle name="Comma 81 3" xfId="14451" xr:uid="{68A9D919-A91D-4679-A543-6F873F461A49}"/>
    <cellStyle name="Comma 81 4" xfId="20986" xr:uid="{C69C57B8-D597-4864-90AB-7566134BA442}"/>
    <cellStyle name="Comma 81 5" xfId="26685" xr:uid="{FF6540D8-21BB-4A0F-816F-29306D89A0BA}"/>
    <cellStyle name="Comma 81 6" xfId="32383" xr:uid="{E11698DB-4677-4FF9-B15D-FE07BD13E001}"/>
    <cellStyle name="Comma 82" xfId="3025" xr:uid="{98BDE791-E604-4C48-B975-89430241AB9F}"/>
    <cellStyle name="Comma 82 2" xfId="3026" xr:uid="{3F7B39F7-0D70-481A-BC4B-9A016B3E1854}"/>
    <cellStyle name="Comma 82 2 2" xfId="14454" xr:uid="{47D833D1-245D-45BB-BED6-45720B4734B8}"/>
    <cellStyle name="Comma 82 2 3" xfId="20989" xr:uid="{EC9794C1-BF01-4D69-AE9A-47E93409118C}"/>
    <cellStyle name="Comma 82 2 4" xfId="26688" xr:uid="{D512D361-ACB0-4490-A9D9-B1134E3BA160}"/>
    <cellStyle name="Comma 82 2 5" xfId="32386" xr:uid="{0951706A-A5B8-46DC-903D-8764E408DA2F}"/>
    <cellStyle name="Comma 82 3" xfId="14453" xr:uid="{4E2012F5-B842-4F61-BA2E-1297238089DF}"/>
    <cellStyle name="Comma 82 4" xfId="20988" xr:uid="{5D4E28EC-119E-4573-9AC6-702D601F036F}"/>
    <cellStyle name="Comma 82 5" xfId="26687" xr:uid="{74097EE5-21FF-4362-B0EF-88F92DAC2DDF}"/>
    <cellStyle name="Comma 82 6" xfId="32385" xr:uid="{1AA88209-9763-496A-8DF9-8E72E59CE135}"/>
    <cellStyle name="Comma 83" xfId="3027" xr:uid="{20001D28-5C57-492B-8441-6BBB4FC749BD}"/>
    <cellStyle name="Comma 83 2" xfId="3028" xr:uid="{7C602140-1929-4A87-8FE5-85CAA2316C7D}"/>
    <cellStyle name="Comma 83 2 2" xfId="14456" xr:uid="{4CB80E91-9ABD-4057-AE6D-0B2FEA2E879A}"/>
    <cellStyle name="Comma 83 2 3" xfId="20991" xr:uid="{412EF252-7A18-4CB0-9056-5DDF9E775532}"/>
    <cellStyle name="Comma 83 2 4" xfId="26690" xr:uid="{47D03885-141F-4AE5-9DCF-5BBCBD6A9184}"/>
    <cellStyle name="Comma 83 2 5" xfId="32388" xr:uid="{734F9C49-AC19-45C6-82AC-8D825B304544}"/>
    <cellStyle name="Comma 83 3" xfId="14455" xr:uid="{F3BA9C2A-B48D-4E8C-B921-A6A29813E88E}"/>
    <cellStyle name="Comma 83 4" xfId="20990" xr:uid="{49A28946-F512-429B-ADA4-E2FA54A8BBA3}"/>
    <cellStyle name="Comma 83 5" xfId="26689" xr:uid="{0D60BF28-2556-414E-84D8-A40081D6B04B}"/>
    <cellStyle name="Comma 83 6" xfId="32387" xr:uid="{0F6D8AE3-D5CD-4EB2-A906-345C0DB0263A}"/>
    <cellStyle name="Comma 84" xfId="3029" xr:uid="{9AA9BDF7-45C5-4E47-9A44-9BF55547C8F5}"/>
    <cellStyle name="Comma 84 2" xfId="3030" xr:uid="{B9F96404-6913-4333-A199-47127D3DC51D}"/>
    <cellStyle name="Comma 84 2 2" xfId="14458" xr:uid="{48602567-53A2-4DBE-9803-7134FF3D1611}"/>
    <cellStyle name="Comma 84 2 3" xfId="20993" xr:uid="{212B59F7-A762-49E1-A0D5-C7381C9A40E5}"/>
    <cellStyle name="Comma 84 2 4" xfId="26692" xr:uid="{0ADAF072-11BF-44F8-9C59-7CC6C82392C9}"/>
    <cellStyle name="Comma 84 2 5" xfId="32390" xr:uid="{FA15EBFB-5869-49E1-A636-C5E3B06E3844}"/>
    <cellStyle name="Comma 84 3" xfId="14457" xr:uid="{6190770F-E067-4C16-AE31-3D7081738B82}"/>
    <cellStyle name="Comma 84 4" xfId="20992" xr:uid="{F709831A-15C4-4ECB-A180-37BFC4DB0467}"/>
    <cellStyle name="Comma 84 5" xfId="26691" xr:uid="{0675F3E9-2747-4FEE-9E56-941D6DFE1D4F}"/>
    <cellStyle name="Comma 84 6" xfId="32389" xr:uid="{F9DBAC61-7ABE-4C82-A851-2C69E25B6BE1}"/>
    <cellStyle name="Comma 85" xfId="3031" xr:uid="{0BF04D83-E3A3-4717-9543-32DEFB489D7F}"/>
    <cellStyle name="Comma 85 2" xfId="14459" xr:uid="{FE1E4EF7-6B37-4563-AA0A-7D1C1B3D1A43}"/>
    <cellStyle name="Comma 85 3" xfId="20994" xr:uid="{D3DC58BB-61B9-4B69-AC74-7F2BCA6F7E80}"/>
    <cellStyle name="Comma 85 4" xfId="26693" xr:uid="{F9922606-12E3-4D43-9AF1-A81326C06AB5}"/>
    <cellStyle name="Comma 85 5" xfId="32391" xr:uid="{7EC2F241-C0D7-4909-8467-A7B7A2E7A6FD}"/>
    <cellStyle name="Comma 86" xfId="3032" xr:uid="{27B07222-9033-41CC-8CA3-E6117C1C3838}"/>
    <cellStyle name="Comma 86 2" xfId="14460" xr:uid="{F587118D-62BE-41B6-98C3-A6D5C2448376}"/>
    <cellStyle name="Comma 86 3" xfId="20995" xr:uid="{7702B8E4-4015-429B-88C8-6F3E91FE4874}"/>
    <cellStyle name="Comma 86 4" xfId="26694" xr:uid="{D7CCC5DA-7888-4764-A221-AFA286C0F985}"/>
    <cellStyle name="Comma 86 5" xfId="32392" xr:uid="{736B4A0A-82F8-466D-B1FB-EC72F76E00EE}"/>
    <cellStyle name="Comma 87" xfId="3033" xr:uid="{560D372E-FDAD-4607-B117-665716AB3C76}"/>
    <cellStyle name="Comma 87 2" xfId="14461" xr:uid="{5D1CAE39-773E-4019-A540-7C4D8597C6AF}"/>
    <cellStyle name="Comma 87 3" xfId="20996" xr:uid="{B9960E09-318C-4B53-B996-FADAEADC7354}"/>
    <cellStyle name="Comma 87 4" xfId="26695" xr:uid="{E09489D0-B256-4D1A-9EEC-B8FFDD851190}"/>
    <cellStyle name="Comma 87 5" xfId="32393" xr:uid="{8588C681-D311-4BB1-A60A-9CBEB7C903C2}"/>
    <cellStyle name="Comma 88" xfId="3034" xr:uid="{8C1AC1F6-B4BA-41DF-9488-53A965405941}"/>
    <cellStyle name="Comma 88 2" xfId="14462" xr:uid="{F2DFBDC2-0A56-4630-AA71-277129498B55}"/>
    <cellStyle name="Comma 88 3" xfId="20997" xr:uid="{8AF3C9BD-926E-4467-A12A-ADD33D13BF50}"/>
    <cellStyle name="Comma 88 4" xfId="26696" xr:uid="{1BB358C3-0A4B-4649-AA27-15AED81052F4}"/>
    <cellStyle name="Comma 88 5" xfId="32394" xr:uid="{25800FBC-6750-489D-8F21-FFE68EC5EE73}"/>
    <cellStyle name="Comma 89" xfId="13955" xr:uid="{2F9C85CE-96AB-4421-BF9E-D3AB07485011}"/>
    <cellStyle name="Comma 89 2" xfId="20140" xr:uid="{A3E7EA72-8803-4215-AFB7-F29A37720DE8}"/>
    <cellStyle name="Comma 9" xfId="79" xr:uid="{871D3AD8-0F00-40C8-80E3-0095D9FEC72F}"/>
    <cellStyle name="Comma 9 2" xfId="3035" xr:uid="{8F99E97D-13D5-46B7-A55A-7474423A91DB}"/>
    <cellStyle name="Comma 9 2 2" xfId="3036" xr:uid="{F6B04D4A-81C7-4B1B-B5ED-DDADE9419C5F}"/>
    <cellStyle name="Comma 9 2 2 2" xfId="20111" xr:uid="{C704E6FA-B442-46BB-8323-126365D33012}"/>
    <cellStyle name="Comma 9 2 2 3" xfId="14464" xr:uid="{227D5B55-4339-42B2-A274-AB5DA3D9DBA7}"/>
    <cellStyle name="Comma 9 2 2 4" xfId="20999" xr:uid="{60C34117-A2DA-4807-B843-94756CF52D4F}"/>
    <cellStyle name="Comma 9 2 2 5" xfId="26698" xr:uid="{19EF12F2-06A6-4209-AB4B-BA31A1DB4457}"/>
    <cellStyle name="Comma 9 2 2 6" xfId="32396" xr:uid="{A7F09DDA-8B68-43C0-A3DB-189FB246DF0B}"/>
    <cellStyle name="Comma 9 2 3" xfId="3037" xr:uid="{80E08787-F0E1-4369-A7E2-AD5C6FE1899B}"/>
    <cellStyle name="Comma 9 2 3 2" xfId="14465" xr:uid="{AE6BF7C9-DEB7-40E4-81E6-D9765771A66E}"/>
    <cellStyle name="Comma 9 2 3 3" xfId="21000" xr:uid="{5C5416AE-FD26-4D9B-94BD-CC172F7E5E48}"/>
    <cellStyle name="Comma 9 2 3 4" xfId="26699" xr:uid="{04908D39-7E68-4F68-B4E2-6DBBFED5634D}"/>
    <cellStyle name="Comma 9 2 3 5" xfId="32397" xr:uid="{9F84142D-E4FD-453C-A6A7-04A2DA15DB0D}"/>
    <cellStyle name="Comma 9 2 4" xfId="14463" xr:uid="{43A202F5-2593-4365-8B21-078E7A4796BD}"/>
    <cellStyle name="Comma 9 2 5" xfId="20998" xr:uid="{BC090726-7079-4424-88F8-9BBBCC25B4CB}"/>
    <cellStyle name="Comma 9 2 6" xfId="26697" xr:uid="{E22F3B2C-1DFE-4B1D-8BDE-B0745D97A8BA}"/>
    <cellStyle name="Comma 9 2 7" xfId="32395" xr:uid="{1370E489-BF2A-4385-9992-67A63A288DE7}"/>
    <cellStyle name="Comma 9 3" xfId="3038" xr:uid="{100A80FB-4E60-4EBE-9C54-E5BEAFEFE930}"/>
    <cellStyle name="Comma 9 3 2" xfId="20112" xr:uid="{9A8AC8D2-B6F4-4635-AD39-97707345E1F3}"/>
    <cellStyle name="Comma 9 3 3" xfId="21001" xr:uid="{A8165327-A3C2-45CA-9A3F-991C52B0C39E}"/>
    <cellStyle name="Comma 9 4" xfId="13963" xr:uid="{467FEEBE-B825-418A-80B2-8E9BE0D34B71}"/>
    <cellStyle name="Comma 9 5" xfId="20148" xr:uid="{7E53FAB3-4440-44B2-A071-9762B5A56C0B}"/>
    <cellStyle name="Comma 9 6" xfId="26195" xr:uid="{C71875A3-6BF8-42D2-A080-709F34A410FC}"/>
    <cellStyle name="Comma 9 7" xfId="31890" xr:uid="{13B3CA82-8226-402F-B080-BF55F39FA7A1}"/>
    <cellStyle name="Comma 90" xfId="71" xr:uid="{C752D48A-57DB-4B92-A12C-EDB839DC8EC8}"/>
    <cellStyle name="Comma 90 2" xfId="19681" xr:uid="{AC380C23-53AE-471D-8C5B-62F9D183B431}"/>
    <cellStyle name="Comma 91" xfId="19679" xr:uid="{C7BF8C63-E286-4E56-A382-A919D7BF716F}"/>
    <cellStyle name="Comma 92" xfId="13957" xr:uid="{3E083712-E342-403A-A253-9B9C39BF1699}"/>
    <cellStyle name="Comma 93" xfId="20143" xr:uid="{01D6E96B-27E5-483D-A9BC-19EFB81C5DE7}"/>
    <cellStyle name="Comma 94" xfId="20226" xr:uid="{F1FCFDE3-544E-4671-AD59-1A4F9C448E7D}"/>
    <cellStyle name="Comma 95" xfId="26187" xr:uid="{0E7EE100-5F25-4D46-8104-E25ED618F096}"/>
    <cellStyle name="Comma 96" xfId="9" xr:uid="{E57556D2-AD93-456E-AD4F-876C8876E003}"/>
    <cellStyle name="Comma 96 2" xfId="34" xr:uid="{DFB6824B-F7DF-4F8B-AF2C-EF6492485DE0}"/>
    <cellStyle name="Comma 96 3" xfId="54" xr:uid="{CC3754AC-D861-4F10-A0FA-93C423209CA7}"/>
    <cellStyle name="Comma 97" xfId="26190" xr:uid="{B86D7A0E-3829-4D66-A2DF-A1D415BAE24E}"/>
    <cellStyle name="Comma 98" xfId="26252" xr:uid="{230C93C1-3B61-43D5-B360-CCD74018D44E}"/>
    <cellStyle name="Comma 99" xfId="31885" xr:uid="{1FFC1130-2C37-4436-92BC-BD5A9D667368}"/>
    <cellStyle name="Comma0" xfId="3039" xr:uid="{2567612A-92A8-4483-836A-83BE7803AFD4}"/>
    <cellStyle name="Comma0 2" xfId="3040" xr:uid="{2E26DAB6-47FF-44D0-ACA0-64967BF3E1A4}"/>
    <cellStyle name="Comma0 2 2" xfId="3041" xr:uid="{1A42CD28-9929-458C-A6B6-543310FE108F}"/>
    <cellStyle name="Comma0 2 2 2" xfId="3042" xr:uid="{0168E37D-5CEF-43A4-9246-997B9DC1558A}"/>
    <cellStyle name="Comma0 2 2 3" xfId="3043" xr:uid="{76B8F3C7-2F66-4CDC-BA20-48596ED30274}"/>
    <cellStyle name="Comma0 2 3" xfId="3044" xr:uid="{8EA47C71-937D-4B22-BAEE-67E3F4D2D0FB}"/>
    <cellStyle name="Comma0 2 4" xfId="3045" xr:uid="{036D9CE4-C68D-4881-BE79-D60020015C00}"/>
    <cellStyle name="Comma0 3" xfId="3046" xr:uid="{05391E6A-4456-4727-AA9E-BFBA37628D1F}"/>
    <cellStyle name="Comma0 4" xfId="3047" xr:uid="{63F60054-3F03-472D-BFD1-41161B4AC1CD}"/>
    <cellStyle name="Currency $" xfId="3048" xr:uid="{5C926966-B8F4-49E2-890A-EBDA2A2E7447}"/>
    <cellStyle name="Currency [00]" xfId="3049" xr:uid="{FE2C95CA-6592-40CE-9E39-3D9381B25E46}"/>
    <cellStyle name="Currency 2" xfId="3050" xr:uid="{854848F0-5246-44BF-8B19-6518FC55E907}"/>
    <cellStyle name="Currency 2 2" xfId="14466" xr:uid="{5CC5FD9A-A5C8-4414-8C82-A973381AEDBB}"/>
    <cellStyle name="Currency 2 3" xfId="21002" xr:uid="{9ACE806D-E1C9-4861-BC3F-337DCD4FD956}"/>
    <cellStyle name="Currency 2 4" xfId="26700" xr:uid="{3713194F-B3CB-494C-A91A-977A4C868528}"/>
    <cellStyle name="Currency 2 5" xfId="32398" xr:uid="{51B57E48-ABE7-4538-93EF-0E12B6B9824C}"/>
    <cellStyle name="Currency 3" xfId="3051" xr:uid="{34D080F7-89C8-4F60-8256-150FE8A6DA50}"/>
    <cellStyle name="Currency 3 2" xfId="14467" xr:uid="{8E63697A-A3BA-44DF-A525-2C8BAC3CD4BB}"/>
    <cellStyle name="Currency 3 3" xfId="21003" xr:uid="{37021BA3-D581-4DCF-BE63-EFB7080E9009}"/>
    <cellStyle name="Currency 3 4" xfId="26701" xr:uid="{CA3121D1-200B-4FF9-98AF-D568F646893A}"/>
    <cellStyle name="Currency 3 5" xfId="32399" xr:uid="{D5D14F2E-14BC-4FAB-ACF6-6E6A2CE51B5F}"/>
    <cellStyle name="Currency0" xfId="3052" xr:uid="{E556158B-09AC-4B60-BA19-8AC8D1E4988E}"/>
    <cellStyle name="Currency0 2" xfId="3053" xr:uid="{80A919C3-AB0C-4E68-8D56-CB182A89B8A8}"/>
    <cellStyle name="Currency0 2 2" xfId="3054" xr:uid="{867BD094-AB45-478F-B2DA-6A5E0E5911B9}"/>
    <cellStyle name="Currency0 2 2 2" xfId="3055" xr:uid="{DF0454BA-530D-41A5-9C3C-049AD59C3AEC}"/>
    <cellStyle name="Currency0 2 2 3" xfId="3056" xr:uid="{F3166374-1541-4544-A467-41724B3F732A}"/>
    <cellStyle name="Currency0 2 3" xfId="3057" xr:uid="{AB34EBD9-713F-4387-A8EF-89B8365FD6F2}"/>
    <cellStyle name="Currency0 2 4" xfId="3058" xr:uid="{BA959213-2530-456D-A3F5-EE8E3E5396A6}"/>
    <cellStyle name="Currency0 3" xfId="3059" xr:uid="{938E981B-8961-481A-8060-1B548BE32268}"/>
    <cellStyle name="Currency0 4" xfId="3060" xr:uid="{88CA6EC0-7FE9-4290-A359-B11987B726C4}"/>
    <cellStyle name="Custom - Style1" xfId="3061" xr:uid="{A6739C9D-AC00-41D5-9E47-CBBE2E6CE43A}"/>
    <cellStyle name="Custom - Style8" xfId="926" xr:uid="{83E27DB4-16F1-4A98-B08F-F89BCB16650B}"/>
    <cellStyle name="Custom - Style8 2" xfId="3062" xr:uid="{8E576484-3685-4700-9660-3BCFEC510191}"/>
    <cellStyle name="Custom - Style8 3" xfId="3063" xr:uid="{11EB9D07-F771-45F6-9183-4BDB6BD5E77E}"/>
    <cellStyle name="Data   - Style2" xfId="3064" xr:uid="{0F4E58F0-FB33-4E79-BE01-C3F621C6634A}"/>
    <cellStyle name="DataPilot Category" xfId="3065" xr:uid="{F5D68DCD-D302-494F-AC6F-5A80F1D509C3}"/>
    <cellStyle name="DataPilot Value" xfId="3066" xr:uid="{6DD7A512-8AD0-4E98-BC95-C9FF101A4D92}"/>
    <cellStyle name="Date" xfId="3067" xr:uid="{ADB020F3-0483-4C6A-9873-FCC4DAC93A52}"/>
    <cellStyle name="Date Short" xfId="3068" xr:uid="{1328DEAF-9C33-4C20-BCF0-B68F4C31347D}"/>
    <cellStyle name="Date_capinves" xfId="3069" xr:uid="{E15FF4D0-612B-4A3A-9675-BF6C68276CF5}"/>
    <cellStyle name="DELTA" xfId="3070" xr:uid="{209F1743-11AD-4F74-9A1C-ADA9351EAEB4}"/>
    <cellStyle name="Dezimal [0]_Compiling Utility Macros" xfId="3071" xr:uid="{574529E0-C1D0-456A-8BD9-574F239B9575}"/>
    <cellStyle name="Dezimal_Compiling Utility Macros" xfId="3072" xr:uid="{223046F5-B7F7-407E-810B-3B78F134CC19}"/>
    <cellStyle name="Emphasis 1" xfId="3073" xr:uid="{CE47DC19-3D51-40F7-BC80-7D230C93091E}"/>
    <cellStyle name="Emphasis 2" xfId="3074" xr:uid="{6EEFC66D-7D7E-4385-8AA8-02B662FB02B6}"/>
    <cellStyle name="Emphasis 3" xfId="3075" xr:uid="{DADDA2C2-1AF6-48F5-A070-6ECFB40830B3}"/>
    <cellStyle name="Enter Currency (0)" xfId="3076" xr:uid="{6E2BC22E-A211-4D76-837F-178510C83528}"/>
    <cellStyle name="Enter Currency (2)" xfId="3077" xr:uid="{FD124E3F-ACC7-45F0-9DE3-B006C0F5AEBC}"/>
    <cellStyle name="Enter Units (0)" xfId="3078" xr:uid="{19229AB6-7BC2-4E9C-8BF5-BD6ECCE52BA6}"/>
    <cellStyle name="Enter Units (1)" xfId="3079" xr:uid="{53D127E8-CFCD-45A4-8CE7-D05DFCDFBAB2}"/>
    <cellStyle name="Enter Units (2)" xfId="3080" xr:uid="{91336A7D-B5CE-445C-9DEA-BADD89CC7428}"/>
    <cellStyle name="Euro" xfId="3081" xr:uid="{2C0F4AA5-EA7E-4193-A75E-6C02FC91805F}"/>
    <cellStyle name="Excel Built-in Normal" xfId="3082" xr:uid="{A7C66C0E-CC31-4F2C-B2BB-0394B13139E1}"/>
    <cellStyle name="Excel Built-in Normal 1" xfId="3083" xr:uid="{ED77E53D-6FA5-4B38-ACD1-FF21AE841742}"/>
    <cellStyle name="Excel Built-in Normal 1 1" xfId="3084" xr:uid="{A66B3709-120A-4EE0-8C61-F78549A5036F}"/>
    <cellStyle name="Excel Built-in Normal 2" xfId="3085" xr:uid="{CEBE859D-51E5-496B-A414-153A57FA8B84}"/>
    <cellStyle name="Excel_BuiltIn_Comma 1" xfId="3086" xr:uid="{67FD77E1-AAA4-4349-B06D-02C02C58FDB5}"/>
    <cellStyle name="Explanatory Text 10" xfId="927" xr:uid="{89D83F7B-CC5E-4B15-87F2-6877BE42F7A9}"/>
    <cellStyle name="Explanatory Text 2" xfId="928" xr:uid="{1C414B7C-C035-4EED-A0B1-63BAEE37A196}"/>
    <cellStyle name="Explanatory Text 2 2" xfId="929" xr:uid="{334A5967-54E9-4FBB-A5B9-A5BB3FA4E9A1}"/>
    <cellStyle name="Explanatory Text 2 3" xfId="930" xr:uid="{00E27110-E3AE-4432-B4C4-C1ABE7EB126A}"/>
    <cellStyle name="Explanatory Text 23" xfId="3087" xr:uid="{B92C8ACD-B8B9-4F5D-90AD-E6A4D3EED75E}"/>
    <cellStyle name="Explanatory Text 3" xfId="931" xr:uid="{1C99DFC3-2196-4EB4-8934-084FAC49E8CD}"/>
    <cellStyle name="Explanatory Text 4" xfId="932" xr:uid="{3995E105-7EF9-4A66-B58D-CC108AA15277}"/>
    <cellStyle name="Explanatory Text 5" xfId="933" xr:uid="{EE1B911D-BA5F-4AC4-BB0A-1B91BAEECDDE}"/>
    <cellStyle name="Explanatory Text 6" xfId="934" xr:uid="{8848C124-3D40-48C6-8CEC-2AF29FF597A1}"/>
    <cellStyle name="Explanatory Text 7" xfId="935" xr:uid="{8B706F83-2217-4D23-8584-0659E3BA6178}"/>
    <cellStyle name="Explanatory Text 8" xfId="936" xr:uid="{67F20294-9972-4DB1-9095-2996BD03D6BD}"/>
    <cellStyle name="Explanatory Text 9" xfId="937" xr:uid="{AAD4A55A-3A68-4FEB-B6DE-5DD30FDD1B8C}"/>
    <cellStyle name="F2" xfId="3088" xr:uid="{0D3DE538-7569-4516-BB5D-36F6F946B414}"/>
    <cellStyle name="F3" xfId="3089" xr:uid="{9A179D3B-7E53-48BB-B95C-48A6B2ED3187}"/>
    <cellStyle name="F4" xfId="3090" xr:uid="{46E0AB83-C0D9-4F0F-882F-06AF9240F05C}"/>
    <cellStyle name="F5" xfId="3091" xr:uid="{7230E559-C8E0-49FC-A8E7-4371A6D123F9}"/>
    <cellStyle name="F6" xfId="3092" xr:uid="{16B3F44E-0C78-4B5F-BBFC-1085A9AB3BBD}"/>
    <cellStyle name="F7" xfId="3093" xr:uid="{2BD0057C-000B-4E2F-903B-C94DD85ADF86}"/>
    <cellStyle name="F8" xfId="3094" xr:uid="{729689DD-3C5B-4009-BBE0-919D901D9DAA}"/>
    <cellStyle name="Fixed" xfId="3095" xr:uid="{850851AA-85A0-4963-B995-53926498BCE7}"/>
    <cellStyle name="Good 10" xfId="938" xr:uid="{8C9715DC-3A9F-4886-A72F-FEC6664727E2}"/>
    <cellStyle name="Good 2" xfId="939" xr:uid="{7B7E4165-B57C-4F45-A3F6-66425AAE90E1}"/>
    <cellStyle name="Good 2 2" xfId="940" xr:uid="{6F95A6D7-E42D-4B9C-8A8C-B4353E62F518}"/>
    <cellStyle name="Good 2 3" xfId="941" xr:uid="{877730A1-96BA-43B6-BA41-B7F770E4DD90}"/>
    <cellStyle name="Good 23" xfId="3096" xr:uid="{30B7DAFE-EC96-4F7F-8E1A-AC5B1E482AFC}"/>
    <cellStyle name="Good 3" xfId="942" xr:uid="{13412E2E-22F5-4259-8604-9A41E96E0107}"/>
    <cellStyle name="Good 4" xfId="943" xr:uid="{65044ADE-D317-4EC9-9BFE-7B2480DA2971}"/>
    <cellStyle name="Good 5" xfId="944" xr:uid="{FA9ED60A-8EA1-442F-8DEE-F87EB83FF79A}"/>
    <cellStyle name="Good 6" xfId="945" xr:uid="{5A8668D0-98D1-4EF1-9753-AFD0A7B6E41B}"/>
    <cellStyle name="Good 7" xfId="946" xr:uid="{EDDDE545-F688-489F-83AB-3CECE0E0F482}"/>
    <cellStyle name="Good 8" xfId="947" xr:uid="{BEB4988C-4F8C-4A1F-B6C2-1BE9C7BB8408}"/>
    <cellStyle name="Good 9" xfId="948" xr:uid="{BE6872B9-A21B-4795-9E4D-BB1FC73A7A57}"/>
    <cellStyle name="Grey" xfId="3097" xr:uid="{BCCE4D92-E599-4617-BBFB-892457041CB2}"/>
    <cellStyle name="Grey 2" xfId="3098" xr:uid="{5ECE758E-0CEA-4ACD-81AD-F32FD4649849}"/>
    <cellStyle name="Grey 3" xfId="3099" xr:uid="{60F8EC10-88BC-415F-B9AA-70E11E5F69A6}"/>
    <cellStyle name="HEADER" xfId="3100" xr:uid="{9DB33E1C-7198-4EEF-BBDA-5AA617B30D29}"/>
    <cellStyle name="Header1" xfId="3101" xr:uid="{B165AE53-1AA1-41E0-9D86-A4887F71054B}"/>
    <cellStyle name="Header1 2" xfId="3102" xr:uid="{4C5B895D-0CD2-49BA-BA12-D54086527C53}"/>
    <cellStyle name="Header1 3" xfId="3103" xr:uid="{20B6AF02-D9E4-4D1E-AC82-742FDC649C38}"/>
    <cellStyle name="Header2" xfId="3104" xr:uid="{9A483F5C-DB40-4B62-9120-A8792BF8F070}"/>
    <cellStyle name="Header2 2" xfId="3105" xr:uid="{EBCFD8FD-1093-4B57-9018-192BF41AC934}"/>
    <cellStyle name="Header2 2 2" xfId="3106" xr:uid="{BD1488B4-37E1-47CA-BF67-F0A28DB0ECB5}"/>
    <cellStyle name="Header2 2 2 2" xfId="3107" xr:uid="{78E37389-D5C8-4700-BBD8-F457FAC68F28}"/>
    <cellStyle name="Header2 2 2 2 2" xfId="3108" xr:uid="{91F51B94-930D-4222-AD33-81E6174108C2}"/>
    <cellStyle name="Header2 2 2 2 2 2" xfId="3109" xr:uid="{4EFEDEB8-ED9B-467C-97EE-D1057516E5EE}"/>
    <cellStyle name="Header2 2 2 3" xfId="3110" xr:uid="{684045D2-0EF0-4CDD-B7BF-6F37DA870248}"/>
    <cellStyle name="Header2 2 2 3 2" xfId="3111" xr:uid="{8A3E7C74-0895-49CD-8822-880B2557D0E7}"/>
    <cellStyle name="Header2 2 2 4" xfId="3112" xr:uid="{28B99167-CEE1-443C-AA28-35608DC14F87}"/>
    <cellStyle name="Header2 2 2 5" xfId="3113" xr:uid="{DF5794FE-B190-43C3-9167-EAE828ABA244}"/>
    <cellStyle name="Header2 2 3" xfId="3114" xr:uid="{39F143AC-2EF8-4E30-B3EF-BF7739901245}"/>
    <cellStyle name="Header2 2 3 2" xfId="3115" xr:uid="{A7BB0357-5CDC-45D6-BBDC-DAABDF02D8A2}"/>
    <cellStyle name="Header2 2 3 2 2" xfId="3116" xr:uid="{7C0605BC-02B9-4E8C-8A4A-FF3FB1A982D7}"/>
    <cellStyle name="Header2 2 3 3" xfId="3117" xr:uid="{7A9C2827-189B-4550-92FD-C4612495C376}"/>
    <cellStyle name="Header2 2 4" xfId="3118" xr:uid="{F5281EB9-1868-49BE-81EC-ACB4B092631A}"/>
    <cellStyle name="Header2 2 4 2" xfId="3119" xr:uid="{31570D53-FAFA-459C-B71D-F98ADCE6A8DA}"/>
    <cellStyle name="Header2 2 4 2 2" xfId="3120" xr:uid="{9F16A5B8-83BF-4197-88F2-38E8985F21FE}"/>
    <cellStyle name="Header2 2 4 3" xfId="3121" xr:uid="{C10354EA-E350-477D-8B6E-A70C2BA2E561}"/>
    <cellStyle name="Header2 2 5" xfId="3122" xr:uid="{045E31CB-3976-41D1-AFCF-5DE56D11B499}"/>
    <cellStyle name="Header2 2 5 2" xfId="3123" xr:uid="{DA5F3B56-D8BF-4FF8-829A-CDEB3D51434C}"/>
    <cellStyle name="Header2 2 6" xfId="3124" xr:uid="{338F3A42-C263-4726-BB7D-208AF949886F}"/>
    <cellStyle name="Header2 2 7" xfId="3125" xr:uid="{151E208D-0E38-4CC9-8725-A25BA816083E}"/>
    <cellStyle name="Header2 3" xfId="3126" xr:uid="{01B459B0-CDC8-4151-9F3A-E31DC41DCACA}"/>
    <cellStyle name="Header2 3 2" xfId="3127" xr:uid="{36574BC6-862A-4C3B-AA6F-AEDD508E152D}"/>
    <cellStyle name="Header2 3 2 2" xfId="3128" xr:uid="{D8009330-A272-412B-B3BA-4E0B20A483A9}"/>
    <cellStyle name="Header2 3 2 2 2" xfId="3129" xr:uid="{12A66D2E-CDAE-45C9-A2BC-2BF6DD12AE42}"/>
    <cellStyle name="Header2 3 2 2 2 2" xfId="3130" xr:uid="{AD27A978-464B-44EB-97C9-C701D8379158}"/>
    <cellStyle name="Header2 3 2 3" xfId="3131" xr:uid="{7995FD5F-32C5-49EC-A148-4B6AD2F3FB95}"/>
    <cellStyle name="Header2 3 2 3 2" xfId="3132" xr:uid="{718751AA-BF83-4622-A7FA-C923559D60FA}"/>
    <cellStyle name="Header2 3 2 4" xfId="3133" xr:uid="{0362AA97-1E11-4293-820C-1D54DCBF76E7}"/>
    <cellStyle name="Header2 3 2 5" xfId="3134" xr:uid="{FBEEC9A0-68E0-4DC1-8A52-8FFEBD6A697F}"/>
    <cellStyle name="Header2 3 3" xfId="3135" xr:uid="{D9A50E97-F974-4489-94C6-BF43DAE1573F}"/>
    <cellStyle name="Header2 3 3 2" xfId="3136" xr:uid="{CA6761E1-B6B5-441F-B10E-FBA0BFF1441F}"/>
    <cellStyle name="Header2 3 3 2 2" xfId="3137" xr:uid="{9BE8D0E6-95AD-4278-A75B-3ED6BABE1215}"/>
    <cellStyle name="Header2 3 3 3" xfId="3138" xr:uid="{C42CA8BB-AEAD-4ECF-81BC-BDCBF30378DF}"/>
    <cellStyle name="Header2 3 4" xfId="3139" xr:uid="{75A42B7A-A177-4853-B28A-DA855E559E89}"/>
    <cellStyle name="Header2 3 4 2" xfId="3140" xr:uid="{EC1EA551-DDC9-475D-AEBA-1CF232C25E34}"/>
    <cellStyle name="Header2 3 4 2 2" xfId="3141" xr:uid="{277B7E47-2EF7-482A-B236-801CEA739CCF}"/>
    <cellStyle name="Header2 3 4 3" xfId="3142" xr:uid="{28448A79-32C0-42F8-A181-ED542CE68161}"/>
    <cellStyle name="Header2 3 5" xfId="3143" xr:uid="{F1A887EB-7EBB-4625-A638-2E060A3B693E}"/>
    <cellStyle name="Header2 3 5 2" xfId="3144" xr:uid="{66ECA121-ADD1-4723-8170-463214FDDB52}"/>
    <cellStyle name="Header2 3 6" xfId="3145" xr:uid="{7B34C94C-7554-48AC-AEB9-965A4D0911E9}"/>
    <cellStyle name="Header2 3 7" xfId="3146" xr:uid="{3D6C46D5-E2D8-42DE-9BA4-A6516118AC97}"/>
    <cellStyle name="Header2 4" xfId="3147" xr:uid="{656B8848-4894-42AA-A12C-E5A4F0E0EFA4}"/>
    <cellStyle name="Header2 4 2" xfId="3148" xr:uid="{70C08999-C9EB-4488-A424-377BA52B538A}"/>
    <cellStyle name="Header2 4 2 2" xfId="3149" xr:uid="{BA24CDC8-B5D9-4A9D-80E0-6481056B460E}"/>
    <cellStyle name="Header2 4 2 2 2" xfId="3150" xr:uid="{7C77EA6A-1278-4C5B-82AA-A3BEFE5E9C92}"/>
    <cellStyle name="Header2 4 3" xfId="3151" xr:uid="{E8045DB7-320D-4A54-8F1B-9F94097135CB}"/>
    <cellStyle name="Header2 4 3 2" xfId="3152" xr:uid="{0CF7619F-0804-488D-8C11-3A09EC2449E3}"/>
    <cellStyle name="Header2 4 4" xfId="3153" xr:uid="{BD180A9D-2EEA-40EC-8992-531A47BEE351}"/>
    <cellStyle name="Header2 4 5" xfId="3154" xr:uid="{6F57B929-DE04-43B1-8A39-445B391590C4}"/>
    <cellStyle name="Header2 5" xfId="3155" xr:uid="{07AFCE4A-F9FE-40BB-8D36-E46B2F9C7E6B}"/>
    <cellStyle name="Header2 5 2" xfId="3156" xr:uid="{CCF41EEF-71C8-4352-9C31-F89BB0E8CA0C}"/>
    <cellStyle name="Header2 5 2 2" xfId="3157" xr:uid="{7ADFB16A-BCDA-4C36-BD12-1A46347A901E}"/>
    <cellStyle name="Header2 5 3" xfId="3158" xr:uid="{904AC857-E067-4DDD-8540-DB917F70409F}"/>
    <cellStyle name="Header2 6" xfId="3159" xr:uid="{DB709A58-308E-4C2C-9BEE-B200981224B9}"/>
    <cellStyle name="Header2 6 2" xfId="3160" xr:uid="{BE5B2B71-C726-407E-BEFC-0884720043CA}"/>
    <cellStyle name="Header2 6 2 2" xfId="3161" xr:uid="{060BD16A-DDDF-494F-B86F-1900CE3A16D5}"/>
    <cellStyle name="Header2 6 3" xfId="3162" xr:uid="{D727603E-67EF-4FA6-8CF5-6FAC45FE268F}"/>
    <cellStyle name="Header2 7" xfId="3163" xr:uid="{9305ECF3-CE3A-4F6D-B4A0-429C5797510F}"/>
    <cellStyle name="Header2 7 2" xfId="3164" xr:uid="{55C53C7E-BE5B-4B71-A68B-26AFE199F08E}"/>
    <cellStyle name="Header2 8" xfId="3165" xr:uid="{A3961AFC-4CAE-492A-8D7B-D9C7340F653F}"/>
    <cellStyle name="Header2 9" xfId="3166" xr:uid="{5718E638-CAF4-4C02-A40E-F16D016C2F83}"/>
    <cellStyle name="Heading 1 2" xfId="949" xr:uid="{1339030E-3B1C-4917-B096-38BC2C505DB9}"/>
    <cellStyle name="Heading 1 2 2" xfId="950" xr:uid="{2C87E8F0-42F3-4503-B86C-59CD5BB522CE}"/>
    <cellStyle name="Heading 1 2 3" xfId="951" xr:uid="{BD72ED0B-7748-4883-9FE5-5E044D50C5CA}"/>
    <cellStyle name="Heading 1 23" xfId="3167" xr:uid="{577D38E5-9E0B-40D2-9BCA-7693E760315D}"/>
    <cellStyle name="Heading 1 3" xfId="952" xr:uid="{335FD5A1-6D61-4DC1-B5F0-D010A37F660F}"/>
    <cellStyle name="Heading 1 4" xfId="953" xr:uid="{593E2E4E-FD70-4E90-BBBD-DF4BA0FDC66F}"/>
    <cellStyle name="Heading 1 5" xfId="954" xr:uid="{16D355F5-BDF0-46D4-87EB-7E89DD3E13BF}"/>
    <cellStyle name="Heading 1 6" xfId="955" xr:uid="{CF1ED996-DF26-466D-A51B-DF323B6CFD6C}"/>
    <cellStyle name="Heading 2 2" xfId="956" xr:uid="{EDE1FBE1-5661-4902-80BB-5BC969A59970}"/>
    <cellStyle name="Heading 2 2 2" xfId="957" xr:uid="{A18F8EDA-CD98-402E-935F-546D548E506A}"/>
    <cellStyle name="Heading 2 2 3" xfId="958" xr:uid="{CB8D2F54-8691-4F8E-B49D-568239D9F5C1}"/>
    <cellStyle name="Heading 2 23" xfId="3168" xr:uid="{0C0E9557-9DAA-4B2C-9049-D703027F55B4}"/>
    <cellStyle name="Heading 2 3" xfId="959" xr:uid="{CC9536F1-0BA8-43F7-BA27-892CD124F98A}"/>
    <cellStyle name="Heading 2 4" xfId="960" xr:uid="{F5230923-EF08-4B33-99B8-A5725EDA01FD}"/>
    <cellStyle name="Heading 2 5" xfId="961" xr:uid="{C590C55F-0AE9-44D9-B321-0C5759A0D93F}"/>
    <cellStyle name="Heading 2 6" xfId="962" xr:uid="{210A7986-5823-43F2-969E-1A55EF03AA74}"/>
    <cellStyle name="Heading 3 2" xfId="963" xr:uid="{A4328F4B-5D2D-4524-B1D6-EB0DFE3BE5AF}"/>
    <cellStyle name="Heading 3 2 2" xfId="964" xr:uid="{FC4675AE-CC15-4991-8640-01A4E2AD1CE7}"/>
    <cellStyle name="Heading 3 2 3" xfId="965" xr:uid="{9BF158C6-54E0-4DAD-8E0C-A19288885CC6}"/>
    <cellStyle name="Heading 3 22" xfId="3169" xr:uid="{7ABD0256-982C-42C1-B085-C5CB0C80805A}"/>
    <cellStyle name="Heading 3 3" xfId="966" xr:uid="{8FDBD81E-88F3-4BA1-A63E-4EBFF0BAE339}"/>
    <cellStyle name="Heading 3 4" xfId="967" xr:uid="{A1D370B1-B00B-45CF-9174-4BBFCCDE4BFD}"/>
    <cellStyle name="Heading 3 5" xfId="968" xr:uid="{F929C8D3-796B-4258-AEBE-E40DB07AC4D5}"/>
    <cellStyle name="Heading 3 6" xfId="969" xr:uid="{94748071-DD7E-4EC9-A048-797D2770A899}"/>
    <cellStyle name="Heading 4 2" xfId="970" xr:uid="{BA86C393-9FE7-41FF-B934-C9151A32EE8F}"/>
    <cellStyle name="Heading 4 2 2" xfId="971" xr:uid="{EEA53528-A78A-4093-8EC7-ECA8FD6ED12B}"/>
    <cellStyle name="Heading 4 2 3" xfId="972" xr:uid="{5A490D9B-C5FF-456B-A541-8BF54189246F}"/>
    <cellStyle name="Heading 4 22" xfId="3170" xr:uid="{EB020D9C-6AE8-4CA6-9C8C-DA29C7507D10}"/>
    <cellStyle name="Heading 4 3" xfId="973" xr:uid="{05C09328-6C26-4D0F-9E7F-D6FD88035A40}"/>
    <cellStyle name="Heading 4 4" xfId="974" xr:uid="{EE568657-68A6-4657-AA59-22078E162A83}"/>
    <cellStyle name="Heading 4 5" xfId="975" xr:uid="{CD68CAFD-B153-400E-81A4-986E2BDF13A5}"/>
    <cellStyle name="Heading 4 6" xfId="976" xr:uid="{3E1C4481-D1BF-4EC6-B088-A1731981F832}"/>
    <cellStyle name="Heading1" xfId="3171" xr:uid="{20DF9088-F8DB-4C23-BD11-C051C4C750C9}"/>
    <cellStyle name="Heading2" xfId="3172" xr:uid="{C4EB4741-F058-44FB-8203-BB86289CA6B0}"/>
    <cellStyle name="Horizontal" xfId="3173" xr:uid="{775C4DCE-9F3F-4AE0-AC89-6036D59503D4}"/>
    <cellStyle name="Hyperlink" xfId="37591" builtinId="8"/>
    <cellStyle name="Hyperlink 2" xfId="3174" xr:uid="{5E2334B8-A018-44C8-95A2-3C03564F2E54}"/>
    <cellStyle name="Hyperlink 2 2" xfId="3175" xr:uid="{014DF077-CFB2-4C02-A78D-4C77BDFD75A9}"/>
    <cellStyle name="Hyperlink 2 3" xfId="3176" xr:uid="{67B0E34A-378F-4869-8612-98D9E83F634E}"/>
    <cellStyle name="Input [yellow]" xfId="3177" xr:uid="{1F072DA2-F11F-4A1B-8C3F-B0509D603FDD}"/>
    <cellStyle name="Input [yellow] 2" xfId="3178" xr:uid="{1442373E-E693-40AF-B050-BB36BF393A59}"/>
    <cellStyle name="Input [yellow] 2 2" xfId="3179" xr:uid="{39F74E9F-E7F8-40F4-B846-35B56AF9BC39}"/>
    <cellStyle name="Input [yellow] 2 2 2" xfId="3180" xr:uid="{34E7CB67-557F-4A1E-8E1D-809E24F2BF07}"/>
    <cellStyle name="Input [yellow] 2 2 2 2" xfId="3181" xr:uid="{F3C61430-9D08-45C8-9D92-3561A442FD7C}"/>
    <cellStyle name="Input [yellow] 2 2 2 2 2" xfId="3182" xr:uid="{2AA846FB-C6F5-48F3-8D44-3306EEDC70E4}"/>
    <cellStyle name="Input [yellow] 2 2 2 3" xfId="3183" xr:uid="{C8276279-DAED-466D-B8CD-03B1BB4674F9}"/>
    <cellStyle name="Input [yellow] 2 2 2 3 2" xfId="3184" xr:uid="{3276899C-A3D3-4A1E-B399-1F1E1A400842}"/>
    <cellStyle name="Input [yellow] 2 2 2 4" xfId="3185" xr:uid="{95524467-186A-4297-AFAB-60A45EBCCDE6}"/>
    <cellStyle name="Input [yellow] 2 2 3" xfId="3186" xr:uid="{F7F47C02-6A97-44FF-855E-E878330A2329}"/>
    <cellStyle name="Input [yellow] 2 2 3 2" xfId="3187" xr:uid="{414A72ED-15F2-4AAD-A9CA-8E188EC5EEB2}"/>
    <cellStyle name="Input [yellow] 2 2 4" xfId="3188" xr:uid="{D13AC90E-B820-462C-A35E-F292C06A4949}"/>
    <cellStyle name="Input [yellow] 2 2 4 2" xfId="3189" xr:uid="{F9E68F07-9385-488B-BA0C-65582CFA691E}"/>
    <cellStyle name="Input [yellow] 2 2 5" xfId="3190" xr:uid="{F5C4D954-ED75-4D38-8892-FCBA69B49D72}"/>
    <cellStyle name="Input [yellow] 2 2 6" xfId="3191" xr:uid="{04E838D3-1D21-41A0-84FD-0ACF406D333E}"/>
    <cellStyle name="Input [yellow] 2 3" xfId="3192" xr:uid="{CA0D5F10-17D4-47F2-9D36-966493B383A8}"/>
    <cellStyle name="Input [yellow] 2 3 2" xfId="3193" xr:uid="{53F091F2-9802-4B3B-B4C6-DE474123D659}"/>
    <cellStyle name="Input [yellow] 2 3 2 2" xfId="3194" xr:uid="{16C881F9-3CAC-4970-A6F9-BDD004D869EE}"/>
    <cellStyle name="Input [yellow] 2 3 3" xfId="3195" xr:uid="{1679DBCA-E0BC-49A9-AE08-AB4241B25358}"/>
    <cellStyle name="Input [yellow] 2 3 3 2" xfId="3196" xr:uid="{7B6E4163-48EA-40FB-BA8C-8D8E6CF40AC3}"/>
    <cellStyle name="Input [yellow] 2 3 4" xfId="3197" xr:uid="{453963A0-9528-4053-BE22-7E3FDF2FB84B}"/>
    <cellStyle name="Input [yellow] 2 3 5" xfId="3198" xr:uid="{F2D6C880-F0A5-466F-8B96-95447A26C5D9}"/>
    <cellStyle name="Input [yellow] 2 4" xfId="3199" xr:uid="{325DA643-1725-4494-9FB0-692C5DC7C03D}"/>
    <cellStyle name="Input [yellow] 2 4 2" xfId="3200" xr:uid="{41330F44-2086-4496-B5F4-41447B3995E1}"/>
    <cellStyle name="Input [yellow] 2 4 3" xfId="3201" xr:uid="{E0A71153-6607-4118-AD72-ED1CF20F30E3}"/>
    <cellStyle name="Input [yellow] 2 5" xfId="3202" xr:uid="{1ECC9A4E-EB6B-4F37-AEF5-69550B14F751}"/>
    <cellStyle name="Input [yellow] 2 5 2" xfId="3203" xr:uid="{13EC415C-7732-4957-BCD8-AAAF5BAAA4D1}"/>
    <cellStyle name="Input [yellow] 2 6" xfId="3204" xr:uid="{492C88C1-4617-4FCA-A6CB-EE834B118DB1}"/>
    <cellStyle name="Input [yellow] 2 7" xfId="3205" xr:uid="{510DB3C0-14D2-4722-B08A-3A5A6ED68922}"/>
    <cellStyle name="Input [yellow] 3" xfId="3206" xr:uid="{4DFD9654-471E-47A4-81C1-3F00A8FB48E1}"/>
    <cellStyle name="Input [yellow] 3 2" xfId="3207" xr:uid="{F425EA0E-8651-49F5-AB24-4EF65912F54A}"/>
    <cellStyle name="Input [yellow] 3 2 2" xfId="3208" xr:uid="{AC205EEF-3465-48FF-8757-32D621926F92}"/>
    <cellStyle name="Input [yellow] 3 2 2 2" xfId="3209" xr:uid="{34EE66AC-810A-45A7-98E5-6BF52FA90B99}"/>
    <cellStyle name="Input [yellow] 3 2 2 2 2" xfId="3210" xr:uid="{570B18A8-3D63-4275-B114-9664A8C9AE2F}"/>
    <cellStyle name="Input [yellow] 3 2 2 3" xfId="3211" xr:uid="{D7C76448-D47B-4412-936A-2CB22C9B883E}"/>
    <cellStyle name="Input [yellow] 3 2 2 3 2" xfId="3212" xr:uid="{8B46B449-5FF3-465B-802B-0371B84C5BE9}"/>
    <cellStyle name="Input [yellow] 3 2 2 4" xfId="3213" xr:uid="{9566133B-9509-4BF4-B796-2C2CA1473F2F}"/>
    <cellStyle name="Input [yellow] 3 2 3" xfId="3214" xr:uid="{53489E1D-F6F1-4641-AE29-2CABE485DFAF}"/>
    <cellStyle name="Input [yellow] 3 2 3 2" xfId="3215" xr:uid="{BE9619F6-23CB-4668-8F9A-7FD96FEBAC1E}"/>
    <cellStyle name="Input [yellow] 3 2 4" xfId="3216" xr:uid="{DB79DE94-74E5-485D-BF74-B303C06ED03C}"/>
    <cellStyle name="Input [yellow] 3 2 4 2" xfId="3217" xr:uid="{B7AF10F8-BAD3-4ED0-94C4-1C533F0B9B35}"/>
    <cellStyle name="Input [yellow] 3 2 5" xfId="3218" xr:uid="{8F9A2668-5C7E-469B-998C-E2446FE9A8EF}"/>
    <cellStyle name="Input [yellow] 3 2 6" xfId="3219" xr:uid="{DF8EEF55-04DB-4CC0-9A81-E05E2E2B6581}"/>
    <cellStyle name="Input [yellow] 3 3" xfId="3220" xr:uid="{16102253-30E0-4386-96AC-EE86940388EB}"/>
    <cellStyle name="Input [yellow] 3 3 2" xfId="3221" xr:uid="{F0B73A88-4837-4D20-8B06-16552D4BBA57}"/>
    <cellStyle name="Input [yellow] 3 3 2 2" xfId="3222" xr:uid="{315E62B9-1819-4487-9F6A-20368250C8D7}"/>
    <cellStyle name="Input [yellow] 3 3 3" xfId="3223" xr:uid="{E0FD699B-D265-49DC-914F-FD61E9833DE3}"/>
    <cellStyle name="Input [yellow] 3 3 3 2" xfId="3224" xr:uid="{4A114C2F-2DAE-4154-A97E-5FFCC42E45C7}"/>
    <cellStyle name="Input [yellow] 3 3 4" xfId="3225" xr:uid="{8E683A74-FD2F-400C-B169-C757868EB053}"/>
    <cellStyle name="Input [yellow] 3 3 5" xfId="3226" xr:uid="{548DEC30-670C-4CA6-8627-ECA508350706}"/>
    <cellStyle name="Input [yellow] 3 4" xfId="3227" xr:uid="{0B250CC4-E457-4834-A692-73EAE4343F1D}"/>
    <cellStyle name="Input [yellow] 3 4 2" xfId="3228" xr:uid="{B5F6420D-3F46-497E-904F-B5528721439D}"/>
    <cellStyle name="Input [yellow] 3 4 3" xfId="3229" xr:uid="{D7685775-72EA-4881-A14C-A849E7322BE4}"/>
    <cellStyle name="Input [yellow] 3 5" xfId="3230" xr:uid="{7ADE5DD1-024F-47A9-AEBD-58BAADE4DEB7}"/>
    <cellStyle name="Input [yellow] 3 5 2" xfId="3231" xr:uid="{EBF7A126-5BF3-4FF7-804C-EE8493736530}"/>
    <cellStyle name="Input [yellow] 3 6" xfId="3232" xr:uid="{5C536623-5766-4B4D-BDF9-2762D4D59E74}"/>
    <cellStyle name="Input [yellow] 3 7" xfId="3233" xr:uid="{0533D331-1BA7-47FC-9674-D6FE108C121A}"/>
    <cellStyle name="Input [yellow] 4" xfId="3234" xr:uid="{62477049-1EAD-4432-804D-12F51F834454}"/>
    <cellStyle name="Input [yellow] 4 2" xfId="3235" xr:uid="{A2FB6C1D-D363-4ABA-8C31-512253603C32}"/>
    <cellStyle name="Input [yellow] 4 2 2" xfId="3236" xr:uid="{E2B1A9FE-F673-4B98-BEE0-99B0C0BC1EC2}"/>
    <cellStyle name="Input [yellow] 4 3" xfId="3237" xr:uid="{237A6BFC-6B02-49FE-A2F6-AC2D108AA74F}"/>
    <cellStyle name="Input [yellow] 4 3 2" xfId="3238" xr:uid="{6EE36362-C25D-412A-A775-5BD6F13E34AE}"/>
    <cellStyle name="Input [yellow] 4 4" xfId="3239" xr:uid="{A7B65E3A-126A-408E-9546-FFE014A8D256}"/>
    <cellStyle name="Input [yellow] 4 5" xfId="3240" xr:uid="{95A38E08-E7C6-4C66-A8B2-07AD29F910C1}"/>
    <cellStyle name="Input [yellow] 5" xfId="3241" xr:uid="{E0239FB4-7504-4FBF-A399-F06DD6446A65}"/>
    <cellStyle name="Input [yellow] 5 2" xfId="3242" xr:uid="{93CA70AA-7C11-49E5-9A00-91F0047746DF}"/>
    <cellStyle name="Input [yellow] 6" xfId="3243" xr:uid="{A7A28DC7-1329-4ADD-AE24-D423158D3550}"/>
    <cellStyle name="Input [yellow] 6 2" xfId="3244" xr:uid="{93E8E530-B18B-402F-9013-6564F4C0D6F7}"/>
    <cellStyle name="Input [yellow] 7" xfId="3245" xr:uid="{1A18ADA1-ECDC-4A26-B1C3-EFF349D61F6B}"/>
    <cellStyle name="Input [yellow] 8" xfId="3246" xr:uid="{F6C67B0A-34F0-4A5F-89AE-78A733CEA8AC}"/>
    <cellStyle name="Input 10" xfId="977" xr:uid="{70B0E7F7-9851-4870-9592-951D243BF2E4}"/>
    <cellStyle name="Input 2" xfId="978" xr:uid="{F516C0CF-90D1-4886-8C5D-F3E6E1653095}"/>
    <cellStyle name="Input 2 2" xfId="979" xr:uid="{84FEF22B-B597-4FF4-BB3E-26009FF0F746}"/>
    <cellStyle name="Input 2 3" xfId="980" xr:uid="{33DDAE5F-7A64-47E1-9E15-B4B310BE0DC3}"/>
    <cellStyle name="Input 23" xfId="3247" xr:uid="{F207AEF5-823A-4211-BE2D-97F360E8CC9D}"/>
    <cellStyle name="Input 24" xfId="3248" xr:uid="{E9D0A4CD-BD45-4BBC-B6C9-A8712C0E99EA}"/>
    <cellStyle name="Input 25" xfId="3249" xr:uid="{878FFF41-559B-4E10-AFC6-3EF3E323E421}"/>
    <cellStyle name="Input 26" xfId="3250" xr:uid="{1FE7FF24-E330-448C-AAE0-5A58EB693703}"/>
    <cellStyle name="Input 27" xfId="3251" xr:uid="{FC1E5C47-5CE3-4184-BAC6-AE10E99CC589}"/>
    <cellStyle name="Input 28" xfId="3252" xr:uid="{306599EA-9F3A-4EBF-8CD8-9ECC11AD6E75}"/>
    <cellStyle name="Input 29" xfId="3253" xr:uid="{4B7F9978-55AB-4247-979B-4FFCD79CEA24}"/>
    <cellStyle name="Input 3" xfId="981" xr:uid="{3B805609-B7F3-4C6C-A941-3141717EDDC4}"/>
    <cellStyle name="Input 30" xfId="3254" xr:uid="{83F12B83-4F64-44B5-97FA-4CE4EE6B41CE}"/>
    <cellStyle name="Input 31" xfId="3255" xr:uid="{2E3F7207-43C7-4244-83B7-C0D07E96FB36}"/>
    <cellStyle name="Input 32" xfId="3256" xr:uid="{3E98BD8B-3E2F-4254-8136-C05575BDE784}"/>
    <cellStyle name="Input 4" xfId="982" xr:uid="{911E0D9D-DAE5-4DFE-9A68-DD883F0C8977}"/>
    <cellStyle name="Input 5" xfId="983" xr:uid="{48AC898F-89D8-43EC-9A7E-D82D0B4F13DE}"/>
    <cellStyle name="Input 6" xfId="984" xr:uid="{A5E62518-8C38-4803-A56C-2FC439E9C5D9}"/>
    <cellStyle name="Input 7" xfId="985" xr:uid="{CA97FBC9-14B3-4A4D-85AA-3D8D819AF1F8}"/>
    <cellStyle name="Input 8" xfId="986" xr:uid="{2DF6E9E4-0C10-457D-AA42-D300A7B5C201}"/>
    <cellStyle name="Input 9" xfId="987" xr:uid="{BF06EE7F-044A-4BA2-B20A-46E4B046417F}"/>
    <cellStyle name="Labels - Style3" xfId="3257" xr:uid="{6C021572-B59C-4F05-A689-A2591EDC99B5}"/>
    <cellStyle name="Link Currency (0)" xfId="3258" xr:uid="{A024811B-E333-402F-BCBE-CEE4CC04013F}"/>
    <cellStyle name="Link Currency (2)" xfId="3259" xr:uid="{00C1C473-6A38-4BC4-B79A-B0D1B6B7A5FF}"/>
    <cellStyle name="Link Units (0)" xfId="3260" xr:uid="{9CB24164-D5DB-4A08-B539-714BF95F83E0}"/>
    <cellStyle name="Link Units (1)" xfId="3261" xr:uid="{D4CF6AA1-CB5F-4D6D-835D-1A321E7A5199}"/>
    <cellStyle name="Link Units (2)" xfId="3262" xr:uid="{D2CDADF9-9DBC-42F0-B02D-65539B97F436}"/>
    <cellStyle name="Linked Cell 10" xfId="988" xr:uid="{9E715D0C-ABE5-4E2C-BA24-58F9B25DBCD1}"/>
    <cellStyle name="Linked Cell 2" xfId="989" xr:uid="{EF5766EE-77AC-4557-ABF8-5ACB337304A8}"/>
    <cellStyle name="Linked Cell 2 2" xfId="990" xr:uid="{376CE86F-7F6A-4BB8-97B7-DCE434ED9F94}"/>
    <cellStyle name="Linked Cell 2 3" xfId="991" xr:uid="{8A095121-B817-4D22-BEF2-3DC887F45D67}"/>
    <cellStyle name="Linked Cell 23" xfId="3263" xr:uid="{9900F226-BF11-45D3-B8A8-3A6688A94E4A}"/>
    <cellStyle name="Linked Cell 3" xfId="992" xr:uid="{D948547E-809B-4CEA-90EE-CFE0D23E507F}"/>
    <cellStyle name="Linked Cell 4" xfId="993" xr:uid="{AB9CCBA9-C627-4114-9153-2B4FAA0EEAE5}"/>
    <cellStyle name="Linked Cell 5" xfId="994" xr:uid="{1A2B0708-0530-421C-8C38-1010E5D59F71}"/>
    <cellStyle name="Linked Cell 6" xfId="995" xr:uid="{5F1D9FD8-0384-42EE-92DB-5948BA3EDB5A}"/>
    <cellStyle name="Linked Cell 7" xfId="996" xr:uid="{686A7216-EC98-49E2-BC51-2EA064359EF9}"/>
    <cellStyle name="Linked Cell 8" xfId="997" xr:uid="{8E222A72-AD3F-4353-AE69-7D8D0D8FED0F}"/>
    <cellStyle name="Linked Cell 9" xfId="998" xr:uid="{D5BF9583-6741-4B39-92E2-AA731AC6040A}"/>
    <cellStyle name="Matrix" xfId="3264" xr:uid="{A5C609C5-52C5-415A-8275-139E57960179}"/>
    <cellStyle name="Milliers [0]_AR1194" xfId="3265" xr:uid="{79A9A26A-6AD0-4BB4-B01D-81DA2DBB09F0}"/>
    <cellStyle name="Milliers_AR1194" xfId="3266" xr:uid="{3FC4ACF9-CB39-461B-A61C-146E32A7ACC0}"/>
    <cellStyle name="Model" xfId="3267" xr:uid="{2B2D43B5-FEAA-4AFD-A87B-B478A01085BB}"/>
    <cellStyle name="Monétaire [0]_AR1194" xfId="3268" xr:uid="{40DD5DBD-F992-46E8-99CD-38004A019579}"/>
    <cellStyle name="Monétaire_AR1194" xfId="3269" xr:uid="{8F6C7AAB-A74A-4FEF-9E53-A96CCCDDA970}"/>
    <cellStyle name="Neutral 10" xfId="999" xr:uid="{0E37ED23-EEBA-46E2-B976-F2DDBF10D166}"/>
    <cellStyle name="Neutral 2" xfId="1000" xr:uid="{40376A2E-43E2-484F-9F47-005AD5C77C5F}"/>
    <cellStyle name="Neutral 2 2" xfId="1001" xr:uid="{4E90F3DB-906B-43BF-8E64-8990B0139034}"/>
    <cellStyle name="Neutral 2 3" xfId="1002" xr:uid="{5BC97458-8563-421B-A307-14FDAD8AB9A0}"/>
    <cellStyle name="Neutral 23" xfId="3270" xr:uid="{515CB7E3-DF70-4C44-B264-911AC79F0887}"/>
    <cellStyle name="Neutral 3" xfId="1003" xr:uid="{B083762B-7894-495B-9D03-E04E01927A39}"/>
    <cellStyle name="Neutral 4" xfId="1004" xr:uid="{E30904A2-47FD-4808-8933-34A8C170A3C6}"/>
    <cellStyle name="Neutral 5" xfId="1005" xr:uid="{70330995-B83B-4CC4-9E9C-5A3524AEE3E4}"/>
    <cellStyle name="Neutral 6" xfId="1006" xr:uid="{93E4DC50-2CAD-4BD6-B55A-9A9A7AA0E7ED}"/>
    <cellStyle name="Neutral 7" xfId="1007" xr:uid="{FAE8835A-B22A-430D-A527-B953AC76AE75}"/>
    <cellStyle name="Neutral 8" xfId="1008" xr:uid="{D1502200-ECB9-4871-9EE9-DAB51A403453}"/>
    <cellStyle name="Neutral 9" xfId="1009" xr:uid="{DA19ECF6-7AB3-4EBA-87BB-5C6CCBB2B92B}"/>
    <cellStyle name="New Times Roman" xfId="3271" xr:uid="{D01F573A-9B0B-455A-AF5B-D503B41685D7}"/>
    <cellStyle name="no dec" xfId="3272" xr:uid="{BC1BAC0D-F145-471F-A771-81318272E398}"/>
    <cellStyle name="no dec 2" xfId="3273" xr:uid="{4370B5B7-1114-4B40-93C3-6525447A4485}"/>
    <cellStyle name="no dec 2 2" xfId="3274" xr:uid="{231751D2-65D2-4064-8EDC-613CBA986A82}"/>
    <cellStyle name="no dec 2 2 2" xfId="3275" xr:uid="{7A43380A-0A4A-4BEF-BC9B-B70FC2565BD3}"/>
    <cellStyle name="no dec 2 2 3" xfId="3276" xr:uid="{66B33194-C8D1-4171-8CBD-677DF9F01364}"/>
    <cellStyle name="no dec 2 3" xfId="3277" xr:uid="{247EC9F5-7167-49C0-85D5-A128C8E9BA5D}"/>
    <cellStyle name="no dec 2 4" xfId="3278" xr:uid="{D1F54821-87AA-4AEC-BF91-C200BF7254D4}"/>
    <cellStyle name="no dec 3" xfId="3279" xr:uid="{9DDB87CE-FAA7-4577-B6FE-291893EA75EC}"/>
    <cellStyle name="no dec 4" xfId="3280" xr:uid="{9374BFD7-951D-4E67-B8B2-817B4D23B884}"/>
    <cellStyle name="Nor}al" xfId="3281" xr:uid="{07432BB5-735D-481D-802D-BA8B6F626301}"/>
    <cellStyle name="Nor}al 2" xfId="3282" xr:uid="{1A401CD8-5E6A-40BD-9F69-BCA32D157E4F}"/>
    <cellStyle name="Nor}al 3" xfId="3283" xr:uid="{54A4243E-02D6-4FC1-A7D4-261E9B3A985E}"/>
    <cellStyle name="Nor}al_Annexures to Form 3CD March 09" xfId="3284" xr:uid="{DF471D16-30C8-4004-9DEB-F413BBFDBFCF}"/>
    <cellStyle name="Normal" xfId="0" builtinId="0"/>
    <cellStyle name="Normal - Style1" xfId="3285" xr:uid="{E5C5AB12-0C62-4AF5-BB8C-F015C2C07687}"/>
    <cellStyle name="Normal - Style1 2" xfId="3286" xr:uid="{11F58027-AF95-404A-B8FD-590B9F503648}"/>
    <cellStyle name="Normal - Style1 3" xfId="3287" xr:uid="{09224EA6-433C-4FB9-BCF4-D1F62A200598}"/>
    <cellStyle name="Normal 10" xfId="1010" xr:uid="{25482335-502A-4723-B1CF-826833919D29}"/>
    <cellStyle name="Normal 10 10" xfId="3288" xr:uid="{57CA9579-7982-449B-B540-7B71875124F9}"/>
    <cellStyle name="Normal 10 10 2" xfId="3289" xr:uid="{56470FA9-D606-404C-86B9-5F4BFCCFBEEC}"/>
    <cellStyle name="Normal 10 10 2 2" xfId="14469" xr:uid="{F5FAB24E-4D1B-472F-8CA2-D7AE317733E7}"/>
    <cellStyle name="Normal 10 10 2 3" xfId="21005" xr:uid="{EA04B835-89C1-4B41-AF10-70E1CDE206D2}"/>
    <cellStyle name="Normal 10 10 2 4" xfId="26703" xr:uid="{C69EFAB9-992B-41B2-AF17-8FCD3282274A}"/>
    <cellStyle name="Normal 10 10 2 5" xfId="32401" xr:uid="{CDC03D6D-1745-4A52-8A4F-F12C9C01388F}"/>
    <cellStyle name="Normal 10 10 3" xfId="3290" xr:uid="{11532775-966F-4688-A7F8-7EC572AEED13}"/>
    <cellStyle name="Normal 10 10 4" xfId="3291" xr:uid="{F154178E-7943-4246-9451-FBB675E87CF2}"/>
    <cellStyle name="Normal 10 10 5" xfId="14468" xr:uid="{DB7C5657-A0C3-4C7D-B6FB-AA809D66C173}"/>
    <cellStyle name="Normal 10 10 6" xfId="21004" xr:uid="{1F5893AA-3964-406F-9B93-F9B5A23ECE30}"/>
    <cellStyle name="Normal 10 10 7" xfId="26702" xr:uid="{66E429C6-54F1-4582-B4FA-BA14013D4C1A}"/>
    <cellStyle name="Normal 10 10 8" xfId="32400" xr:uid="{AC3A557A-A85F-410B-951F-36E8FF37261E}"/>
    <cellStyle name="Normal 10 11" xfId="3292" xr:uid="{5F2F9D00-7F7A-40B6-8138-E31FCA80FDC4}"/>
    <cellStyle name="Normal 10 11 2" xfId="3293" xr:uid="{1DC8E365-6E05-440D-ADED-801D7A592831}"/>
    <cellStyle name="Normal 10 11 2 2" xfId="14471" xr:uid="{58797055-CEBC-4C0A-86B2-526DDF595832}"/>
    <cellStyle name="Normal 10 11 2 3" xfId="21007" xr:uid="{CF08265E-745F-4C50-8AEE-146CAAA23AE3}"/>
    <cellStyle name="Normal 10 11 2 4" xfId="26705" xr:uid="{A2BCD16E-80BE-4731-96FB-D2B0997A7B15}"/>
    <cellStyle name="Normal 10 11 2 5" xfId="32403" xr:uid="{E5B20FBE-A6ED-4DD9-8C6B-C01630E59C9D}"/>
    <cellStyle name="Normal 10 11 3" xfId="3294" xr:uid="{DDFC66F1-F9F1-4D5B-801A-2E1FA6F9B5B3}"/>
    <cellStyle name="Normal 10 11 4" xfId="3295" xr:uid="{E4758A4E-3F4D-453F-AAA2-573D45CB2045}"/>
    <cellStyle name="Normal 10 11 5" xfId="14470" xr:uid="{8A229E45-D9AF-4F4D-B486-B8D88121D89C}"/>
    <cellStyle name="Normal 10 11 6" xfId="21006" xr:uid="{5F8FC4EA-707E-4350-950C-8AF61763E173}"/>
    <cellStyle name="Normal 10 11 7" xfId="26704" xr:uid="{5F5C60AB-A93C-4C23-A394-905B82797B36}"/>
    <cellStyle name="Normal 10 11 8" xfId="32402" xr:uid="{068559E8-AAAD-4474-812E-BC13DEC82C16}"/>
    <cellStyle name="Normal 10 12" xfId="3296" xr:uid="{D6FC1721-2155-4B6A-828E-D38934E8516F}"/>
    <cellStyle name="Normal 10 12 2" xfId="3297" xr:uid="{B28381AF-1CC4-4942-8ABC-A6E95700A342}"/>
    <cellStyle name="Normal 10 12 2 2" xfId="14473" xr:uid="{0AEF319E-356D-494D-A011-F683D5E2E80A}"/>
    <cellStyle name="Normal 10 12 2 3" xfId="21009" xr:uid="{78173631-FCE4-4B8B-A9DD-A80452CDE5CA}"/>
    <cellStyle name="Normal 10 12 2 4" xfId="26707" xr:uid="{75821472-454C-40CC-8477-0DE5BABCC9E8}"/>
    <cellStyle name="Normal 10 12 2 5" xfId="32405" xr:uid="{1A00C264-060B-49E5-91A0-9D597643724A}"/>
    <cellStyle name="Normal 10 12 3" xfId="3298" xr:uid="{10E1E05D-0C9E-4499-9184-AFD4F740A4F5}"/>
    <cellStyle name="Normal 10 12 4" xfId="3299" xr:uid="{6B182FFB-E449-4628-B2C9-47C12875D38D}"/>
    <cellStyle name="Normal 10 12 5" xfId="14472" xr:uid="{1EA42BEC-CED8-4DEA-B991-ED01676F98EE}"/>
    <cellStyle name="Normal 10 12 6" xfId="21008" xr:uid="{AAB3B1D0-F863-4B90-8B6B-1A41790676E1}"/>
    <cellStyle name="Normal 10 12 7" xfId="26706" xr:uid="{28C4FE7D-00B4-4BFB-9ADF-DE0B6CB732BB}"/>
    <cellStyle name="Normal 10 12 8" xfId="32404" xr:uid="{A60B0228-7C10-4A74-A1F0-0086C0B297FD}"/>
    <cellStyle name="Normal 10 13" xfId="3300" xr:uid="{05EB64C5-1658-4501-A7CD-2D04184C49DC}"/>
    <cellStyle name="Normal 10 13 2" xfId="3301" xr:uid="{4DE365D0-0F31-4B45-B02C-C4821B0B1EDF}"/>
    <cellStyle name="Normal 10 13 2 2" xfId="14475" xr:uid="{05AA1AC7-FA57-4465-BB19-0990577128E6}"/>
    <cellStyle name="Normal 10 13 2 3" xfId="21011" xr:uid="{7B73E0A8-2C2C-4DDA-8663-8179E3ACDABA}"/>
    <cellStyle name="Normal 10 13 2 4" xfId="26709" xr:uid="{B9FFEF31-ADE7-473D-8E7A-A26D9D210A76}"/>
    <cellStyle name="Normal 10 13 2 5" xfId="32407" xr:uid="{66492F6B-258A-4445-9C89-4D6FEABCB39F}"/>
    <cellStyle name="Normal 10 13 3" xfId="3302" xr:uid="{DB7B6856-6A07-4DFA-8256-AD225D46627B}"/>
    <cellStyle name="Normal 10 13 4" xfId="3303" xr:uid="{75E84D80-AECD-4485-95FD-6B94D7F507AF}"/>
    <cellStyle name="Normal 10 13 5" xfId="14474" xr:uid="{6E625269-5514-48D7-B91B-2919B130EFCA}"/>
    <cellStyle name="Normal 10 13 6" xfId="21010" xr:uid="{12550285-0AB2-48E3-B0CA-AAD8CA472A28}"/>
    <cellStyle name="Normal 10 13 7" xfId="26708" xr:uid="{E855ABDD-677A-4A84-9E57-D792D81DE4E2}"/>
    <cellStyle name="Normal 10 13 8" xfId="32406" xr:uid="{9692C8D6-57C5-41D7-8EC0-43FFA12F0F07}"/>
    <cellStyle name="Normal 10 14" xfId="3304" xr:uid="{967D224B-E12D-4A3B-944E-178C2F0DD86C}"/>
    <cellStyle name="Normal 10 14 2" xfId="3305" xr:uid="{6A06FC67-C662-4319-887C-D3C32090104B}"/>
    <cellStyle name="Normal 10 14 2 2" xfId="14477" xr:uid="{669F3B02-8AE8-4531-ABD9-EB52EE5B9BDA}"/>
    <cellStyle name="Normal 10 14 2 3" xfId="21013" xr:uid="{0CC15FF1-5DD9-4D4C-8793-D621FF626BFA}"/>
    <cellStyle name="Normal 10 14 2 4" xfId="26711" xr:uid="{17BEE0C3-BAB3-4A7D-97E3-9D473728F809}"/>
    <cellStyle name="Normal 10 14 2 5" xfId="32409" xr:uid="{90DCF311-F814-48B7-9124-BDA13E8409FC}"/>
    <cellStyle name="Normal 10 14 3" xfId="3306" xr:uid="{873B4186-F56F-4B9F-B288-FBF559CF995C}"/>
    <cellStyle name="Normal 10 14 4" xfId="3307" xr:uid="{A7FFFDC3-4F09-4697-8A0F-82B0F18C5553}"/>
    <cellStyle name="Normal 10 14 5" xfId="14476" xr:uid="{92411FFB-8D6A-43E2-BD38-E5B6784AD0BE}"/>
    <cellStyle name="Normal 10 14 6" xfId="21012" xr:uid="{DDE2AD0C-BCA2-43B7-8AF0-CAB7A92319A6}"/>
    <cellStyle name="Normal 10 14 7" xfId="26710" xr:uid="{5FF5A993-4D29-4C77-B24A-8DFD73E86AF5}"/>
    <cellStyle name="Normal 10 14 8" xfId="32408" xr:uid="{F46101CC-BE79-45F4-BB9F-ADDF0B664BC1}"/>
    <cellStyle name="Normal 10 15" xfId="3308" xr:uid="{329E1229-0CF7-4B2B-8833-490EF5FDDA1C}"/>
    <cellStyle name="Normal 10 15 2" xfId="3309" xr:uid="{90FB7083-CBC9-45AA-99F3-E0D98DD8543F}"/>
    <cellStyle name="Normal 10 15 2 2" xfId="14479" xr:uid="{A81B3682-4316-4E16-ABDB-209BEAB63274}"/>
    <cellStyle name="Normal 10 15 2 3" xfId="21015" xr:uid="{B2B91BEA-DBA4-4D93-8ED7-C6EEE168D7A7}"/>
    <cellStyle name="Normal 10 15 2 4" xfId="26713" xr:uid="{BC933348-974F-4FA9-B7EF-A7C195184932}"/>
    <cellStyle name="Normal 10 15 2 5" xfId="32411" xr:uid="{99D5257F-1185-4F23-828B-56222D6DA3D0}"/>
    <cellStyle name="Normal 10 15 3" xfId="3310" xr:uid="{25BFA1B9-1301-4826-BA93-78244A309664}"/>
    <cellStyle name="Normal 10 15 4" xfId="3311" xr:uid="{2EA9BE83-39BB-4E38-BF51-918C2A79AE94}"/>
    <cellStyle name="Normal 10 15 5" xfId="14478" xr:uid="{CA0F5B15-50CE-41E4-A5D0-E8F33BEC695A}"/>
    <cellStyle name="Normal 10 15 6" xfId="21014" xr:uid="{48D959A5-C10E-4FBE-9301-780C0059542B}"/>
    <cellStyle name="Normal 10 15 7" xfId="26712" xr:uid="{E9A7F640-107F-45EC-8C2E-FF09CB8D20BF}"/>
    <cellStyle name="Normal 10 15 8" xfId="32410" xr:uid="{ADA3A63F-1106-4771-A85F-01F90A01587C}"/>
    <cellStyle name="Normal 10 16" xfId="3312" xr:uid="{17DF9685-BEAD-4201-A218-F2BBF0F4B410}"/>
    <cellStyle name="Normal 10 16 2" xfId="3313" xr:uid="{EAAA144D-2653-43E7-A30D-59382BBF7A64}"/>
    <cellStyle name="Normal 10 16 2 2" xfId="14481" xr:uid="{4C216CDE-C5D0-4880-9B54-331B95AAD15A}"/>
    <cellStyle name="Normal 10 16 2 3" xfId="21017" xr:uid="{662316A5-C919-43AB-AF64-0EF301B4DB91}"/>
    <cellStyle name="Normal 10 16 2 4" xfId="26715" xr:uid="{57AA34CC-DA45-4609-ACF7-8DD9611A6196}"/>
    <cellStyle name="Normal 10 16 2 5" xfId="32413" xr:uid="{4A2D1FFF-6C5C-4108-96AC-DC551D0DCEA4}"/>
    <cellStyle name="Normal 10 16 3" xfId="3314" xr:uid="{8EE5E583-8A7A-4934-B0F8-F8EB48882F9E}"/>
    <cellStyle name="Normal 10 16 4" xfId="3315" xr:uid="{73E71786-B0EC-4297-B4AA-6A8F618F59C2}"/>
    <cellStyle name="Normal 10 16 5" xfId="14480" xr:uid="{BF885873-2F02-46EF-9B26-AD91E749034D}"/>
    <cellStyle name="Normal 10 16 6" xfId="21016" xr:uid="{F3AEFC67-3B93-4710-A084-0F4965B290BA}"/>
    <cellStyle name="Normal 10 16 7" xfId="26714" xr:uid="{BB3B9B8F-FBEE-4289-8347-F04BF0E67EBD}"/>
    <cellStyle name="Normal 10 16 8" xfId="32412" xr:uid="{4C418ED3-A5B5-47BD-A9CA-EC2BE3349C46}"/>
    <cellStyle name="Normal 10 17" xfId="3316" xr:uid="{C1A39CBE-A936-4589-8825-D554B14A1928}"/>
    <cellStyle name="Normal 10 17 2" xfId="3317" xr:uid="{A649CD3E-B2FA-4C24-B32E-7DB37A178026}"/>
    <cellStyle name="Normal 10 17 2 2" xfId="14483" xr:uid="{22006E1B-E350-43BA-ABF2-AA30CBB4B6CF}"/>
    <cellStyle name="Normal 10 17 2 3" xfId="21019" xr:uid="{937F1C02-D42D-4AF3-858B-4F92859CBD36}"/>
    <cellStyle name="Normal 10 17 2 4" xfId="26717" xr:uid="{04D96A5C-4B99-4D31-AE77-20399A432200}"/>
    <cellStyle name="Normal 10 17 2 5" xfId="32415" xr:uid="{61AF361E-3324-434D-9E9B-B7AB8944DB8B}"/>
    <cellStyle name="Normal 10 17 3" xfId="3318" xr:uid="{2ADF3602-CFA6-463E-A7BB-2A07D0644598}"/>
    <cellStyle name="Normal 10 17 4" xfId="3319" xr:uid="{D3500748-C1EC-47B7-A54A-5855F778F56A}"/>
    <cellStyle name="Normal 10 17 5" xfId="14482" xr:uid="{C7E8FFC9-6BC2-445F-B52F-05F900019096}"/>
    <cellStyle name="Normal 10 17 6" xfId="21018" xr:uid="{82552ED3-9978-4CA8-8284-FC8EE164B445}"/>
    <cellStyle name="Normal 10 17 7" xfId="26716" xr:uid="{0864ACB5-EF6B-4E4D-82B5-96A099EAD6F0}"/>
    <cellStyle name="Normal 10 17 8" xfId="32414" xr:uid="{A66E90A2-3B1D-4D4D-9345-9C74E707570B}"/>
    <cellStyle name="Normal 10 18" xfId="3320" xr:uid="{0D46364B-9214-44CC-ABDE-E1F276FF4EC3}"/>
    <cellStyle name="Normal 10 18 2" xfId="3321" xr:uid="{DB15D1F6-6AA3-47A2-93D8-72DD05B50083}"/>
    <cellStyle name="Normal 10 18 2 2" xfId="14485" xr:uid="{E018642B-DAA4-4825-8DCF-2360AC4B361B}"/>
    <cellStyle name="Normal 10 18 2 3" xfId="21021" xr:uid="{C27A468D-955B-4B33-9D61-AA8E407EE8B7}"/>
    <cellStyle name="Normal 10 18 2 4" xfId="26719" xr:uid="{2FBB6390-679B-402E-B006-9B502D3DBCBB}"/>
    <cellStyle name="Normal 10 18 2 5" xfId="32417" xr:uid="{32524277-8954-4DDD-94C7-25E8D89C53D0}"/>
    <cellStyle name="Normal 10 18 3" xfId="3322" xr:uid="{22265AB3-221E-48FC-BBE8-6388B58EE1E4}"/>
    <cellStyle name="Normal 10 18 4" xfId="3323" xr:uid="{DB04F534-15B6-4DF6-A12C-DE620FC340BB}"/>
    <cellStyle name="Normal 10 18 5" xfId="14484" xr:uid="{403A11A8-543F-44AC-9EBF-3BDC5DE9DD21}"/>
    <cellStyle name="Normal 10 18 6" xfId="21020" xr:uid="{DBF421A4-C72D-4B23-A7CD-AA4823444647}"/>
    <cellStyle name="Normal 10 18 7" xfId="26718" xr:uid="{DEEF5F7F-06C0-45F2-818B-F34C9760A455}"/>
    <cellStyle name="Normal 10 18 8" xfId="32416" xr:uid="{DB35C487-2A5F-4859-859E-60D1A5FB60AC}"/>
    <cellStyle name="Normal 10 19" xfId="3324" xr:uid="{38D50E72-1DAD-49C6-A718-21D5FB2F1614}"/>
    <cellStyle name="Normal 10 19 2" xfId="3325" xr:uid="{FCE8FBFB-E42A-406A-B1A7-B263BC4B9BBC}"/>
    <cellStyle name="Normal 10 19 2 2" xfId="14487" xr:uid="{F117F04F-D0B8-459C-B616-BF232903B673}"/>
    <cellStyle name="Normal 10 19 2 3" xfId="21023" xr:uid="{9B59AB0A-0CE8-4CF9-8CB6-8287713BCDD7}"/>
    <cellStyle name="Normal 10 19 2 4" xfId="26721" xr:uid="{AF2E7464-3094-4259-B582-AB6DF5844A4B}"/>
    <cellStyle name="Normal 10 19 2 5" xfId="32419" xr:uid="{298143C1-E47D-41C1-8572-3E70172EBD89}"/>
    <cellStyle name="Normal 10 19 3" xfId="3326" xr:uid="{B5D8E488-D698-43DC-A4E3-E08E89423EF6}"/>
    <cellStyle name="Normal 10 19 4" xfId="3327" xr:uid="{4E0D892C-B21B-43FA-9BAD-7C7CFF758C6D}"/>
    <cellStyle name="Normal 10 19 5" xfId="14486" xr:uid="{A0A9D748-FE05-4AD4-9947-FC5FEEAF9757}"/>
    <cellStyle name="Normal 10 19 6" xfId="21022" xr:uid="{46755735-5E7B-450F-B210-C501DC2A622E}"/>
    <cellStyle name="Normal 10 19 7" xfId="26720" xr:uid="{1E3FB885-CDE1-4FD6-8C20-8A0CA2FC4A99}"/>
    <cellStyle name="Normal 10 19 8" xfId="32418" xr:uid="{D50128A9-F4A9-4A8B-A5BE-92AC2D950D02}"/>
    <cellStyle name="Normal 10 2" xfId="3328" xr:uid="{5A53DA8A-A6F0-4989-A0A5-21E6E226EE6E}"/>
    <cellStyle name="Normal 10 2 2" xfId="3329" xr:uid="{26F21DE8-6276-4D0C-B5FC-46F5F3331F24}"/>
    <cellStyle name="Normal 10 2 2 2" xfId="3330" xr:uid="{B0FA5B9E-987F-4B8C-82FC-4E53C8F2AB70}"/>
    <cellStyle name="Normal 10 2 2 2 2" xfId="14490" xr:uid="{90429D50-145A-47CC-9787-9A4C6BF3C169}"/>
    <cellStyle name="Normal 10 2 2 2 3" xfId="21026" xr:uid="{B6846536-64B5-4E5E-8238-70C7F1C713E3}"/>
    <cellStyle name="Normal 10 2 2 2 4" xfId="26724" xr:uid="{518C3A64-C935-46B1-BA6E-1DC3F99B540D}"/>
    <cellStyle name="Normal 10 2 2 2 5" xfId="32422" xr:uid="{D5D13D97-6473-4949-8154-E2C32E33089B}"/>
    <cellStyle name="Normal 10 2 2 3" xfId="3331" xr:uid="{A3CF8119-E58F-44A5-B74B-57C45783FD89}"/>
    <cellStyle name="Normal 10 2 2 4" xfId="14489" xr:uid="{CDF82199-B6BC-4033-B66A-1DCBF649B6E7}"/>
    <cellStyle name="Normal 10 2 2 5" xfId="21025" xr:uid="{0CEF6221-125F-44CA-9F6C-C38A142D1ADF}"/>
    <cellStyle name="Normal 10 2 2 6" xfId="26723" xr:uid="{6B9A93B7-AB6C-48CE-A219-F1C750EDDDFF}"/>
    <cellStyle name="Normal 10 2 2 7" xfId="32421" xr:uid="{4F525295-61C6-4645-B8F4-E9392DE937A5}"/>
    <cellStyle name="Normal 10 2 3" xfId="3332" xr:uid="{042B9285-454E-4FB3-A3D7-AADBC5E8F0B4}"/>
    <cellStyle name="Normal 10 2 3 2" xfId="14491" xr:uid="{FBDB939E-ACE2-4A76-8A40-659B67DA1F9C}"/>
    <cellStyle name="Normal 10 2 3 3" xfId="21027" xr:uid="{85F70349-98F2-4B80-B5AC-A98E05CE8DB8}"/>
    <cellStyle name="Normal 10 2 3 4" xfId="26725" xr:uid="{A5EB106B-A1B2-4211-A54F-9979DD08FF54}"/>
    <cellStyle name="Normal 10 2 3 5" xfId="32423" xr:uid="{AF47E4D1-9E20-41B2-A6FC-24164148A2EE}"/>
    <cellStyle name="Normal 10 2 4" xfId="3333" xr:uid="{10586820-92DC-4E75-B103-42D98F1F6431}"/>
    <cellStyle name="Normal 10 2 5" xfId="14488" xr:uid="{FE10816A-2B49-4B3D-92D2-4F2C396325B2}"/>
    <cellStyle name="Normal 10 2 6" xfId="21024" xr:uid="{9382596D-704E-4BB3-8435-281C5AFDC130}"/>
    <cellStyle name="Normal 10 2 7" xfId="26722" xr:uid="{22C951D1-1C87-4088-9BF8-4B7DC9FAB708}"/>
    <cellStyle name="Normal 10 2 8" xfId="32420" xr:uid="{FC893C39-3CA8-434B-81DE-D56A4A61C5AA}"/>
    <cellStyle name="Normal 10 20" xfId="3334" xr:uid="{ECF237D7-E860-44C9-9783-EBAA0F699FAB}"/>
    <cellStyle name="Normal 10 20 2" xfId="3335" xr:uid="{F2D81C69-1768-4D5C-8A35-3989A8DE7CFB}"/>
    <cellStyle name="Normal 10 20 2 2" xfId="14493" xr:uid="{21F04354-B226-48FE-911B-52F410046404}"/>
    <cellStyle name="Normal 10 20 2 3" xfId="21029" xr:uid="{5484D4DF-FF9F-4E2A-AB28-02C04633767D}"/>
    <cellStyle name="Normal 10 20 2 4" xfId="26727" xr:uid="{49432048-8792-41B1-9E5B-01416D42FB6C}"/>
    <cellStyle name="Normal 10 20 2 5" xfId="32425" xr:uid="{6A233600-FC76-4059-A4D5-FED52762F240}"/>
    <cellStyle name="Normal 10 20 3" xfId="3336" xr:uid="{514E3958-9A21-404D-A69B-8AFF11F2A64D}"/>
    <cellStyle name="Normal 10 20 4" xfId="3337" xr:uid="{054C3991-CFC1-4648-B348-B322607C0715}"/>
    <cellStyle name="Normal 10 20 5" xfId="14492" xr:uid="{3DDD8CDF-4E29-4ED1-8F3C-CCA460B482F4}"/>
    <cellStyle name="Normal 10 20 6" xfId="21028" xr:uid="{2080984A-E63B-4881-88EE-08D2D6D69FEA}"/>
    <cellStyle name="Normal 10 20 7" xfId="26726" xr:uid="{B37D1F6C-1B1C-4982-8642-486CB88B88A0}"/>
    <cellStyle name="Normal 10 20 8" xfId="32424" xr:uid="{884AB05C-7951-4DC4-BC37-7F0B48E72A10}"/>
    <cellStyle name="Normal 10 21" xfId="3338" xr:uid="{29D8DA45-3D51-4428-A59C-63A32DA57AF3}"/>
    <cellStyle name="Normal 10 21 2" xfId="3339" xr:uid="{D6431880-DC7A-41C3-97DC-799ED22108CC}"/>
    <cellStyle name="Normal 10 21 2 2" xfId="14495" xr:uid="{EF6F1A4C-7BDE-4DB8-B610-148557ED237D}"/>
    <cellStyle name="Normal 10 21 2 3" xfId="21031" xr:uid="{C5AFE8B8-36C7-4C4D-B10C-55CFE174803C}"/>
    <cellStyle name="Normal 10 21 2 4" xfId="26729" xr:uid="{2E23C37D-8C11-4512-907E-CCA95A4FFCCA}"/>
    <cellStyle name="Normal 10 21 2 5" xfId="32427" xr:uid="{5641F8DC-C9AD-4F75-9A5A-B52B3DD980AD}"/>
    <cellStyle name="Normal 10 21 3" xfId="3340" xr:uid="{24C3D09F-0128-4E26-BDA6-9600F3B6CB2A}"/>
    <cellStyle name="Normal 10 21 4" xfId="3341" xr:uid="{C5AC7DF5-CA6B-453C-9273-797A9CF1FD08}"/>
    <cellStyle name="Normal 10 21 5" xfId="14494" xr:uid="{49C1A0A3-17E5-4E8F-8972-6A9459E9B2A2}"/>
    <cellStyle name="Normal 10 21 6" xfId="21030" xr:uid="{2C7DB438-4528-41F6-8257-79FFEC52353A}"/>
    <cellStyle name="Normal 10 21 7" xfId="26728" xr:uid="{C967E091-98F3-4A34-B05B-BD8DA1ADE29A}"/>
    <cellStyle name="Normal 10 21 8" xfId="32426" xr:uid="{774870C1-88C0-46CE-A2AD-C4C34C32CBA4}"/>
    <cellStyle name="Normal 10 22" xfId="3342" xr:uid="{34B8B151-6903-4301-A000-E49729DB27A4}"/>
    <cellStyle name="Normal 10 22 2" xfId="3343" xr:uid="{AC845882-20BF-46EB-93BF-F7700E92443B}"/>
    <cellStyle name="Normal 10 22 2 2" xfId="14497" xr:uid="{607E1CA8-8B62-4B05-830C-6EEF8BA7243A}"/>
    <cellStyle name="Normal 10 22 2 3" xfId="21033" xr:uid="{926D6F8E-3FA7-4280-88DE-408839114871}"/>
    <cellStyle name="Normal 10 22 2 4" xfId="26731" xr:uid="{D837EC23-6303-4529-A370-39AEB1556B96}"/>
    <cellStyle name="Normal 10 22 2 5" xfId="32429" xr:uid="{96AB1FBC-49AC-4EBE-A6D0-3A7336B1226C}"/>
    <cellStyle name="Normal 10 22 3" xfId="3344" xr:uid="{EC1DF43B-C125-48DD-BAF8-D06337BD5C80}"/>
    <cellStyle name="Normal 10 22 4" xfId="3345" xr:uid="{0AB4BA69-54F4-4C22-82FD-62B73BA4DB17}"/>
    <cellStyle name="Normal 10 22 5" xfId="14496" xr:uid="{A80CE0B9-83C3-478C-B2E4-E91B9197F61B}"/>
    <cellStyle name="Normal 10 22 6" xfId="21032" xr:uid="{CD115B2A-2D4D-407D-8B56-2D6B121B10D1}"/>
    <cellStyle name="Normal 10 22 7" xfId="26730" xr:uid="{EE4D0948-FB6A-4722-B04D-14CA39783C7C}"/>
    <cellStyle name="Normal 10 22 8" xfId="32428" xr:uid="{C0722BE4-4D24-4C60-A102-712DF54DFEC0}"/>
    <cellStyle name="Normal 10 23" xfId="3346" xr:uid="{49E8D189-C466-44AC-AAE2-424C0236AAB1}"/>
    <cellStyle name="Normal 10 23 2" xfId="3347" xr:uid="{82205718-AAB2-44AC-820B-EEB7AA29E121}"/>
    <cellStyle name="Normal 10 23 2 2" xfId="14499" xr:uid="{57A7B4C5-28A9-47AB-9011-EE11785EF869}"/>
    <cellStyle name="Normal 10 23 2 3" xfId="21035" xr:uid="{BB7E0A4A-8661-4BD7-BBDC-08D6F3B13A02}"/>
    <cellStyle name="Normal 10 23 2 4" xfId="26733" xr:uid="{7F0A8483-97F5-4D64-93AF-B48ED2850C80}"/>
    <cellStyle name="Normal 10 23 2 5" xfId="32431" xr:uid="{B81017AC-791B-4CB4-9106-E487801C7C06}"/>
    <cellStyle name="Normal 10 23 3" xfId="3348" xr:uid="{235CA0AC-A206-4FE0-A8C8-28850A0DB345}"/>
    <cellStyle name="Normal 10 23 4" xfId="3349" xr:uid="{8C10B054-60DC-43F5-A614-ADC8362E3165}"/>
    <cellStyle name="Normal 10 23 5" xfId="14498" xr:uid="{82B73B31-6D78-4ED3-8274-13ACA38E2AD3}"/>
    <cellStyle name="Normal 10 23 6" xfId="21034" xr:uid="{CFC374C9-B4E5-4920-A6F0-5CB42F33F1BB}"/>
    <cellStyle name="Normal 10 23 7" xfId="26732" xr:uid="{19392130-BD7C-46E4-B274-BAD2371C7392}"/>
    <cellStyle name="Normal 10 23 8" xfId="32430" xr:uid="{A4863106-5A0A-438F-9026-D7FF663C4252}"/>
    <cellStyle name="Normal 10 24" xfId="3350" xr:uid="{B7632081-5E79-4C44-A7AE-444E30460FE6}"/>
    <cellStyle name="Normal 10 24 2" xfId="3351" xr:uid="{7B0EE2D3-2E1C-475F-A42A-E841AB76473B}"/>
    <cellStyle name="Normal 10 24 2 2" xfId="14501" xr:uid="{380BC4B3-F67B-4079-8459-A969C5084E03}"/>
    <cellStyle name="Normal 10 24 2 3" xfId="21037" xr:uid="{C7143004-4BDA-419D-A42E-6F602D6E3D8F}"/>
    <cellStyle name="Normal 10 24 2 4" xfId="26735" xr:uid="{B120CCDF-8ECC-4D65-A58D-F58C5D878FFD}"/>
    <cellStyle name="Normal 10 24 2 5" xfId="32433" xr:uid="{E3E6D384-B27C-427C-BBD6-1DA4D668E920}"/>
    <cellStyle name="Normal 10 24 3" xfId="3352" xr:uid="{4808ADFC-42AD-4C23-B2FA-6D28D1567E2C}"/>
    <cellStyle name="Normal 10 24 4" xfId="3353" xr:uid="{3D367B09-7135-4E31-BF43-51F2B9FE62CD}"/>
    <cellStyle name="Normal 10 24 5" xfId="14500" xr:uid="{0B18F8D7-322F-407F-93B4-41E3C5DDCE6F}"/>
    <cellStyle name="Normal 10 24 6" xfId="21036" xr:uid="{EFFF207C-CF8B-4675-987A-074CC6BE5E64}"/>
    <cellStyle name="Normal 10 24 7" xfId="26734" xr:uid="{21992B4C-4005-43FC-BADD-4DB5975A5941}"/>
    <cellStyle name="Normal 10 24 8" xfId="32432" xr:uid="{42BB5D69-D99B-4F40-9B38-8A284062537D}"/>
    <cellStyle name="Normal 10 25" xfId="3354" xr:uid="{38BB90C4-1C13-4040-AA26-B515376381D9}"/>
    <cellStyle name="Normal 10 25 2" xfId="3355" xr:uid="{0A2CA155-718C-42CC-BC05-695FEF4CF79F}"/>
    <cellStyle name="Normal 10 25 2 2" xfId="14503" xr:uid="{F075ECB1-FABC-4C72-94E3-07E095E73CC9}"/>
    <cellStyle name="Normal 10 25 2 3" xfId="21039" xr:uid="{C274568B-7CFF-4F31-A00C-E419C936E5DA}"/>
    <cellStyle name="Normal 10 25 2 4" xfId="26737" xr:uid="{B06C3635-C01E-4647-81AE-F058A9547F16}"/>
    <cellStyle name="Normal 10 25 2 5" xfId="32435" xr:uid="{B62A3492-B2F9-4C24-8F3E-CF27FCF0A12A}"/>
    <cellStyle name="Normal 10 25 3" xfId="3356" xr:uid="{1F818AFC-6ECB-43B6-9A00-73B8B7C853F4}"/>
    <cellStyle name="Normal 10 25 4" xfId="3357" xr:uid="{5FA061DC-5F21-41ED-8B20-2E74C67A048B}"/>
    <cellStyle name="Normal 10 25 5" xfId="14502" xr:uid="{A1188AD8-26A0-42A4-BBE2-BC5DD6ED8F09}"/>
    <cellStyle name="Normal 10 25 6" xfId="21038" xr:uid="{829D3DB7-E5D3-40F8-B66F-35D6D5B8F1C5}"/>
    <cellStyle name="Normal 10 25 7" xfId="26736" xr:uid="{D79F841D-DBEE-44F2-B8B6-76CD6F218E69}"/>
    <cellStyle name="Normal 10 25 8" xfId="32434" xr:uid="{14375226-FF72-46F7-B5FA-F9683084A2E1}"/>
    <cellStyle name="Normal 10 26" xfId="3358" xr:uid="{9E0A3E28-2311-4206-9A2F-9621C92E2C1B}"/>
    <cellStyle name="Normal 10 26 2" xfId="3359" xr:uid="{A8E43275-D017-4FCF-8292-98983AD428DB}"/>
    <cellStyle name="Normal 10 26 2 2" xfId="14505" xr:uid="{E76E7577-1ACA-41D6-96D2-BD6F145FF27C}"/>
    <cellStyle name="Normal 10 26 2 3" xfId="21041" xr:uid="{1EF7C929-1566-4862-B6B0-E669E79211C0}"/>
    <cellStyle name="Normal 10 26 2 4" xfId="26739" xr:uid="{FADA52B5-ACC8-496B-9D4B-8B5449238F03}"/>
    <cellStyle name="Normal 10 26 2 5" xfId="32437" xr:uid="{E7AB3D59-6D62-411C-9F86-D9B08E20E032}"/>
    <cellStyle name="Normal 10 26 3" xfId="3360" xr:uid="{E0533EED-659E-4FAD-A9CC-1D3A11B28BD7}"/>
    <cellStyle name="Normal 10 26 4" xfId="3361" xr:uid="{33E1760C-DD2C-46FB-95E3-D00EBF3759AE}"/>
    <cellStyle name="Normal 10 26 5" xfId="14504" xr:uid="{D60AD0FF-E044-4B86-8720-5FBF17827E13}"/>
    <cellStyle name="Normal 10 26 6" xfId="21040" xr:uid="{130B7E37-DA45-4AA0-B27A-BDE5B7934786}"/>
    <cellStyle name="Normal 10 26 7" xfId="26738" xr:uid="{45ACFBA1-75A7-4C3A-B57C-C9A54F13C4CA}"/>
    <cellStyle name="Normal 10 26 8" xfId="32436" xr:uid="{ACC8CCBC-A2B5-4652-9C08-822F91ACFAA1}"/>
    <cellStyle name="Normal 10 27" xfId="3362" xr:uid="{1E805FC2-2F7E-455B-A9C4-4275D0C74480}"/>
    <cellStyle name="Normal 10 27 2" xfId="3363" xr:uid="{B097F523-76F4-4CD3-9F30-82A63792B1C9}"/>
    <cellStyle name="Normal 10 27 2 2" xfId="14507" xr:uid="{00DD7736-49FF-453E-A944-3508315B2990}"/>
    <cellStyle name="Normal 10 27 2 3" xfId="21043" xr:uid="{BA5E5E19-63C0-4616-9AE0-7C76ADE597A0}"/>
    <cellStyle name="Normal 10 27 2 4" xfId="26741" xr:uid="{2AE9D0A6-3DA6-4091-B1A8-CC6203F90080}"/>
    <cellStyle name="Normal 10 27 2 5" xfId="32439" xr:uid="{EEDDCCB4-AA6F-46F8-9978-E6E6AAC66DC3}"/>
    <cellStyle name="Normal 10 27 3" xfId="3364" xr:uid="{0F38D305-6008-4F40-B7F0-CB460619060F}"/>
    <cellStyle name="Normal 10 27 4" xfId="3365" xr:uid="{3A1B6A56-A737-4879-A10C-A6CF8CC1EE4F}"/>
    <cellStyle name="Normal 10 27 5" xfId="14506" xr:uid="{5940E020-C94D-460E-9B43-E5A461103BA7}"/>
    <cellStyle name="Normal 10 27 6" xfId="21042" xr:uid="{007B4552-9B87-424E-BEA5-C7AD1616BD2C}"/>
    <cellStyle name="Normal 10 27 7" xfId="26740" xr:uid="{2598DE27-EF09-4258-A7C6-A2D780C99108}"/>
    <cellStyle name="Normal 10 27 8" xfId="32438" xr:uid="{6FAF12D8-B9D5-46F3-A118-7625A7CDA5BB}"/>
    <cellStyle name="Normal 10 28" xfId="3366" xr:uid="{1D83E0F3-B309-4F79-928C-BA25C48E8F78}"/>
    <cellStyle name="Normal 10 28 2" xfId="3367" xr:uid="{E11CDD31-7200-4B2C-98F2-E75852881777}"/>
    <cellStyle name="Normal 10 28 2 2" xfId="14509" xr:uid="{74A58A06-A794-4BAA-BAF5-865D02C9D695}"/>
    <cellStyle name="Normal 10 28 2 3" xfId="21045" xr:uid="{834EBC97-3EC8-46E7-A633-668983C8EB1F}"/>
    <cellStyle name="Normal 10 28 2 4" xfId="26743" xr:uid="{962EB4D5-DB26-484D-A113-F75DD1AEC2EA}"/>
    <cellStyle name="Normal 10 28 2 5" xfId="32441" xr:uid="{6BC842DA-8991-4FAE-95F5-DBFFE3595632}"/>
    <cellStyle name="Normal 10 28 3" xfId="3368" xr:uid="{F892BAD2-28BD-41D3-A5D2-BF324F0ECA79}"/>
    <cellStyle name="Normal 10 28 4" xfId="3369" xr:uid="{0D58BDE6-B0F1-48E7-A4E1-DC2AA9C52CFF}"/>
    <cellStyle name="Normal 10 28 5" xfId="14508" xr:uid="{CAE457AA-4209-4248-ADB6-47D0791ABEBC}"/>
    <cellStyle name="Normal 10 28 6" xfId="21044" xr:uid="{10CC52C4-FA14-44DF-B5BA-67DAE8EC31BC}"/>
    <cellStyle name="Normal 10 28 7" xfId="26742" xr:uid="{54A07BD0-5B38-4A99-AAED-65C7DE073BBD}"/>
    <cellStyle name="Normal 10 28 8" xfId="32440" xr:uid="{47989776-6758-4C74-8A8C-BCAE46FD413C}"/>
    <cellStyle name="Normal 10 29" xfId="3370" xr:uid="{D7DD9BEE-9B08-4A5F-9615-FC8F9ECD4E38}"/>
    <cellStyle name="Normal 10 29 2" xfId="3371" xr:uid="{825976E5-683E-4535-BB0F-E81023B61AE7}"/>
    <cellStyle name="Normal 10 29 2 2" xfId="14511" xr:uid="{E0F81753-CA2D-421C-8E6D-3CE64C50C33E}"/>
    <cellStyle name="Normal 10 29 2 3" xfId="21047" xr:uid="{FB4FC7D6-54A6-480C-AD08-70B0CB796D98}"/>
    <cellStyle name="Normal 10 29 2 4" xfId="26745" xr:uid="{27584537-5ED9-4D3D-95DE-2040ED25BCCF}"/>
    <cellStyle name="Normal 10 29 2 5" xfId="32443" xr:uid="{8A7E43A0-7ABD-45C5-9AD3-6732011ABAF0}"/>
    <cellStyle name="Normal 10 29 3" xfId="3372" xr:uid="{F13B6A9A-4EA3-41D2-A1FB-EA2B3B9BC909}"/>
    <cellStyle name="Normal 10 29 4" xfId="3373" xr:uid="{050FDE80-5ABD-426C-B017-A56379A2CCB0}"/>
    <cellStyle name="Normal 10 29 5" xfId="14510" xr:uid="{46803FD0-5048-48B0-B174-0DAB2D009A25}"/>
    <cellStyle name="Normal 10 29 6" xfId="21046" xr:uid="{4249BAF1-6A06-4310-85B1-ABAD64F756EE}"/>
    <cellStyle name="Normal 10 29 7" xfId="26744" xr:uid="{FB332888-333C-4190-B775-AFCE40C1E1FB}"/>
    <cellStyle name="Normal 10 29 8" xfId="32442" xr:uid="{8095822C-A4D1-4195-8922-6A5D26EED215}"/>
    <cellStyle name="Normal 10 3" xfId="3374" xr:uid="{189C61A5-F0CE-4019-AD9C-5706A2753CCD}"/>
    <cellStyle name="Normal 10 3 2" xfId="3375" xr:uid="{05B39E94-45A6-4A0F-B70F-AFB57A7E4F5C}"/>
    <cellStyle name="Normal 10 3 2 2" xfId="14513" xr:uid="{1A18C697-9980-4E94-BE03-73B1923D532E}"/>
    <cellStyle name="Normal 10 3 2 3" xfId="21049" xr:uid="{1DEFA3B7-537B-4ED3-B341-C7C9D7EFF538}"/>
    <cellStyle name="Normal 10 3 2 4" xfId="26747" xr:uid="{0FEF5231-3C5F-4D0B-A9AA-3D7E7DD3C2C2}"/>
    <cellStyle name="Normal 10 3 2 5" xfId="32445" xr:uid="{628EC7AE-2E51-4CCB-A73B-19106EDF09B0}"/>
    <cellStyle name="Normal 10 3 3" xfId="3376" xr:uid="{F1642961-3247-4946-B01D-F9100EC51FE3}"/>
    <cellStyle name="Normal 10 3 4" xfId="3377" xr:uid="{DAFF39FD-A320-4B31-AF8B-5B701DF8A6D9}"/>
    <cellStyle name="Normal 10 3 5" xfId="14512" xr:uid="{487CB090-D115-4F9C-99CE-F799DD4F6E43}"/>
    <cellStyle name="Normal 10 3 6" xfId="21048" xr:uid="{5E567D56-D07B-4EB8-BA8A-82190B0B05E3}"/>
    <cellStyle name="Normal 10 3 7" xfId="26746" xr:uid="{E317D45E-514D-4B6F-A792-450B0A181BA2}"/>
    <cellStyle name="Normal 10 3 8" xfId="32444" xr:uid="{C5554E2C-2B5F-4AB9-BB21-F8CE198E1082}"/>
    <cellStyle name="Normal 10 30" xfId="3378" xr:uid="{32E2FE35-29D8-4270-926B-DB3D424920C9}"/>
    <cellStyle name="Normal 10 30 2" xfId="3379" xr:uid="{BB0D733A-6C88-445D-A681-21A414245F1D}"/>
    <cellStyle name="Normal 10 30 2 2" xfId="14515" xr:uid="{C9F6C7D4-1B82-4BB7-892A-2D838F31D1CD}"/>
    <cellStyle name="Normal 10 30 2 3" xfId="21051" xr:uid="{E0229213-81A1-4F42-85A4-93B04637F0CA}"/>
    <cellStyle name="Normal 10 30 2 4" xfId="26749" xr:uid="{3B331A01-4FFB-43FF-8915-42D2798658C3}"/>
    <cellStyle name="Normal 10 30 2 5" xfId="32447" xr:uid="{A2DCE0D4-A8EA-4E0B-A267-A0E4DE3F718F}"/>
    <cellStyle name="Normal 10 30 3" xfId="3380" xr:uid="{485DAAC3-B3D5-4D05-8213-BCF550FF14C5}"/>
    <cellStyle name="Normal 10 30 4" xfId="3381" xr:uid="{64B3F612-8BFF-423A-8B23-4E7F343B2057}"/>
    <cellStyle name="Normal 10 30 5" xfId="14514" xr:uid="{5EDAF1BA-08BE-435D-92A5-89ABF29165FA}"/>
    <cellStyle name="Normal 10 30 6" xfId="21050" xr:uid="{CF892703-63BE-4109-9584-167CE10695CA}"/>
    <cellStyle name="Normal 10 30 7" xfId="26748" xr:uid="{14377B69-0E48-4DF1-AAB1-39F6F0D19D02}"/>
    <cellStyle name="Normal 10 30 8" xfId="32446" xr:uid="{80B29693-6917-46A6-9B98-A35B801B1B9D}"/>
    <cellStyle name="Normal 10 31" xfId="3382" xr:uid="{06E658AF-25FB-4D37-9D16-A7E6654BFB8B}"/>
    <cellStyle name="Normal 10 31 2" xfId="3383" xr:uid="{25A09CC0-A9E2-492F-96E0-34C2360EF610}"/>
    <cellStyle name="Normal 10 31 2 2" xfId="14517" xr:uid="{025BD74C-6DBB-47E3-ABEE-F593401CF434}"/>
    <cellStyle name="Normal 10 31 2 3" xfId="21053" xr:uid="{1763E692-6C5E-4182-8752-B54068B1A08C}"/>
    <cellStyle name="Normal 10 31 2 4" xfId="26751" xr:uid="{0DFAF5FF-CF65-41F1-9CF7-7DE7EFE55DF7}"/>
    <cellStyle name="Normal 10 31 2 5" xfId="32449" xr:uid="{F9C00D8A-D3BF-4EDC-8F7F-80981E89592E}"/>
    <cellStyle name="Normal 10 31 3" xfId="3384" xr:uid="{260A9C2C-CA07-4039-9402-132A5D167DFD}"/>
    <cellStyle name="Normal 10 31 4" xfId="3385" xr:uid="{2CE55E2F-AC6D-46B8-86DE-6413C29EB9A5}"/>
    <cellStyle name="Normal 10 31 5" xfId="14516" xr:uid="{079D9496-3D25-4435-8822-E74A0E90A252}"/>
    <cellStyle name="Normal 10 31 6" xfId="21052" xr:uid="{34E90553-3131-4DF5-84A6-171EEBCB183B}"/>
    <cellStyle name="Normal 10 31 7" xfId="26750" xr:uid="{B95B3F4C-02D3-46AA-8D62-89657BB48D56}"/>
    <cellStyle name="Normal 10 31 8" xfId="32448" xr:uid="{5A8D0E1E-5261-437A-AF03-78EF4CFDDA0D}"/>
    <cellStyle name="Normal 10 32" xfId="3386" xr:uid="{7DA4D95C-BFBD-4470-BBE0-0EEA32154CC8}"/>
    <cellStyle name="Normal 10 32 2" xfId="3387" xr:uid="{AA0012B8-49DF-40BE-B610-6E66D44E7059}"/>
    <cellStyle name="Normal 10 32 2 2" xfId="14519" xr:uid="{FDFFD390-D65B-4E68-B40C-ADD1C55BBF59}"/>
    <cellStyle name="Normal 10 32 2 3" xfId="21055" xr:uid="{982BC385-FF64-4B86-8788-66F127DFFD07}"/>
    <cellStyle name="Normal 10 32 2 4" xfId="26753" xr:uid="{3A64093E-934D-486D-8BF8-6727D90B1D5E}"/>
    <cellStyle name="Normal 10 32 2 5" xfId="32451" xr:uid="{E9B168A8-DC01-46B9-83C4-C819FF9E5379}"/>
    <cellStyle name="Normal 10 32 3" xfId="3388" xr:uid="{7D6F2DA7-1812-40D6-9618-4318422CC5E8}"/>
    <cellStyle name="Normal 10 32 4" xfId="3389" xr:uid="{1D58D7E5-23A8-4D57-8C9A-438B8B66B5EE}"/>
    <cellStyle name="Normal 10 32 5" xfId="14518" xr:uid="{4A8D4FDD-FE09-4692-8AC6-B6590153C7FF}"/>
    <cellStyle name="Normal 10 32 6" xfId="21054" xr:uid="{F800255D-EFFE-49D1-8E1F-B3768AB13C15}"/>
    <cellStyle name="Normal 10 32 7" xfId="26752" xr:uid="{06797BF4-0607-4755-B332-6390A0A19958}"/>
    <cellStyle name="Normal 10 32 8" xfId="32450" xr:uid="{D4EDF704-FEE2-44B1-B1FB-146013B64AC3}"/>
    <cellStyle name="Normal 10 33" xfId="3390" xr:uid="{2D7A9EBF-8D57-47BF-AA87-7185BDBAF49E}"/>
    <cellStyle name="Normal 10 33 2" xfId="3391" xr:uid="{08461477-ABBC-4922-839E-472EAE552096}"/>
    <cellStyle name="Normal 10 33 2 2" xfId="14521" xr:uid="{342B9836-1909-43D5-B468-593E3B6C4CAB}"/>
    <cellStyle name="Normal 10 33 2 3" xfId="21057" xr:uid="{9CCE18D1-7E8C-495D-A909-C6680B8B43A9}"/>
    <cellStyle name="Normal 10 33 2 4" xfId="26755" xr:uid="{1C43DDCE-6B3A-4E18-8423-437624FB21D3}"/>
    <cellStyle name="Normal 10 33 2 5" xfId="32453" xr:uid="{568E4129-81BF-4A70-9E5F-E876CFE5803F}"/>
    <cellStyle name="Normal 10 33 3" xfId="3392" xr:uid="{CFA296D0-05C5-458C-B003-C3099C69AD58}"/>
    <cellStyle name="Normal 10 33 4" xfId="3393" xr:uid="{AF4AB724-D060-4295-96BA-9CA8839AE83A}"/>
    <cellStyle name="Normal 10 33 5" xfId="14520" xr:uid="{A4FAB8B9-E7A6-40B7-9992-7403193DC731}"/>
    <cellStyle name="Normal 10 33 6" xfId="21056" xr:uid="{ABC0A199-CA6C-4D26-99CD-8326755B63B5}"/>
    <cellStyle name="Normal 10 33 7" xfId="26754" xr:uid="{4E89BD3A-2275-4EB2-B7A1-A9EA5268A031}"/>
    <cellStyle name="Normal 10 33 8" xfId="32452" xr:uid="{9379C60C-A667-40C2-9EA8-FE870C53B693}"/>
    <cellStyle name="Normal 10 34" xfId="3394" xr:uid="{36401AB5-B3F0-4F74-9007-D1D6422BB514}"/>
    <cellStyle name="Normal 10 34 2" xfId="3395" xr:uid="{3832B746-41A3-4186-BFF7-8316D1FA95D8}"/>
    <cellStyle name="Normal 10 34 2 2" xfId="14523" xr:uid="{636934A8-5F6F-46DE-8435-DB4007D12208}"/>
    <cellStyle name="Normal 10 34 2 3" xfId="21059" xr:uid="{3351F0CC-62CA-4B44-88E5-9AAC3F54C629}"/>
    <cellStyle name="Normal 10 34 2 4" xfId="26757" xr:uid="{52A6327E-4A00-4E1D-8F45-E843F11B947A}"/>
    <cellStyle name="Normal 10 34 2 5" xfId="32455" xr:uid="{4EA9E3BD-ED81-43F0-9B5A-D65A89BB0ED6}"/>
    <cellStyle name="Normal 10 34 3" xfId="3396" xr:uid="{1FFF9DF1-C083-44F6-A328-27CE05818007}"/>
    <cellStyle name="Normal 10 34 4" xfId="3397" xr:uid="{8E792845-598E-44D0-ABB7-15903390C46C}"/>
    <cellStyle name="Normal 10 34 5" xfId="14522" xr:uid="{897EB614-5863-43C7-9386-72C13320DC65}"/>
    <cellStyle name="Normal 10 34 6" xfId="21058" xr:uid="{4744E9DD-C296-4A5C-BAE2-D099FAE2E943}"/>
    <cellStyle name="Normal 10 34 7" xfId="26756" xr:uid="{EE744A68-595F-4957-A175-230A5230F49E}"/>
    <cellStyle name="Normal 10 34 8" xfId="32454" xr:uid="{17D4EF5D-9B4B-4BF7-AEE3-CD9FA92DBED4}"/>
    <cellStyle name="Normal 10 35" xfId="3398" xr:uid="{0A9EA96C-EACE-4358-A18D-9AA38DB5D270}"/>
    <cellStyle name="Normal 10 35 2" xfId="14524" xr:uid="{B33E20F1-C2A2-4F90-B3A2-05363A64759D}"/>
    <cellStyle name="Normal 10 35 3" xfId="21060" xr:uid="{5D394993-C863-40CC-AF9A-FEE9FC724EEF}"/>
    <cellStyle name="Normal 10 35 4" xfId="26758" xr:uid="{51D63938-1527-4FD3-9065-07F93F0495D4}"/>
    <cellStyle name="Normal 10 35 5" xfId="32456" xr:uid="{4B95594C-1364-4AA7-9F2C-E53247F7557C}"/>
    <cellStyle name="Normal 10 36" xfId="3399" xr:uid="{C11999FA-5FCD-411E-B94E-F5CE03E80947}"/>
    <cellStyle name="Normal 10 36 2" xfId="14525" xr:uid="{ACB8B8DC-CEAD-430E-94AD-85C943F0D451}"/>
    <cellStyle name="Normal 10 36 3" xfId="21061" xr:uid="{05C4E99A-BC77-4DE7-8F43-903D53FCA46F}"/>
    <cellStyle name="Normal 10 36 4" xfId="26759" xr:uid="{95E360CA-23FA-444D-B031-F64132528888}"/>
    <cellStyle name="Normal 10 36 5" xfId="32457" xr:uid="{E4EE0941-621B-4CB4-A0EB-A60AE2AF5806}"/>
    <cellStyle name="Normal 10 37" xfId="3400" xr:uid="{0E240203-3087-49D8-8CBD-6EA0DDC78600}"/>
    <cellStyle name="Normal 10 37 2" xfId="14526" xr:uid="{A7CC644C-6003-471E-85E7-A4D1DA3C24B4}"/>
    <cellStyle name="Normal 10 37 3" xfId="21062" xr:uid="{C99A778A-C5B5-47DE-9858-5718826472D9}"/>
    <cellStyle name="Normal 10 37 4" xfId="26760" xr:uid="{D6A151FF-C2F1-4610-B22E-3329E391B03C}"/>
    <cellStyle name="Normal 10 37 5" xfId="32458" xr:uid="{62958681-C273-4775-9D4E-80040291A581}"/>
    <cellStyle name="Normal 10 38" xfId="3401" xr:uid="{CF078B78-3A7B-41C0-8649-CE227A0B1073}"/>
    <cellStyle name="Normal 10 38 2" xfId="14527" xr:uid="{B0ABD704-4CC7-4AF0-BB43-D275D8E01A8F}"/>
    <cellStyle name="Normal 10 38 3" xfId="21063" xr:uid="{F3FF5116-E5A6-4B7E-82A6-77C2D626A879}"/>
    <cellStyle name="Normal 10 38 4" xfId="26761" xr:uid="{CDBD37C5-1E75-4E2D-89E3-9F5E0B2D04C5}"/>
    <cellStyle name="Normal 10 38 5" xfId="32459" xr:uid="{96890C10-79E6-4443-9064-1C36C501F270}"/>
    <cellStyle name="Normal 10 39" xfId="3402" xr:uid="{E7818C19-21E6-48D3-BEE6-0E082AC1DA8F}"/>
    <cellStyle name="Normal 10 39 2" xfId="14528" xr:uid="{6C766D26-788B-4C80-87FF-9D5FFACE7CED}"/>
    <cellStyle name="Normal 10 39 3" xfId="21064" xr:uid="{EBA53B65-572F-4092-ACD7-7AAE2001EEDE}"/>
    <cellStyle name="Normal 10 39 4" xfId="26762" xr:uid="{0D89E992-ABCF-47F8-8827-411F30BB92F2}"/>
    <cellStyle name="Normal 10 39 5" xfId="32460" xr:uid="{9A970018-7B93-439E-98A2-ADCC56BA8A27}"/>
    <cellStyle name="Normal 10 4" xfId="3403" xr:uid="{7E400C6E-42B0-4272-BC91-3C37B426ED3A}"/>
    <cellStyle name="Normal 10 4 2" xfId="3404" xr:uid="{2BEB28A9-3B55-4A62-A41A-E4A78425AB4E}"/>
    <cellStyle name="Normal 10 4 2 2" xfId="14530" xr:uid="{CB95F05A-3B42-4AD7-8384-68AC2AE5871E}"/>
    <cellStyle name="Normal 10 4 2 3" xfId="21066" xr:uid="{791AE244-8AB6-4BA8-BFD8-CF5FB07858EF}"/>
    <cellStyle name="Normal 10 4 2 4" xfId="26764" xr:uid="{CC918415-1972-4B0E-AD0A-1E09F6DFF740}"/>
    <cellStyle name="Normal 10 4 2 5" xfId="32462" xr:uid="{0CC877EC-9313-4441-93E1-2D412C41A453}"/>
    <cellStyle name="Normal 10 4 3" xfId="3405" xr:uid="{6692BEB9-C24D-48C2-BEE7-046BC20818EB}"/>
    <cellStyle name="Normal 10 4 4" xfId="3406" xr:uid="{BF5F6004-1DFD-4717-8F03-763C7A613A09}"/>
    <cellStyle name="Normal 10 4 5" xfId="14529" xr:uid="{4304B718-AA05-4460-8FE8-18CAA524F8C8}"/>
    <cellStyle name="Normal 10 4 6" xfId="21065" xr:uid="{C4D94CDF-5FBE-4737-B6E3-1DFE82F80050}"/>
    <cellStyle name="Normal 10 4 7" xfId="26763" xr:uid="{1CD7EA26-989E-4B5C-B1D2-DF7A207CBF38}"/>
    <cellStyle name="Normal 10 4 8" xfId="32461" xr:uid="{F4A16DC4-4850-4D6A-B1B3-80058A1AA58C}"/>
    <cellStyle name="Normal 10 40" xfId="3407" xr:uid="{61C3E67E-193E-4208-B6A6-495D6AE0A0DC}"/>
    <cellStyle name="Normal 10 40 2" xfId="14531" xr:uid="{25F5370D-6F20-429D-823E-CCAF1EAE0293}"/>
    <cellStyle name="Normal 10 40 3" xfId="21067" xr:uid="{F7CA22B8-7104-4A00-91E0-CD816A017E24}"/>
    <cellStyle name="Normal 10 40 4" xfId="26765" xr:uid="{7A22B39C-4D0E-4BD6-9DA7-9F1F743E7A60}"/>
    <cellStyle name="Normal 10 40 5" xfId="32463" xr:uid="{E672E69C-B3DC-4D8F-9DAE-C576A09379CA}"/>
    <cellStyle name="Normal 10 41" xfId="3408" xr:uid="{6AD3F209-95D7-4081-8FCE-743EF38FCAFC}"/>
    <cellStyle name="Normal 10 41 2" xfId="14532" xr:uid="{B6080DED-5C13-4EDA-9C94-CD742005E3EA}"/>
    <cellStyle name="Normal 10 41 3" xfId="21068" xr:uid="{FCAB524B-9E5C-406A-9B66-36A2F0D579CB}"/>
    <cellStyle name="Normal 10 41 4" xfId="26766" xr:uid="{1A2B54F5-4304-4ED1-9C67-4887CDEBDF70}"/>
    <cellStyle name="Normal 10 41 5" xfId="32464" xr:uid="{EF19DA87-8E62-4D7C-8400-AA040D873676}"/>
    <cellStyle name="Normal 10 42" xfId="3409" xr:uid="{BD6EE742-E287-4715-AB0A-11657EB50E32}"/>
    <cellStyle name="Normal 10 42 2" xfId="14533" xr:uid="{F2076B4F-DB9E-4F41-AAD1-91A2885AC6AE}"/>
    <cellStyle name="Normal 10 42 3" xfId="21069" xr:uid="{D4683649-035B-44CF-8AF8-66C7865F5E0A}"/>
    <cellStyle name="Normal 10 42 4" xfId="26767" xr:uid="{57D53391-8DFE-46AB-B3B2-91727787F0C4}"/>
    <cellStyle name="Normal 10 42 5" xfId="32465" xr:uid="{91E3056C-DAE7-4FC1-AD20-5E705DDD0B21}"/>
    <cellStyle name="Normal 10 43" xfId="3410" xr:uid="{9EB0F572-F73C-4AB1-A0A7-67591ACC5DD4}"/>
    <cellStyle name="Normal 10 43 2" xfId="14534" xr:uid="{419B4CBB-8592-4326-AFF2-6B8B51FCB6DF}"/>
    <cellStyle name="Normal 10 43 3" xfId="21070" xr:uid="{0488A600-D6EC-430A-BA8B-ED4B377728DE}"/>
    <cellStyle name="Normal 10 43 4" xfId="26768" xr:uid="{83A6E040-5982-439C-B72B-83EDA118B3CF}"/>
    <cellStyle name="Normal 10 43 5" xfId="32466" xr:uid="{CBC0C050-36EC-42C9-9A64-97E23BC9A88B}"/>
    <cellStyle name="Normal 10 44" xfId="3411" xr:uid="{2280A8C2-FDD2-4D50-BD15-976C94EA9612}"/>
    <cellStyle name="Normal 10 44 2" xfId="14535" xr:uid="{403C3496-D55A-4B0D-A7F8-DCCF6C774E12}"/>
    <cellStyle name="Normal 10 44 3" xfId="21071" xr:uid="{9783FE0A-DB06-41CB-83D9-33D0BE9D2F5B}"/>
    <cellStyle name="Normal 10 44 4" xfId="26769" xr:uid="{B9BA101B-F287-4A7D-B0E6-72729857A3C9}"/>
    <cellStyle name="Normal 10 44 5" xfId="32467" xr:uid="{C7D47832-E045-46B3-B00F-26BB42C27C87}"/>
    <cellStyle name="Normal 10 45" xfId="3412" xr:uid="{9361E2E0-9396-439E-B4E0-32DEBB34958F}"/>
    <cellStyle name="Normal 10 45 2" xfId="14536" xr:uid="{E4AC7E22-95EF-4DCD-B185-EA0EE2B5E07C}"/>
    <cellStyle name="Normal 10 45 3" xfId="21072" xr:uid="{2332F138-C989-4106-8B6C-FA3D32ED157D}"/>
    <cellStyle name="Normal 10 45 4" xfId="26770" xr:uid="{7C0D36A4-D8ED-42E5-84E2-09E0AB999BF8}"/>
    <cellStyle name="Normal 10 45 5" xfId="32468" xr:uid="{D02F06A5-BF27-4745-904A-2BA66B40E040}"/>
    <cellStyle name="Normal 10 46" xfId="3413" xr:uid="{2CF81F59-9579-4B98-882A-5C48FA58A6E0}"/>
    <cellStyle name="Normal 10 46 2" xfId="14537" xr:uid="{9B606232-2AED-45AD-85BF-B169E546563D}"/>
    <cellStyle name="Normal 10 46 3" xfId="21073" xr:uid="{24490545-19EB-4A01-A89E-A7B2A0B36459}"/>
    <cellStyle name="Normal 10 46 4" xfId="26771" xr:uid="{2A10C163-938A-4086-BBC0-F9CAEF6FB055}"/>
    <cellStyle name="Normal 10 46 5" xfId="32469" xr:uid="{AE1B1AB0-A500-4E95-A8F3-C1CBE1E803CA}"/>
    <cellStyle name="Normal 10 47" xfId="3414" xr:uid="{50FA045F-3999-4212-B87E-74673A5A814F}"/>
    <cellStyle name="Normal 10 47 2" xfId="14538" xr:uid="{DC0BF797-07A8-43A6-89E0-39278799D579}"/>
    <cellStyle name="Normal 10 47 3" xfId="21074" xr:uid="{604AA28B-7FC2-4721-A67A-FBA17412885C}"/>
    <cellStyle name="Normal 10 47 4" xfId="26772" xr:uid="{F4C84ECC-3EA0-4DA4-96A1-F2914751A618}"/>
    <cellStyle name="Normal 10 47 5" xfId="32470" xr:uid="{CA5AC1F4-5982-4C28-B77C-A9A517D653EA}"/>
    <cellStyle name="Normal 10 48" xfId="3415" xr:uid="{91B883E9-51CB-4D09-AED7-DD75DCF6B0F1}"/>
    <cellStyle name="Normal 10 48 2" xfId="14539" xr:uid="{726C9DA7-80EA-4266-BBE7-6C9150D665C6}"/>
    <cellStyle name="Normal 10 48 3" xfId="21075" xr:uid="{B53E0B04-A157-444A-B89D-6B35E00A1BCB}"/>
    <cellStyle name="Normal 10 48 4" xfId="26773" xr:uid="{00456817-2067-4A07-AB15-5E7B8120C192}"/>
    <cellStyle name="Normal 10 48 5" xfId="32471" xr:uid="{B2845BC2-0341-4A55-BFFF-8D638D036DA7}"/>
    <cellStyle name="Normal 10 49" xfId="3416" xr:uid="{B7EB90A3-9627-4F54-BF6E-512F947EAFEF}"/>
    <cellStyle name="Normal 10 49 2" xfId="14540" xr:uid="{A824D637-B186-4952-A715-6357F6AB2BF3}"/>
    <cellStyle name="Normal 10 49 3" xfId="21076" xr:uid="{E72A0AEA-D426-450F-A057-FDFEACD1469F}"/>
    <cellStyle name="Normal 10 49 4" xfId="26774" xr:uid="{1942134B-8DD0-4BAE-AA48-3F1F620BC138}"/>
    <cellStyle name="Normal 10 49 5" xfId="32472" xr:uid="{F3018D40-60B0-4870-A232-61E80B9A3CCB}"/>
    <cellStyle name="Normal 10 5" xfId="3417" xr:uid="{07702A85-1056-4EC5-87DB-4F4335224937}"/>
    <cellStyle name="Normal 10 5 2" xfId="3418" xr:uid="{1806E8DE-59F5-4394-A175-5FAEC5756217}"/>
    <cellStyle name="Normal 10 5 2 2" xfId="14542" xr:uid="{0B8E968E-ACB3-4EBB-9B88-C2AF3152955A}"/>
    <cellStyle name="Normal 10 5 2 3" xfId="21078" xr:uid="{821D7647-186E-4C1E-AA0B-456266ABCB63}"/>
    <cellStyle name="Normal 10 5 2 4" xfId="26776" xr:uid="{9CEC4B01-7492-44EA-AD8D-D454408FD42A}"/>
    <cellStyle name="Normal 10 5 2 5" xfId="32474" xr:uid="{9B288047-4050-4E89-B3CC-76ACBBA0DA8F}"/>
    <cellStyle name="Normal 10 5 3" xfId="3419" xr:uid="{866FBA41-4268-4184-92B4-91E795146CFB}"/>
    <cellStyle name="Normal 10 5 4" xfId="3420" xr:uid="{1EB2AB6A-04D4-476B-A987-CEC1CFCDEAC3}"/>
    <cellStyle name="Normal 10 5 5" xfId="14541" xr:uid="{C9CA66A5-57E4-4EDE-8882-5D2D73CB1CA7}"/>
    <cellStyle name="Normal 10 5 6" xfId="21077" xr:uid="{DC84AE14-08BC-4670-814F-D57E1F142736}"/>
    <cellStyle name="Normal 10 5 7" xfId="26775" xr:uid="{38299332-42A8-441B-ADD2-3EFC7E4EECFF}"/>
    <cellStyle name="Normal 10 5 8" xfId="32473" xr:uid="{E4594B7C-457A-47BA-BB40-A817F08E7D04}"/>
    <cellStyle name="Normal 10 50" xfId="3421" xr:uid="{C45C4687-EE09-4230-96CD-513AF5A20C48}"/>
    <cellStyle name="Normal 10 50 2" xfId="14543" xr:uid="{3A31EA8C-0EF8-4D6D-A5B8-D1C109629B6C}"/>
    <cellStyle name="Normal 10 50 3" xfId="21079" xr:uid="{307390C9-DD51-4E20-856A-AB00DCFB9429}"/>
    <cellStyle name="Normal 10 50 4" xfId="26777" xr:uid="{6E01F6BE-6FC9-4761-A37F-52131D0BC5A8}"/>
    <cellStyle name="Normal 10 50 5" xfId="32475" xr:uid="{2E3B0F82-02AB-44D5-BC35-5C9ACA54EF29}"/>
    <cellStyle name="Normal 10 51" xfId="3422" xr:uid="{5A90D086-FEE4-4E89-98E5-187E1091B0F9}"/>
    <cellStyle name="Normal 10 51 2" xfId="14544" xr:uid="{2A3967E4-A36F-49E5-BF09-500DCFE8645A}"/>
    <cellStyle name="Normal 10 51 3" xfId="21080" xr:uid="{04EB3894-6419-4DC7-BECE-A4A67113C753}"/>
    <cellStyle name="Normal 10 51 4" xfId="26778" xr:uid="{6712E9D8-2ED3-4729-8AF0-E0BA2E062767}"/>
    <cellStyle name="Normal 10 51 5" xfId="32476" xr:uid="{1B87C1B9-4769-4937-9051-AEA2FE25C03A}"/>
    <cellStyle name="Normal 10 52" xfId="3423" xr:uid="{2CCE1B0C-5C7F-4D7C-ACC6-7B1DDF220756}"/>
    <cellStyle name="Normal 10 52 2" xfId="14545" xr:uid="{F4CB3832-4DD8-4267-9B70-F968BE9CB9D3}"/>
    <cellStyle name="Normal 10 52 3" xfId="21081" xr:uid="{306805C4-A876-4468-84A3-A07ECD751618}"/>
    <cellStyle name="Normal 10 52 4" xfId="26779" xr:uid="{732FCF81-8A84-46A8-8602-02A9A3737EA1}"/>
    <cellStyle name="Normal 10 52 5" xfId="32477" xr:uid="{62C17BCB-DA63-41F7-A2C2-6846277E608B}"/>
    <cellStyle name="Normal 10 53" xfId="3424" xr:uid="{DADE4D7D-A663-4C94-A35F-A74C0771778B}"/>
    <cellStyle name="Normal 10 53 2" xfId="14546" xr:uid="{E5C0A348-A93A-41A0-910E-80A7F1FB3C19}"/>
    <cellStyle name="Normal 10 53 3" xfId="21082" xr:uid="{EC5F00D3-986D-46FB-A9B6-89AE01F0670E}"/>
    <cellStyle name="Normal 10 53 4" xfId="26780" xr:uid="{87AC8923-E616-4419-8073-097448895FC0}"/>
    <cellStyle name="Normal 10 53 5" xfId="32478" xr:uid="{5621C564-B3A6-4463-A4FB-84AADB47E2D2}"/>
    <cellStyle name="Normal 10 54" xfId="3425" xr:uid="{1AC74C65-C4FB-43D9-969F-F0FFC379C5CF}"/>
    <cellStyle name="Normal 10 54 2" xfId="14547" xr:uid="{D281B020-7CB3-4111-B2B2-BC24E4470480}"/>
    <cellStyle name="Normal 10 54 3" xfId="21083" xr:uid="{4D4E0173-B2E9-4F4E-93E0-9A8885C00866}"/>
    <cellStyle name="Normal 10 54 4" xfId="26781" xr:uid="{9700C3A8-1E98-40BB-8BC9-DA3E9B5B2467}"/>
    <cellStyle name="Normal 10 54 5" xfId="32479" xr:uid="{43992428-FEBA-460C-9E5E-CE7FB1BE356B}"/>
    <cellStyle name="Normal 10 55" xfId="3426" xr:uid="{6A523E8E-3423-47B7-8196-0AEDDD030778}"/>
    <cellStyle name="Normal 10 55 2" xfId="14548" xr:uid="{D6D9DCE9-3609-4162-A831-C733015E4BEA}"/>
    <cellStyle name="Normal 10 55 3" xfId="21084" xr:uid="{26ABB10E-A998-4C92-B6E2-C0CF953430C1}"/>
    <cellStyle name="Normal 10 55 4" xfId="26782" xr:uid="{3013B698-139E-45C1-87EB-F1EA94FD2A22}"/>
    <cellStyle name="Normal 10 55 5" xfId="32480" xr:uid="{99F0885A-3DEC-443E-881D-03BAC6B484C8}"/>
    <cellStyle name="Normal 10 56" xfId="3427" xr:uid="{20774133-27F5-40B8-A180-493855768436}"/>
    <cellStyle name="Normal 10 56 2" xfId="14549" xr:uid="{AFF9CA06-CD07-42E9-9D7C-220AAA38D8CB}"/>
    <cellStyle name="Normal 10 56 3" xfId="21085" xr:uid="{5A6FE818-D3DB-4F80-8FD4-837CA2E3BB7F}"/>
    <cellStyle name="Normal 10 56 4" xfId="26783" xr:uid="{93B00CF3-F00A-4F80-AEFB-4DA57287916E}"/>
    <cellStyle name="Normal 10 56 5" xfId="32481" xr:uid="{751AD63D-3879-47D8-9C51-495C594BD9B0}"/>
    <cellStyle name="Normal 10 57" xfId="3428" xr:uid="{B69E2463-550E-49E6-902C-184C3FD32A28}"/>
    <cellStyle name="Normal 10 57 2" xfId="14550" xr:uid="{CCE95950-4CD4-4BC9-9F10-01AF0E6E6B76}"/>
    <cellStyle name="Normal 10 57 3" xfId="21086" xr:uid="{5473BFF1-2BA8-45C4-A506-D937C54CFC0A}"/>
    <cellStyle name="Normal 10 57 4" xfId="26784" xr:uid="{ED3B2A7E-DE3D-483F-BE33-044952F97377}"/>
    <cellStyle name="Normal 10 57 5" xfId="32482" xr:uid="{21DA41D1-D591-4ACD-8005-2309E284D1BB}"/>
    <cellStyle name="Normal 10 58" xfId="3429" xr:uid="{335C4E97-F537-49E7-B0FB-BB3B537040C7}"/>
    <cellStyle name="Normal 10 58 2" xfId="14551" xr:uid="{445079D0-7306-4701-A6FB-E7B50597A23F}"/>
    <cellStyle name="Normal 10 58 3" xfId="21087" xr:uid="{2C5E1C97-3571-4914-93D7-8F58C1426FD2}"/>
    <cellStyle name="Normal 10 58 4" xfId="26785" xr:uid="{97A051D7-8D76-4782-A2CB-D99EAE9639B1}"/>
    <cellStyle name="Normal 10 58 5" xfId="32483" xr:uid="{CBB0725D-C9EB-474C-8DCA-C4E9C9E786D3}"/>
    <cellStyle name="Normal 10 59" xfId="3430" xr:uid="{8EC30AFF-5051-49DE-AE34-2E154E102696}"/>
    <cellStyle name="Normal 10 59 2" xfId="14552" xr:uid="{14C0886A-24A0-4917-B152-3FC9E8F46933}"/>
    <cellStyle name="Normal 10 59 3" xfId="21088" xr:uid="{ABDF2A39-6EF3-4EA4-8A78-FFA33FDDF80D}"/>
    <cellStyle name="Normal 10 59 4" xfId="26786" xr:uid="{F504A3C4-49C8-4663-AF71-CEC13E79829C}"/>
    <cellStyle name="Normal 10 59 5" xfId="32484" xr:uid="{410C13EA-F001-4CF8-9BE4-A2E34B4C9278}"/>
    <cellStyle name="Normal 10 6" xfId="3431" xr:uid="{3E00088D-72B6-4423-A689-271016D1DC3B}"/>
    <cellStyle name="Normal 10 6 2" xfId="3432" xr:uid="{4C6AEF15-3491-4778-B116-1DF5CAF23E09}"/>
    <cellStyle name="Normal 10 6 2 2" xfId="14554" xr:uid="{F385F140-2620-47F4-946D-94D70F0ED7CA}"/>
    <cellStyle name="Normal 10 6 2 3" xfId="21090" xr:uid="{FF475AA7-191E-4ED9-8AC8-F584A411E72D}"/>
    <cellStyle name="Normal 10 6 2 4" xfId="26788" xr:uid="{573EEC79-7D41-4430-A590-FB5A68C9797B}"/>
    <cellStyle name="Normal 10 6 2 5" xfId="32486" xr:uid="{156AE2DC-11D4-43A6-A17A-CFD1B36B75A2}"/>
    <cellStyle name="Normal 10 6 3" xfId="3433" xr:uid="{B2877BF0-FE9D-4D45-8CEE-4473D64BBB6B}"/>
    <cellStyle name="Normal 10 6 4" xfId="3434" xr:uid="{CC7EF2F2-F417-4E25-8FD2-C2EC469404A8}"/>
    <cellStyle name="Normal 10 6 5" xfId="14553" xr:uid="{1DD5F0D9-F91A-4460-832F-CF73CE51DEB1}"/>
    <cellStyle name="Normal 10 6 6" xfId="21089" xr:uid="{156B90A4-DBAC-4FB2-B6F5-1B12294F63ED}"/>
    <cellStyle name="Normal 10 6 7" xfId="26787" xr:uid="{46B382B3-FC57-4517-AA31-5E11B4D95E18}"/>
    <cellStyle name="Normal 10 6 8" xfId="32485" xr:uid="{E8B6F425-9AD3-4D73-9B86-BF8603B8E670}"/>
    <cellStyle name="Normal 10 60" xfId="3435" xr:uid="{D55D5D33-0DA8-4752-B828-85D92BF4FE8B}"/>
    <cellStyle name="Normal 10 60 2" xfId="14555" xr:uid="{484994C0-256C-46B9-A228-D7B34FC2CB49}"/>
    <cellStyle name="Normal 10 60 3" xfId="21091" xr:uid="{F07A9446-C6AE-461D-9FB0-CCCBD7487EAA}"/>
    <cellStyle name="Normal 10 60 4" xfId="26789" xr:uid="{F9C8CCB1-87E3-4E2D-A467-6CCA6DACF2DB}"/>
    <cellStyle name="Normal 10 60 5" xfId="32487" xr:uid="{C1FDBC12-4A5A-4E8F-A30E-9E56FC243FA5}"/>
    <cellStyle name="Normal 10 61" xfId="3436" xr:uid="{EAD76BDE-21C7-4409-A758-04188032A39E}"/>
    <cellStyle name="Normal 10 61 2" xfId="14556" xr:uid="{82237E99-2BD4-4CBB-AA91-A7D3112C86CA}"/>
    <cellStyle name="Normal 10 61 3" xfId="21092" xr:uid="{7C64344E-18E0-49CB-B416-871C911F8D40}"/>
    <cellStyle name="Normal 10 61 4" xfId="26790" xr:uid="{5FC42EC8-87CB-4731-B340-A024946F8EFD}"/>
    <cellStyle name="Normal 10 61 5" xfId="32488" xr:uid="{F1C7C7B1-8219-40CB-8C74-6E47D5598A78}"/>
    <cellStyle name="Normal 10 62" xfId="3437" xr:uid="{CA23912A-2079-448E-9F56-F18EEE1B9F23}"/>
    <cellStyle name="Normal 10 62 2" xfId="14557" xr:uid="{EDBE01BF-B69D-45DD-8481-E327AD53951A}"/>
    <cellStyle name="Normal 10 62 3" xfId="21093" xr:uid="{7EFD5903-77CC-42CC-917B-87DDA0C2E742}"/>
    <cellStyle name="Normal 10 62 4" xfId="26791" xr:uid="{89CB660D-6815-455B-8753-C969246D5C60}"/>
    <cellStyle name="Normal 10 62 5" xfId="32489" xr:uid="{B01D0C75-7B37-4FBB-8239-DE87024A96A5}"/>
    <cellStyle name="Normal 10 7" xfId="3438" xr:uid="{2BEF17AB-E0AD-4A49-85F3-F0FFE5D3762B}"/>
    <cellStyle name="Normal 10 7 2" xfId="3439" xr:uid="{103625C6-3329-4581-B920-74104803234F}"/>
    <cellStyle name="Normal 10 7 2 2" xfId="14559" xr:uid="{AAF7AA45-B465-4E6A-8171-10E9F37B5464}"/>
    <cellStyle name="Normal 10 7 2 3" xfId="21095" xr:uid="{D0E68E59-9719-4872-B3FB-B2E8247508CE}"/>
    <cellStyle name="Normal 10 7 2 4" xfId="26793" xr:uid="{3BDE3824-E84B-4209-BA54-7B8A0A6A6092}"/>
    <cellStyle name="Normal 10 7 2 5" xfId="32491" xr:uid="{2711068B-E635-4750-9C50-C1C3937BC4EE}"/>
    <cellStyle name="Normal 10 7 3" xfId="3440" xr:uid="{FD182AF1-95C2-4153-96C3-A554514C9164}"/>
    <cellStyle name="Normal 10 7 4" xfId="3441" xr:uid="{D8DC9448-3997-482F-AC74-9B5B9F4DFF06}"/>
    <cellStyle name="Normal 10 7 5" xfId="14558" xr:uid="{09F7D5E4-0310-4042-AC5A-5C016DFC8201}"/>
    <cellStyle name="Normal 10 7 6" xfId="21094" xr:uid="{07849D42-3963-4AD5-BE42-9DF180A29F46}"/>
    <cellStyle name="Normal 10 7 7" xfId="26792" xr:uid="{17016A1C-658B-4612-ABCE-325FA9E967A1}"/>
    <cellStyle name="Normal 10 7 8" xfId="32490" xr:uid="{A5533FEE-2137-4F77-8696-41F6009970B6}"/>
    <cellStyle name="Normal 10 8" xfId="3442" xr:uid="{AECB81B9-1A2F-479A-BEDB-5E8E862A2173}"/>
    <cellStyle name="Normal 10 8 2" xfId="3443" xr:uid="{1A285B67-F705-4E48-BB82-81B70E05B054}"/>
    <cellStyle name="Normal 10 8 2 2" xfId="14561" xr:uid="{60F0B2E0-9BAA-4792-97AB-C20503FF8E40}"/>
    <cellStyle name="Normal 10 8 2 3" xfId="21097" xr:uid="{9F31AFEC-F768-4CAA-9BAF-D169B24B7B90}"/>
    <cellStyle name="Normal 10 8 2 4" xfId="26795" xr:uid="{4C31A607-8D0C-4EDC-BB6F-D8D744D4FFB0}"/>
    <cellStyle name="Normal 10 8 2 5" xfId="32493" xr:uid="{FDB31104-BD07-4BA2-A12F-1FD0624DA42A}"/>
    <cellStyle name="Normal 10 8 3" xfId="3444" xr:uid="{6A3AABE0-EA0C-4F90-9284-A47270F32046}"/>
    <cellStyle name="Normal 10 8 4" xfId="3445" xr:uid="{571437D2-C85C-481C-8399-16167995BBB7}"/>
    <cellStyle name="Normal 10 8 5" xfId="14560" xr:uid="{7A013F5A-D4AE-4AF0-B20B-1C4BC1D43D5C}"/>
    <cellStyle name="Normal 10 8 6" xfId="21096" xr:uid="{82674108-FF89-4D33-8B4B-BDEB45A19958}"/>
    <cellStyle name="Normal 10 8 7" xfId="26794" xr:uid="{E4487687-49E6-4114-987F-9501422098A2}"/>
    <cellStyle name="Normal 10 8 8" xfId="32492" xr:uid="{A0ADA000-E560-414A-A0D3-E0FDB607EBF6}"/>
    <cellStyle name="Normal 10 9" xfId="3446" xr:uid="{911EAC80-5C5F-4CDB-9113-AFC735017FBE}"/>
    <cellStyle name="Normal 10 9 2" xfId="3447" xr:uid="{A2AD63D1-AA1B-4939-885F-6BFF8DFD2DDD}"/>
    <cellStyle name="Normal 10 9 2 2" xfId="14563" xr:uid="{5A5A9265-AB71-4261-870B-B07E938839CE}"/>
    <cellStyle name="Normal 10 9 2 3" xfId="21099" xr:uid="{59F78A80-0009-4339-ACA3-9ADC3013606F}"/>
    <cellStyle name="Normal 10 9 2 4" xfId="26797" xr:uid="{CF731080-D52E-4EE6-B7F2-4A5688B11808}"/>
    <cellStyle name="Normal 10 9 2 5" xfId="32495" xr:uid="{7A77110D-C1B6-41CB-A421-1FE5B3432B3F}"/>
    <cellStyle name="Normal 10 9 3" xfId="3448" xr:uid="{EB44958F-38BF-4CD2-B5FA-B78FB3A43240}"/>
    <cellStyle name="Normal 10 9 4" xfId="3449" xr:uid="{15E57D6A-18A3-4B2B-A611-7BBC94A8BD2C}"/>
    <cellStyle name="Normal 10 9 5" xfId="14562" xr:uid="{0164B873-7347-4142-BFA3-05D630A0058D}"/>
    <cellStyle name="Normal 10 9 6" xfId="21098" xr:uid="{C9A63934-E002-4917-A1A5-C32EE7A0E951}"/>
    <cellStyle name="Normal 10 9 7" xfId="26796" xr:uid="{7A9BCF28-3DB8-4647-85A3-EE29AA4E0BF1}"/>
    <cellStyle name="Normal 10 9 8" xfId="32494" xr:uid="{10876BD3-5730-4DA1-B13F-DF43C20D1829}"/>
    <cellStyle name="Normal 100" xfId="1011" xr:uid="{B68B1D7B-A5EB-465F-B4DE-D96A4B50EEE3}"/>
    <cellStyle name="Normal 100 2" xfId="1012" xr:uid="{6438EA3C-0064-4751-BD22-157B36F3D848}"/>
    <cellStyle name="Normal 100 3" xfId="14008" xr:uid="{359FD598-5AB1-4FAF-B7D4-FF58CB35DBD1}"/>
    <cellStyle name="Normal 100 4" xfId="20214" xr:uid="{D5DF0D5D-E408-4E2D-B1F2-383832EA1E0C}"/>
    <cellStyle name="Normal 100 5" xfId="26240" xr:uid="{4C7B6B65-CB93-4A4B-9012-7FE5B41E6BE0}"/>
    <cellStyle name="Normal 100 6" xfId="31935" xr:uid="{1829D375-E2A1-4037-9187-4E2731736253}"/>
    <cellStyle name="Normal 101" xfId="1013" xr:uid="{00A33626-F9AD-464A-8581-1BAE8FBECCA5}"/>
    <cellStyle name="Normal 101 2" xfId="1014" xr:uid="{B7623590-5113-4467-BF5F-95C9373B5EAD}"/>
    <cellStyle name="Normal 102" xfId="1015" xr:uid="{9F2ED5AA-B045-45CF-A326-1AFD994B6148}"/>
    <cellStyle name="Normal 102 2" xfId="1016" xr:uid="{4B1168DC-5C89-4E94-AE00-362611B56CC7}"/>
    <cellStyle name="Normal 103" xfId="1017" xr:uid="{D1D9E640-3081-4500-B4C9-A51DAF65BF22}"/>
    <cellStyle name="Normal 103 2" xfId="1018" xr:uid="{81F0D127-7680-48EB-86CA-D463395F831E}"/>
    <cellStyle name="Normal 104" xfId="1019" xr:uid="{234A30FB-2C02-40ED-9972-923C5BD42C9E}"/>
    <cellStyle name="Normal 104 2" xfId="1020" xr:uid="{9F6D8A67-D29C-4F1C-AC5B-060CEAAC232A}"/>
    <cellStyle name="Normal 105" xfId="1021" xr:uid="{C786CAFE-9458-44F3-9178-83C41F0DB6F7}"/>
    <cellStyle name="Normal 105 2" xfId="1022" xr:uid="{5EAB5B65-FFE0-41F4-B294-0429F71C62BD}"/>
    <cellStyle name="Normal 106" xfId="1023" xr:uid="{79EE2A13-1EF8-4B1E-8142-F8AD7D514768}"/>
    <cellStyle name="Normal 106 2" xfId="1024" xr:uid="{63C3CA48-9FCD-4A47-9076-3C49EA63BF45}"/>
    <cellStyle name="Normal 107" xfId="1025" xr:uid="{AE630503-C59B-488B-92B1-741A4F39BD17}"/>
    <cellStyle name="Normal 107 2" xfId="1026" xr:uid="{29025DA4-1080-4290-9AF0-E8A00302AD20}"/>
    <cellStyle name="Normal 108" xfId="1027" xr:uid="{2BAC110A-0E79-461B-AA57-E35A74A41EC3}"/>
    <cellStyle name="Normal 108 2" xfId="1028" xr:uid="{B2206561-6732-492A-87BA-70A2153D8458}"/>
    <cellStyle name="Normal 109" xfId="1029" xr:uid="{417D49B1-FD52-456D-8718-E87DFB20DFFE}"/>
    <cellStyle name="Normal 109 2" xfId="1030" xr:uid="{3A4041CE-86C8-486C-844D-CEC8AD7C0281}"/>
    <cellStyle name="Normal 11" xfId="1031" xr:uid="{C33DEAB3-6952-44C4-B773-D99E93796F78}"/>
    <cellStyle name="Normal 11 10" xfId="3450" xr:uid="{342B14A1-1EA0-4E1D-83B5-DE9B289FF3A5}"/>
    <cellStyle name="Normal 11 10 2" xfId="14564" xr:uid="{0DC52D6B-B89F-47E2-881C-C5AC581F966C}"/>
    <cellStyle name="Normal 11 10 3" xfId="21100" xr:uid="{431F8158-017D-4B7F-9ACD-3903CA923668}"/>
    <cellStyle name="Normal 11 10 4" xfId="26798" xr:uid="{D24494D0-3E95-45D0-B8BE-5189538EA952}"/>
    <cellStyle name="Normal 11 10 5" xfId="32496" xr:uid="{7A142418-938E-4015-9D4F-9CF51797B41B}"/>
    <cellStyle name="Normal 11 11" xfId="3451" xr:uid="{DCA1516D-0865-4962-A57C-4226F757EC1B}"/>
    <cellStyle name="Normal 11 11 2" xfId="14565" xr:uid="{2DC8D620-DE98-4C4B-BE74-9F1E50D4EEA2}"/>
    <cellStyle name="Normal 11 11 3" xfId="21101" xr:uid="{83A9BEE6-A54F-4441-B0A2-757063D17DA2}"/>
    <cellStyle name="Normal 11 11 4" xfId="26799" xr:uid="{DFB07164-B9DF-4792-B7E7-F48B663F7C8F}"/>
    <cellStyle name="Normal 11 11 5" xfId="32497" xr:uid="{FC80B2DE-89C3-4B0E-8CDF-9D780B02392B}"/>
    <cellStyle name="Normal 11 12" xfId="3452" xr:uid="{0DF45E4B-B906-422A-8810-DC8C38C95AF5}"/>
    <cellStyle name="Normal 11 12 2" xfId="14566" xr:uid="{046DA32D-4AE6-491C-97D2-E796955427A5}"/>
    <cellStyle name="Normal 11 12 3" xfId="21102" xr:uid="{6D8AC78F-F32E-4B93-82ED-91A95E84042D}"/>
    <cellStyle name="Normal 11 12 4" xfId="26800" xr:uid="{6B7710CA-72A9-4E5F-A5B1-3F1E9BA2E0B1}"/>
    <cellStyle name="Normal 11 12 5" xfId="32498" xr:uid="{CE6CD021-F46D-4755-A3DA-EAC787DAEC1E}"/>
    <cellStyle name="Normal 11 13" xfId="3453" xr:uid="{97A825A5-C70D-4694-B43E-F4EF360C4290}"/>
    <cellStyle name="Normal 11 13 2" xfId="14567" xr:uid="{F1382B23-D06B-4E06-BF37-4A880F135FEF}"/>
    <cellStyle name="Normal 11 13 3" xfId="21103" xr:uid="{66B3166D-4D0B-493D-B724-5748E02B1466}"/>
    <cellStyle name="Normal 11 13 4" xfId="26801" xr:uid="{612F70F6-5F15-4C11-8512-7C33A7BD03A1}"/>
    <cellStyle name="Normal 11 13 5" xfId="32499" xr:uid="{CD23D3F3-1D4B-4318-A817-17D06B6FF98B}"/>
    <cellStyle name="Normal 11 14" xfId="3454" xr:uid="{94A920BB-192A-416F-967D-8E4A0D78697F}"/>
    <cellStyle name="Normal 11 14 2" xfId="14568" xr:uid="{2E9EBCDA-0238-4876-915B-5859F097A88A}"/>
    <cellStyle name="Normal 11 14 3" xfId="21104" xr:uid="{5511F792-3773-4F75-9291-98D4A0DB0EA7}"/>
    <cellStyle name="Normal 11 14 4" xfId="26802" xr:uid="{C2CAB85A-54C4-4ACE-906E-DD2167D6EA62}"/>
    <cellStyle name="Normal 11 14 5" xfId="32500" xr:uid="{A93C5085-7E88-4074-AC7B-47E145BB7E39}"/>
    <cellStyle name="Normal 11 15" xfId="3455" xr:uid="{A4455F4D-ED39-4D62-AA5B-0717EDC0D0DE}"/>
    <cellStyle name="Normal 11 15 2" xfId="14569" xr:uid="{1283059F-E8C5-4C85-9E54-021728F8C62C}"/>
    <cellStyle name="Normal 11 15 3" xfId="21105" xr:uid="{A9A8D1B7-66F3-4C56-9658-B4BEB007715F}"/>
    <cellStyle name="Normal 11 15 4" xfId="26803" xr:uid="{2F00CC7F-53D4-4722-A1D7-89E2BEE35EF4}"/>
    <cellStyle name="Normal 11 15 5" xfId="32501" xr:uid="{E5BE6592-7A99-491B-9744-AF9EEDDB4CD4}"/>
    <cellStyle name="Normal 11 16" xfId="3456" xr:uid="{A08D7AFC-A97B-400A-BB29-87DA0A92FD4D}"/>
    <cellStyle name="Normal 11 16 2" xfId="14570" xr:uid="{CC6F6A5D-CDEE-4FE8-B0B9-FE4E3E203154}"/>
    <cellStyle name="Normal 11 16 3" xfId="21106" xr:uid="{E0181D41-343B-458A-A8C6-7352EADA2583}"/>
    <cellStyle name="Normal 11 16 4" xfId="26804" xr:uid="{B9BFFA70-CF72-479E-8678-5F075F336F5B}"/>
    <cellStyle name="Normal 11 16 5" xfId="32502" xr:uid="{0A5AA00D-EB2F-49FE-9BEB-9C83EBB4BAE1}"/>
    <cellStyle name="Normal 11 17" xfId="3457" xr:uid="{E8D27576-06AB-4A07-97A0-A719BC300632}"/>
    <cellStyle name="Normal 11 17 2" xfId="14571" xr:uid="{B387DBDE-9AC2-4857-8A56-ECCAF1B580DD}"/>
    <cellStyle name="Normal 11 17 3" xfId="21107" xr:uid="{88E0E287-2AA5-482A-A9F4-AF96CCE66534}"/>
    <cellStyle name="Normal 11 17 4" xfId="26805" xr:uid="{8EB00F7C-F200-42DB-9DE1-79FCC504D525}"/>
    <cellStyle name="Normal 11 17 5" xfId="32503" xr:uid="{8F2DE7A4-905A-4ED4-B556-4A9E234F21FE}"/>
    <cellStyle name="Normal 11 18" xfId="3458" xr:uid="{90399099-955A-4BDA-8D34-70F963974079}"/>
    <cellStyle name="Normal 11 18 2" xfId="14572" xr:uid="{ABE57137-980A-48FB-8E92-312C1354E114}"/>
    <cellStyle name="Normal 11 18 3" xfId="21108" xr:uid="{236132F3-00DE-4F8B-ACCE-146259A69C73}"/>
    <cellStyle name="Normal 11 18 4" xfId="26806" xr:uid="{E91BCA3B-42F5-4FB3-9AC7-CB483E9225E2}"/>
    <cellStyle name="Normal 11 18 5" xfId="32504" xr:uid="{87765459-88B0-4441-969E-B0D159635147}"/>
    <cellStyle name="Normal 11 19" xfId="3459" xr:uid="{3360D659-47DA-4135-B760-5CD2C5D7F957}"/>
    <cellStyle name="Normal 11 19 2" xfId="14573" xr:uid="{1B2E2446-A333-450A-9E74-606FBC954A3A}"/>
    <cellStyle name="Normal 11 19 3" xfId="21109" xr:uid="{A39D7943-AF11-458A-B74B-B0AD3586D885}"/>
    <cellStyle name="Normal 11 19 4" xfId="26807" xr:uid="{AD7650A3-966F-4D68-85AF-21C71E4D36D8}"/>
    <cellStyle name="Normal 11 19 5" xfId="32505" xr:uid="{8DAA5883-05BC-41DF-A4D9-EA240FB6619E}"/>
    <cellStyle name="Normal 11 2" xfId="1032" xr:uid="{AF5CBD3A-88FF-4262-8AF9-F2382AC78D07}"/>
    <cellStyle name="Normal 11 20" xfId="3460" xr:uid="{DC3B4419-EB00-4B13-9BF1-1BEB02443AD6}"/>
    <cellStyle name="Normal 11 20 2" xfId="14574" xr:uid="{57825DAB-02C8-4A11-9547-20D4A7432032}"/>
    <cellStyle name="Normal 11 20 3" xfId="21110" xr:uid="{F0DF0831-6FE1-4141-A808-A243A0D59652}"/>
    <cellStyle name="Normal 11 20 4" xfId="26808" xr:uid="{CABFE942-2A54-4BDA-95DA-A0B064B84627}"/>
    <cellStyle name="Normal 11 20 5" xfId="32506" xr:uid="{A22B592A-170C-444C-911E-E70E8B6AE2F5}"/>
    <cellStyle name="Normal 11 3" xfId="3461" xr:uid="{9516682D-3433-4DAA-A674-2150BFAE89ED}"/>
    <cellStyle name="Normal 11 3 2" xfId="14575" xr:uid="{8A2A2982-8E8E-42C9-BE77-4F57226D1799}"/>
    <cellStyle name="Normal 11 3 3" xfId="21111" xr:uid="{CF601DC3-F025-4C7D-9846-294FB2F5E470}"/>
    <cellStyle name="Normal 11 3 4" xfId="26809" xr:uid="{6E15433E-0635-4EA9-86CD-F9CFD698AA73}"/>
    <cellStyle name="Normal 11 3 5" xfId="32507" xr:uid="{5EC6F529-F9CA-4987-B08E-121476082B8D}"/>
    <cellStyle name="Normal 11 4" xfId="3462" xr:uid="{33EC9F69-E8DE-4759-84B8-36C4478634F7}"/>
    <cellStyle name="Normal 11 4 2" xfId="14576" xr:uid="{AE19BBD0-726D-44AA-A831-68B8DF602B34}"/>
    <cellStyle name="Normal 11 4 3" xfId="21112" xr:uid="{55098269-3EF9-46B7-B134-1999C8DC35CA}"/>
    <cellStyle name="Normal 11 4 4" xfId="26810" xr:uid="{B390135F-E399-414F-BE6D-DCF62C399D25}"/>
    <cellStyle name="Normal 11 4 5" xfId="32508" xr:uid="{1802DB9E-4484-459A-B175-E7D0E040004C}"/>
    <cellStyle name="Normal 11 5" xfId="3463" xr:uid="{248B8F6E-5B89-4D66-966E-3A3ED4A5674D}"/>
    <cellStyle name="Normal 11 5 2" xfId="14577" xr:uid="{8BBB399C-533D-4F7F-8769-805B56E7ED01}"/>
    <cellStyle name="Normal 11 5 3" xfId="21113" xr:uid="{66092AD1-8D99-4D05-AD6A-29E46C193645}"/>
    <cellStyle name="Normal 11 5 4" xfId="26811" xr:uid="{23DCE169-BD98-43EA-8622-5D21DCFE9F0F}"/>
    <cellStyle name="Normal 11 5 5" xfId="32509" xr:uid="{C4C1905E-FCCA-4004-AC36-A74679C83152}"/>
    <cellStyle name="Normal 11 6" xfId="3464" xr:uid="{65587648-33D9-4F6B-859F-E805620C5991}"/>
    <cellStyle name="Normal 11 6 2" xfId="14578" xr:uid="{9CD19C25-F969-46C8-A0D7-82851E595709}"/>
    <cellStyle name="Normal 11 6 3" xfId="21114" xr:uid="{C2D8AF96-E399-46EC-996E-3CF9894D3194}"/>
    <cellStyle name="Normal 11 6 4" xfId="26812" xr:uid="{7A71DAB1-2377-4646-B2EB-42CB56825904}"/>
    <cellStyle name="Normal 11 6 5" xfId="32510" xr:uid="{C8B3DAD8-D23B-48E7-A0B8-60C087BAD7AF}"/>
    <cellStyle name="Normal 11 7" xfId="3465" xr:uid="{343CF253-046C-4763-ABC1-EC4B6672DD45}"/>
    <cellStyle name="Normal 11 7 2" xfId="14579" xr:uid="{C4D04474-DEAB-4895-A78D-6D983575F4D9}"/>
    <cellStyle name="Normal 11 7 3" xfId="21115" xr:uid="{87FAE342-D570-496D-84D9-82176BE06170}"/>
    <cellStyle name="Normal 11 7 4" xfId="26813" xr:uid="{1E2028D6-A9DC-4AA9-877A-3B82A6A26CD9}"/>
    <cellStyle name="Normal 11 7 5" xfId="32511" xr:uid="{A53C6467-ADE5-4949-91AA-82CF25BD0461}"/>
    <cellStyle name="Normal 11 8" xfId="3466" xr:uid="{70105E5B-C04E-442F-A7C2-599C8A80D70B}"/>
    <cellStyle name="Normal 11 8 2" xfId="14580" xr:uid="{25D13ACC-4177-4A33-8AEE-6B104393F39F}"/>
    <cellStyle name="Normal 11 8 3" xfId="21116" xr:uid="{DD12CE2D-6588-4F95-9928-4DAD519EC945}"/>
    <cellStyle name="Normal 11 8 4" xfId="26814" xr:uid="{E9052B37-8D84-4EA9-9BA1-952FE769623E}"/>
    <cellStyle name="Normal 11 8 5" xfId="32512" xr:uid="{E2E86FD6-62A6-413B-A19F-0EBF55990CF5}"/>
    <cellStyle name="Normal 11 9" xfId="3467" xr:uid="{6D057ECD-79EA-4DAF-9B57-980CB817B8A9}"/>
    <cellStyle name="Normal 11 9 2" xfId="14581" xr:uid="{863308C2-C67D-4E59-8A11-81E16BA10C2C}"/>
    <cellStyle name="Normal 11 9 3" xfId="21117" xr:uid="{444DF4DC-B7FD-4A93-8275-AA61BDAD2FB1}"/>
    <cellStyle name="Normal 11 9 4" xfId="26815" xr:uid="{CE9571FD-80D1-4823-809D-59386CCAA66F}"/>
    <cellStyle name="Normal 11 9 5" xfId="32513" xr:uid="{0E843EC1-8142-4AE5-86F0-89D43D5CF3C4}"/>
    <cellStyle name="Normal 110" xfId="1033" xr:uid="{435C24FA-CF3C-4FDA-BA41-B1BA9DE52005}"/>
    <cellStyle name="Normal 110 2" xfId="1034" xr:uid="{12252EAC-CFA7-457E-9AD8-A0005545BAA6}"/>
    <cellStyle name="Normal 111" xfId="1035" xr:uid="{FE9C2AAD-2429-48B3-B1BD-12D0761FA0D1}"/>
    <cellStyle name="Normal 111 2" xfId="1036" xr:uid="{AD1F09C4-46D1-4B70-8B96-956397ECDB2B}"/>
    <cellStyle name="Normal 112" xfId="1037" xr:uid="{1311D5E6-120B-4AE8-9456-2838EDEB0C08}"/>
    <cellStyle name="Normal 112 2" xfId="1038" xr:uid="{226E8A81-BA8C-454F-8642-D6ADABABB5C2}"/>
    <cellStyle name="Normal 113" xfId="1039" xr:uid="{A7730995-C64D-4279-AC2D-BDF13CC8AA08}"/>
    <cellStyle name="Normal 113 2" xfId="1040" xr:uid="{2A10079E-CF79-410D-9A62-264997B6A1DB}"/>
    <cellStyle name="Normal 114" xfId="1041" xr:uid="{4B08A66A-CEBB-471B-A00E-DA63066768DF}"/>
    <cellStyle name="Normal 114 2" xfId="1042" xr:uid="{0A68539C-49FA-4F1F-8DA9-9085EC9031E3}"/>
    <cellStyle name="Normal 115" xfId="1043" xr:uid="{D582E5F4-BC0D-435D-8269-2FEAE1C95C60}"/>
    <cellStyle name="Normal 115 2" xfId="1044" xr:uid="{22511C27-46CF-4D9D-97ED-98EF5837B954}"/>
    <cellStyle name="Normal 116" xfId="1045" xr:uid="{6058BBAF-D520-4166-8AE4-9E6606603F69}"/>
    <cellStyle name="Normal 116 2" xfId="1046" xr:uid="{CA570782-3739-470D-89D1-567C3C253048}"/>
    <cellStyle name="Normal 117" xfId="1047" xr:uid="{F6FF1AFA-72CB-4668-AF76-E97C98CB9A94}"/>
    <cellStyle name="Normal 117 2" xfId="1048" xr:uid="{CB812273-D519-472E-BE91-2A6F542F02D6}"/>
    <cellStyle name="Normal 118" xfId="1049" xr:uid="{F7491CB4-EA45-468F-920F-611E15CE262B}"/>
    <cellStyle name="Normal 118 2" xfId="1050" xr:uid="{6C9639DB-0BC7-4D67-945E-A0886C6B4839}"/>
    <cellStyle name="Normal 119" xfId="1051" xr:uid="{C28DD9FE-43E7-4B6E-846C-EC0B929D1EB3}"/>
    <cellStyle name="Normal 119 2" xfId="1052" xr:uid="{DA39EBF1-9B61-49E6-8105-02FC61E11A28}"/>
    <cellStyle name="Normal 12" xfId="1053" xr:uid="{0BE98585-1B16-4259-8343-8209F23206C0}"/>
    <cellStyle name="Normal 12 10" xfId="3468" xr:uid="{45C2630A-D54E-4487-9C02-26FE17EC8742}"/>
    <cellStyle name="Normal 12 11" xfId="3469" xr:uid="{8EE57DDA-D748-45B3-9085-B13515648153}"/>
    <cellStyle name="Normal 12 12" xfId="3470" xr:uid="{F7CB75F3-4F45-4C0E-AFE3-69066C6E3E3C}"/>
    <cellStyle name="Normal 12 13" xfId="3471" xr:uid="{B67B3746-5197-426A-B48F-95DFA74C77BE}"/>
    <cellStyle name="Normal 12 14" xfId="3472" xr:uid="{6A24CF33-A088-4B2D-9701-C7967E3501E6}"/>
    <cellStyle name="Normal 12 15" xfId="3473" xr:uid="{B5E7C565-7F4B-40A4-A2C9-E91F4123EC6F}"/>
    <cellStyle name="Normal 12 16" xfId="3474" xr:uid="{48565EF3-7B53-4ABA-B343-A419CE3814F2}"/>
    <cellStyle name="Normal 12 17" xfId="3475" xr:uid="{0DA4EA5F-7BE3-4F5E-917F-CEC7E9BEEA35}"/>
    <cellStyle name="Normal 12 18" xfId="3476" xr:uid="{7FC52059-DBAE-4B2A-9C9B-E19AE71F08A2}"/>
    <cellStyle name="Normal 12 19" xfId="3477" xr:uid="{5293BD8E-24A5-4E36-9AB4-35B696CC57DA}"/>
    <cellStyle name="Normal 12 2" xfId="3478" xr:uid="{396FA475-8059-4BC1-8A01-181B6C3C9FAE}"/>
    <cellStyle name="Normal 12 2 2" xfId="3479" xr:uid="{A5A3020D-6B41-48E3-93FB-E5DDF629D2B4}"/>
    <cellStyle name="Normal 12 2 3" xfId="3480" xr:uid="{3A35BF84-3EC0-4A34-8877-5BC9F1652B1D}"/>
    <cellStyle name="Normal 12 2 4" xfId="3481" xr:uid="{622FBDFE-15F5-4F7F-9CDA-8284847CCAF7}"/>
    <cellStyle name="Normal 12 2 5" xfId="3482" xr:uid="{AA8F8DEF-DCE8-4F10-BD59-81A5C1EDE79D}"/>
    <cellStyle name="Normal 12 2 6" xfId="3483" xr:uid="{F7259AF1-8BC4-452A-86EE-10EFC8B0BC8A}"/>
    <cellStyle name="Normal 12 2 7" xfId="3484" xr:uid="{24207569-C747-49E5-A4FF-D75F84BC2BB8}"/>
    <cellStyle name="Normal 12 2 8" xfId="3485" xr:uid="{3B1853E5-7ADF-4451-BFB2-8210AF1535D8}"/>
    <cellStyle name="Normal 12 2 9" xfId="3486" xr:uid="{35BAA825-1C12-49F8-BB7C-6A109C9B45D6}"/>
    <cellStyle name="Normal 12 20" xfId="3487" xr:uid="{28276552-BA18-421D-AC10-7BF5EFACB2F1}"/>
    <cellStyle name="Normal 12 21" xfId="3488" xr:uid="{756CF0D8-F3F2-4CF7-BE17-B2CA63DDFE33}"/>
    <cellStyle name="Normal 12 22" xfId="3489" xr:uid="{17D3BDF6-A831-49E6-884A-E6C9205662A5}"/>
    <cellStyle name="Normal 12 23" xfId="3490" xr:uid="{07B78E4A-367F-43E0-A756-F1EB3C757C8D}"/>
    <cellStyle name="Normal 12 24" xfId="3491" xr:uid="{D657480E-08FF-4594-8EE7-998A5D5BD77C}"/>
    <cellStyle name="Normal 12 25" xfId="3492" xr:uid="{0CE4672E-E771-4887-B1F8-3FA8CFBA2F28}"/>
    <cellStyle name="Normal 12 26" xfId="3493" xr:uid="{D7369FA0-13A1-4AC7-830B-26F9065C1A44}"/>
    <cellStyle name="Normal 12 27" xfId="3494" xr:uid="{4B0AA524-B16D-4F23-9298-AE880E4E69F3}"/>
    <cellStyle name="Normal 12 28" xfId="3495" xr:uid="{20DA227A-EBDA-483C-9B1F-57BC59EF8956}"/>
    <cellStyle name="Normal 12 29" xfId="3496" xr:uid="{55234F54-1C42-4898-A111-2BF0E129A03D}"/>
    <cellStyle name="Normal 12 3" xfId="3497" xr:uid="{66A4F12E-9B2D-4022-9C66-D97B164CB276}"/>
    <cellStyle name="Normal 12 30" xfId="3498" xr:uid="{EA06AC4C-C960-4754-96A6-A39A160E166F}"/>
    <cellStyle name="Normal 12 31" xfId="3499" xr:uid="{0576D00A-DDB6-4828-9D74-3245DBB2E848}"/>
    <cellStyle name="Normal 12 32" xfId="3500" xr:uid="{C232669C-78F1-4267-98A9-364843DBEF00}"/>
    <cellStyle name="Normal 12 33" xfId="3501" xr:uid="{BDC1C35F-F18A-4AAF-BCFD-9FEEB6DAA00F}"/>
    <cellStyle name="Normal 12 34" xfId="3502" xr:uid="{1C176CDE-73BD-40F1-B9A3-673F5987DC52}"/>
    <cellStyle name="Normal 12 35" xfId="3503" xr:uid="{51A39E99-175E-478C-9378-8928045C9180}"/>
    <cellStyle name="Normal 12 36" xfId="3504" xr:uid="{81181145-6AF6-4665-B583-BE8C4409B734}"/>
    <cellStyle name="Normal 12 37" xfId="3505" xr:uid="{FE2274EE-CA6E-4BE9-BEF7-C216894DD9CC}"/>
    <cellStyle name="Normal 12 38" xfId="3506" xr:uid="{8AA84E1F-E485-4ECD-B811-52E455226D6C}"/>
    <cellStyle name="Normal 12 39" xfId="3507" xr:uid="{9215351B-DC44-4A60-9026-30B25DE2F4AE}"/>
    <cellStyle name="Normal 12 4" xfId="3508" xr:uid="{CA9E689B-787C-4A46-BFDA-485FF137CAA4}"/>
    <cellStyle name="Normal 12 40" xfId="3509" xr:uid="{373FD87A-C2CD-46D3-AA43-F31E1CE6C64D}"/>
    <cellStyle name="Normal 12 41" xfId="3510" xr:uid="{B8CA35E1-FE2F-4F49-BA1C-D517B5EAFF9C}"/>
    <cellStyle name="Normal 12 42" xfId="3511" xr:uid="{D1BD41AE-C529-440A-B752-C14CE57E295A}"/>
    <cellStyle name="Normal 12 43" xfId="3512" xr:uid="{3C9E8A8D-FBCC-428C-9922-7333FD711DA7}"/>
    <cellStyle name="Normal 12 44" xfId="3513" xr:uid="{582A15A2-E304-4E3B-8393-64D65B965C9B}"/>
    <cellStyle name="Normal 12 45" xfId="3514" xr:uid="{18F782F4-C3B9-4C59-9D65-EB3E7DE0EDFE}"/>
    <cellStyle name="Normal 12 46" xfId="3515" xr:uid="{5BA208A2-3908-4197-93AB-EC6F403AC29E}"/>
    <cellStyle name="Normal 12 47" xfId="3516" xr:uid="{7440FB16-D8A3-490B-A800-2695641BD695}"/>
    <cellStyle name="Normal 12 48" xfId="3517" xr:uid="{DFBE04CA-2973-4732-A8A9-0D274342F855}"/>
    <cellStyle name="Normal 12 49" xfId="3518" xr:uid="{7BAA7BC4-91BF-471D-81E2-21CC88559CE5}"/>
    <cellStyle name="Normal 12 5" xfId="3519" xr:uid="{54F33A67-220B-4C3D-B1E5-9A81CCB9D633}"/>
    <cellStyle name="Normal 12 50" xfId="3520" xr:uid="{F16364AE-D7BC-434C-B963-2EC7EDE41A44}"/>
    <cellStyle name="Normal 12 51" xfId="3521" xr:uid="{B4C58037-F9AE-4E8C-A8C8-4C860EB2941D}"/>
    <cellStyle name="Normal 12 52" xfId="3522" xr:uid="{B26BF2EE-DA87-4C68-9FD8-9FCCDCAAE1E5}"/>
    <cellStyle name="Normal 12 53" xfId="3523" xr:uid="{CAE6E7DE-AAA3-46CD-B3B0-2F0E9D0930D6}"/>
    <cellStyle name="Normal 12 54" xfId="3524" xr:uid="{DBB5C19C-0DDD-41D6-966D-8ECD2AB97780}"/>
    <cellStyle name="Normal 12 55" xfId="3525" xr:uid="{52BE6924-7BFA-4CC9-B163-B73C42AABDF5}"/>
    <cellStyle name="Normal 12 56" xfId="3526" xr:uid="{D61312FA-2814-485C-A508-E3EAC458AB65}"/>
    <cellStyle name="Normal 12 57" xfId="3527" xr:uid="{08E151B2-5C33-49D9-A215-D9D8B97727BC}"/>
    <cellStyle name="Normal 12 58" xfId="3528" xr:uid="{B363B9CD-D4D5-49E3-87B4-711A00898F10}"/>
    <cellStyle name="Normal 12 59" xfId="3529" xr:uid="{AB5CCBD2-3264-453A-9F00-C78FA8948650}"/>
    <cellStyle name="Normal 12 6" xfId="3530" xr:uid="{671D6D8A-0B2B-4087-8185-F24413933C60}"/>
    <cellStyle name="Normal 12 60" xfId="3531" xr:uid="{FDE271F5-1529-44EF-B6A0-9512C53AD300}"/>
    <cellStyle name="Normal 12 61" xfId="3532" xr:uid="{85B220D4-3A60-4DCC-B7C1-BFD0AF098A63}"/>
    <cellStyle name="Normal 12 62" xfId="3533" xr:uid="{DB2A45B2-F5D8-4776-A87C-9B5A90F4ABB0}"/>
    <cellStyle name="Normal 12 7" xfId="3534" xr:uid="{C67523D7-27B9-48CA-AE0E-92D12968BF71}"/>
    <cellStyle name="Normal 12 8" xfId="3535" xr:uid="{249BD4D4-BFFA-48EE-A83C-A8872C22B9B2}"/>
    <cellStyle name="Normal 12 9" xfId="3536" xr:uid="{7903F2FD-9C38-4C5A-8E42-8DC286A3F376}"/>
    <cellStyle name="Normal 120" xfId="1054" xr:uid="{997F834F-7544-4A2D-86CC-8C88AB1ED01B}"/>
    <cellStyle name="Normal 120 2" xfId="1055" xr:uid="{BB398585-F3FE-4C58-9CE1-107B3265A988}"/>
    <cellStyle name="Normal 121" xfId="1056" xr:uid="{95D45B26-857E-4E38-B28B-C3CBB839E44F}"/>
    <cellStyle name="Normal 121 2" xfId="1057" xr:uid="{73A217D2-1C65-48F0-96B7-881F4012F8E9}"/>
    <cellStyle name="Normal 122" xfId="1058" xr:uid="{52528924-A72A-4B70-8503-3B652264A1C8}"/>
    <cellStyle name="Normal 122 2" xfId="1059" xr:uid="{60309817-C17E-4572-8CBE-9C00C15C071C}"/>
    <cellStyle name="Normal 123" xfId="1060" xr:uid="{56F99886-5849-46C7-9AC0-631E0668A562}"/>
    <cellStyle name="Normal 123 2" xfId="1061" xr:uid="{C37A7D3E-57BB-4C2A-B470-B1521C4F9E05}"/>
    <cellStyle name="Normal 124" xfId="1062" xr:uid="{FA232360-4E1D-4E69-BF19-13572FDE0AFF}"/>
    <cellStyle name="Normal 124 2" xfId="1063" xr:uid="{04248670-CD53-45C7-95F7-DF44AF0DE470}"/>
    <cellStyle name="Normal 125" xfId="1064" xr:uid="{0F880BDC-6F1D-4814-8728-9DBC78DD8145}"/>
    <cellStyle name="Normal 125 2" xfId="1065" xr:uid="{5AA416B0-295A-4B73-99CF-A5C4E314146D}"/>
    <cellStyle name="Normal 126" xfId="1066" xr:uid="{897BE279-9C2D-4D24-8461-F5A1F4ED4FA3}"/>
    <cellStyle name="Normal 126 2" xfId="1067" xr:uid="{5037BEBF-8AB2-43AD-A893-53B0D324BAA3}"/>
    <cellStyle name="Normal 127" xfId="1068" xr:uid="{5B9FD8AB-6405-49BA-953D-8698EB1289D1}"/>
    <cellStyle name="Normal 127 2" xfId="1069" xr:uid="{70936BAF-90CA-4983-A157-DBA1ADDC0F94}"/>
    <cellStyle name="Normal 128" xfId="1070" xr:uid="{33C35BD7-FD4D-4B49-9A49-87F26327EC10}"/>
    <cellStyle name="Normal 128 2" xfId="1071" xr:uid="{F48BD291-6E9A-4D75-8F2E-28F49EC1F2D5}"/>
    <cellStyle name="Normal 129" xfId="1072" xr:uid="{70ED66CF-5140-4D07-A3E0-7EACF6ADB49B}"/>
    <cellStyle name="Normal 129 2" xfId="1073" xr:uid="{56B3E216-C485-4304-AD30-082D9FEA965E}"/>
    <cellStyle name="Normal 13" xfId="28" xr:uid="{8F436B79-E9C4-46A1-98E9-86F3198DB8FA}"/>
    <cellStyle name="Normal 13 10" xfId="3537" xr:uid="{92BB45DC-99C2-48A2-A020-BAC9E57A381F}"/>
    <cellStyle name="Normal 13 10 2" xfId="14582" xr:uid="{8C9F837F-0AEE-4858-B800-AFA0D356B700}"/>
    <cellStyle name="Normal 13 10 3" xfId="21118" xr:uid="{BC543D7B-2113-41D0-A6B7-43CD4A45C980}"/>
    <cellStyle name="Normal 13 10 4" xfId="26816" xr:uid="{F392849D-B6A9-42FE-AA7E-C685DFB633B6}"/>
    <cellStyle name="Normal 13 10 5" xfId="32514" xr:uid="{9F3D641F-DEC1-4B88-886E-8AF5BB55468B}"/>
    <cellStyle name="Normal 13 11" xfId="3538" xr:uid="{28A0EE7F-C194-4612-B939-CCB550B74472}"/>
    <cellStyle name="Normal 13 11 2" xfId="14583" xr:uid="{1818A48B-10B5-4363-AE5E-FCCD69C860E9}"/>
    <cellStyle name="Normal 13 11 3" xfId="21119" xr:uid="{1E30D2A8-87EA-4F80-BBEB-64702783F239}"/>
    <cellStyle name="Normal 13 11 4" xfId="26817" xr:uid="{42350963-29A5-4F40-AC98-B0C241C2DD11}"/>
    <cellStyle name="Normal 13 11 5" xfId="32515" xr:uid="{98E964E8-A783-4000-B8A8-90AC59D94246}"/>
    <cellStyle name="Normal 13 12" xfId="3539" xr:uid="{736480B2-4228-4292-826C-7FDAE775CA30}"/>
    <cellStyle name="Normal 13 12 2" xfId="14584" xr:uid="{21A2908B-D8AD-44D9-A61B-EEE01A60104D}"/>
    <cellStyle name="Normal 13 12 3" xfId="21120" xr:uid="{D9C91AC9-1146-44F7-87E8-B2157D859952}"/>
    <cellStyle name="Normal 13 12 4" xfId="26818" xr:uid="{3866192D-7098-4DC6-9DD9-4A85550ECF90}"/>
    <cellStyle name="Normal 13 12 5" xfId="32516" xr:uid="{6B090522-FD6A-4FE7-AD76-6338F1756673}"/>
    <cellStyle name="Normal 13 13" xfId="3540" xr:uid="{2A1E3133-7506-42B1-9B2A-924180C99AD3}"/>
    <cellStyle name="Normal 13 13 2" xfId="14585" xr:uid="{1E8E53CC-19D8-4E06-90B3-C2A841F438C8}"/>
    <cellStyle name="Normal 13 13 3" xfId="21121" xr:uid="{D8C6243C-FC56-4880-9E9D-B555274938E8}"/>
    <cellStyle name="Normal 13 13 4" xfId="26819" xr:uid="{8E6F7BAB-1687-40D9-AD27-A33C77ADBB9A}"/>
    <cellStyle name="Normal 13 13 5" xfId="32517" xr:uid="{820F4DE2-35FE-4AEF-8CBD-CB3FBD79EC67}"/>
    <cellStyle name="Normal 13 14" xfId="3541" xr:uid="{9B102609-7C82-4204-BE1F-5950C5682CC3}"/>
    <cellStyle name="Normal 13 14 2" xfId="14586" xr:uid="{3FC2F928-D8B3-4518-8122-1AB7D0B56566}"/>
    <cellStyle name="Normal 13 14 3" xfId="21122" xr:uid="{BF347AEE-A159-4901-9957-84B7365AEA86}"/>
    <cellStyle name="Normal 13 14 4" xfId="26820" xr:uid="{013DB243-C68D-4E4E-B419-DCB72455289F}"/>
    <cellStyle name="Normal 13 14 5" xfId="32518" xr:uid="{99B593F0-A682-4A66-95AF-AD962913F53B}"/>
    <cellStyle name="Normal 13 15" xfId="3542" xr:uid="{4873C2DB-652D-48D2-A29C-7CE9E5875F9D}"/>
    <cellStyle name="Normal 13 15 2" xfId="14587" xr:uid="{4B39BCE2-3CB9-4103-9A63-CD1005EE3C13}"/>
    <cellStyle name="Normal 13 15 3" xfId="21123" xr:uid="{8377E88F-7237-486D-8B29-AC6B991C0787}"/>
    <cellStyle name="Normal 13 15 4" xfId="26821" xr:uid="{1334CBB5-BF44-4346-B197-1C26F7AFF988}"/>
    <cellStyle name="Normal 13 15 5" xfId="32519" xr:uid="{18F172E9-0B64-4FD0-A387-3082CFB42360}"/>
    <cellStyle name="Normal 13 16" xfId="3543" xr:uid="{4C7427FB-4719-41B1-B835-D07E3B6C2A78}"/>
    <cellStyle name="Normal 13 16 2" xfId="14588" xr:uid="{CDAAD78C-8307-4A63-AEBB-0EEF94778D1C}"/>
    <cellStyle name="Normal 13 16 3" xfId="21124" xr:uid="{928EE90F-5300-407D-A099-AD4667A17CCA}"/>
    <cellStyle name="Normal 13 16 4" xfId="26822" xr:uid="{3F6EB189-6B7E-44D4-9751-134EA9C320C2}"/>
    <cellStyle name="Normal 13 16 5" xfId="32520" xr:uid="{3B38515A-37E7-4173-83D8-5BA1CF6528DC}"/>
    <cellStyle name="Normal 13 17" xfId="3544" xr:uid="{11F5C05E-DF33-45C4-829B-39430495B6F8}"/>
    <cellStyle name="Normal 13 17 2" xfId="14589" xr:uid="{CB396E69-8008-4A8A-B5E9-96308FA48687}"/>
    <cellStyle name="Normal 13 17 3" xfId="21125" xr:uid="{762A7CE3-ED9E-4C45-BD6A-22FB7782B669}"/>
    <cellStyle name="Normal 13 17 4" xfId="26823" xr:uid="{7C407DD7-EA03-40A2-B726-F332B4C7CCB7}"/>
    <cellStyle name="Normal 13 17 5" xfId="32521" xr:uid="{87919149-FBC2-4ABE-AF5E-188A74FD2696}"/>
    <cellStyle name="Normal 13 18" xfId="3545" xr:uid="{60856E37-7F47-4416-9560-3A1D3FBB7CF8}"/>
    <cellStyle name="Normal 13 18 2" xfId="14590" xr:uid="{8F909F69-46A1-4F36-BE21-46232226AFBA}"/>
    <cellStyle name="Normal 13 18 3" xfId="21126" xr:uid="{66F0B7D0-0019-4C77-A1F5-749FC6D21E45}"/>
    <cellStyle name="Normal 13 18 4" xfId="26824" xr:uid="{04D920C9-6A1A-4914-968B-962CF9E986ED}"/>
    <cellStyle name="Normal 13 18 5" xfId="32522" xr:uid="{D4874119-9406-4945-A2E8-088419E9D25F}"/>
    <cellStyle name="Normal 13 19" xfId="3546" xr:uid="{063F5CB1-736C-45C9-BD90-806FE387F24B}"/>
    <cellStyle name="Normal 13 19 2" xfId="14591" xr:uid="{5666CD15-C8C1-4B4A-8031-4DF01B3423C8}"/>
    <cellStyle name="Normal 13 19 3" xfId="21127" xr:uid="{242F6B83-C11B-430A-9490-D0B22D17DB7E}"/>
    <cellStyle name="Normal 13 19 4" xfId="26825" xr:uid="{834B05E8-3A19-42E1-BC17-2473930E59BD}"/>
    <cellStyle name="Normal 13 19 5" xfId="32523" xr:uid="{39A2813C-E4D3-47EF-9879-D320FF7A1661}"/>
    <cellStyle name="Normal 13 2" xfId="3547" xr:uid="{E834FA39-DC1F-4815-9148-8F1B1E6ABC26}"/>
    <cellStyle name="Normal 13 2 2" xfId="14592" xr:uid="{1E109AA7-F625-4A76-BEB4-0B7976BA8060}"/>
    <cellStyle name="Normal 13 2 3" xfId="21128" xr:uid="{8E54C9CA-DBA6-4BD7-AA39-EB9A1BE0E22E}"/>
    <cellStyle name="Normal 13 2 4" xfId="26826" xr:uid="{EB912069-5CDD-423D-BCDC-06A289998876}"/>
    <cellStyle name="Normal 13 2 5" xfId="32524" xr:uid="{CA1EEB83-7742-414B-A20B-5768A9B14A13}"/>
    <cellStyle name="Normal 13 20" xfId="3548" xr:uid="{167002EF-5EB5-43A9-AA53-FF3575007BCF}"/>
    <cellStyle name="Normal 13 20 2" xfId="14593" xr:uid="{537B3CC7-16C9-4DA4-AE14-95004774E7E7}"/>
    <cellStyle name="Normal 13 20 3" xfId="21129" xr:uid="{05C74ECF-C660-4F19-8DFD-40DC188B29F1}"/>
    <cellStyle name="Normal 13 20 4" xfId="26827" xr:uid="{5E590FE8-312B-4825-8036-F8EF1E08EC51}"/>
    <cellStyle name="Normal 13 20 5" xfId="32525" xr:uid="{F80DA555-957F-446A-85BF-78762ACC87B9}"/>
    <cellStyle name="Normal 13 21" xfId="13938" xr:uid="{00134BEA-8C07-4A8B-A98C-4B9A6DF37323}"/>
    <cellStyle name="Normal 13 22" xfId="1074" xr:uid="{2E414907-6223-4879-90DA-E6EF1A8C3D5C}"/>
    <cellStyle name="Normal 13 23" xfId="19662" xr:uid="{2153D94D-4275-4A6A-9B1C-31946938E043}"/>
    <cellStyle name="Normal 13 3" xfId="3549" xr:uid="{28E5AC97-1629-4897-8FEB-C0B17987A030}"/>
    <cellStyle name="Normal 13 3 2" xfId="14594" xr:uid="{9D34C84A-2CC1-4AB3-973F-49D5B70689FF}"/>
    <cellStyle name="Normal 13 3 3" xfId="21130" xr:uid="{1B7C9E10-F6DE-4CA8-9EF8-0BDE9FA00067}"/>
    <cellStyle name="Normal 13 3 4" xfId="26828" xr:uid="{B3783EA0-192F-4DEA-98F2-99C86966E067}"/>
    <cellStyle name="Normal 13 3 5" xfId="32526" xr:uid="{7AAB87AF-C54F-4031-80F4-5AE5A42D28BB}"/>
    <cellStyle name="Normal 13 4" xfId="3550" xr:uid="{B92871F6-2199-4A63-B4A7-747D8BE4370B}"/>
    <cellStyle name="Normal 13 4 2" xfId="14595" xr:uid="{4DB542FE-DE07-4100-9350-E646DA177F6C}"/>
    <cellStyle name="Normal 13 4 3" xfId="21131" xr:uid="{768557B5-0C9E-4F0C-BE2B-DEE42515E53D}"/>
    <cellStyle name="Normal 13 4 4" xfId="26829" xr:uid="{A546967C-3120-439D-B12D-FEF09640BE40}"/>
    <cellStyle name="Normal 13 4 5" xfId="32527" xr:uid="{182D2023-DABB-4AB8-97E3-FB35B71AE968}"/>
    <cellStyle name="Normal 13 5" xfId="3551" xr:uid="{2C911535-5B23-419B-924A-800E570D95C2}"/>
    <cellStyle name="Normal 13 5 2" xfId="14596" xr:uid="{E9BDA531-A1C9-4D1C-99EF-62C5D311455F}"/>
    <cellStyle name="Normal 13 5 3" xfId="21132" xr:uid="{483C735E-8E7B-47E5-A78E-93B2BB61D824}"/>
    <cellStyle name="Normal 13 5 4" xfId="26830" xr:uid="{5BA76285-50B5-46D8-964C-7DFD546A322F}"/>
    <cellStyle name="Normal 13 5 5" xfId="32528" xr:uid="{217D7B76-BBF1-4E25-92FF-D15CC5F9B988}"/>
    <cellStyle name="Normal 13 6" xfId="3552" xr:uid="{20FDFB9B-7B94-4A56-9619-E31F0787D023}"/>
    <cellStyle name="Normal 13 6 2" xfId="14597" xr:uid="{64FD827E-2839-40D5-A2CD-0B66A34FB096}"/>
    <cellStyle name="Normal 13 6 3" xfId="21133" xr:uid="{9E4A9413-0231-4821-83E7-3C8C40D7D79D}"/>
    <cellStyle name="Normal 13 6 4" xfId="26831" xr:uid="{AB4BB009-591F-467B-9FCA-7494577E9742}"/>
    <cellStyle name="Normal 13 6 5" xfId="32529" xr:uid="{E65A2C21-CA79-4410-8F7B-EF46ABCBB8BE}"/>
    <cellStyle name="Normal 13 7" xfId="3553" xr:uid="{23A08D43-061E-4886-AB2F-9434E436C938}"/>
    <cellStyle name="Normal 13 7 2" xfId="14598" xr:uid="{8369AEB9-ED27-4994-AC7C-630C15587966}"/>
    <cellStyle name="Normal 13 7 3" xfId="21134" xr:uid="{8B84A5A2-B718-4420-BF0B-98E19C4FE69E}"/>
    <cellStyle name="Normal 13 7 4" xfId="26832" xr:uid="{63A9F354-4366-4DD7-8610-D16B01E97565}"/>
    <cellStyle name="Normal 13 7 5" xfId="32530" xr:uid="{3B547318-512A-43A6-A1EE-F95F3807EBA2}"/>
    <cellStyle name="Normal 13 8" xfId="3554" xr:uid="{DE9198A0-D471-4BFD-AFE6-470F87BE8B9A}"/>
    <cellStyle name="Normal 13 8 2" xfId="14599" xr:uid="{D9968CB2-39A8-44F9-8971-9F690DBD5B04}"/>
    <cellStyle name="Normal 13 8 3" xfId="21135" xr:uid="{368B37D6-13E2-4BB1-A66B-6311706969E9}"/>
    <cellStyle name="Normal 13 8 4" xfId="26833" xr:uid="{C3E299AE-2A7E-4C29-A191-5E6CCC821AA8}"/>
    <cellStyle name="Normal 13 8 5" xfId="32531" xr:uid="{89A10DA9-AA78-449D-9D64-007B4FE14203}"/>
    <cellStyle name="Normal 13 9" xfId="3555" xr:uid="{57037D88-2A68-4D4C-BB27-023650AD8172}"/>
    <cellStyle name="Normal 13 9 2" xfId="14600" xr:uid="{109A4C3A-1D81-43B6-99E8-950B3D9B5B67}"/>
    <cellStyle name="Normal 13 9 3" xfId="21136" xr:uid="{1AB46EB7-0356-4E14-9160-5472A962DDC7}"/>
    <cellStyle name="Normal 13 9 4" xfId="26834" xr:uid="{F19FEF44-A8C4-47BB-95AE-B8813B67A522}"/>
    <cellStyle name="Normal 13 9 5" xfId="32532" xr:uid="{FFB46616-AA84-4D52-8696-241F0FBC98C2}"/>
    <cellStyle name="Normal 130" xfId="1075" xr:uid="{9F956C0B-F2AD-4B6F-B89D-29BB80FD2CDB}"/>
    <cellStyle name="Normal 130 2" xfId="1076" xr:uid="{6D84DC94-17B0-4D8E-A0E2-B6DD6DCFB2BE}"/>
    <cellStyle name="Normal 131" xfId="1077" xr:uid="{BBDDEFD5-2351-43CE-B32E-C4531D095C2D}"/>
    <cellStyle name="Normal 131 2" xfId="1078" xr:uid="{12937740-41EF-41FD-98DB-626E8B0CA044}"/>
    <cellStyle name="Normal 132" xfId="1079" xr:uid="{86825D3C-1212-4897-9B31-40C9399A7A8D}"/>
    <cellStyle name="Normal 132 2" xfId="1080" xr:uid="{6FA5615E-BEB4-40EC-9EC6-8EDCF03EAE19}"/>
    <cellStyle name="Normal 133" xfId="1081" xr:uid="{C288E392-1CA1-4244-B0C9-C48597758E7B}"/>
    <cellStyle name="Normal 133 2" xfId="1082" xr:uid="{8A5BFB2C-D64B-4CAF-A19B-235D075B5D70}"/>
    <cellStyle name="Normal 134" xfId="1083" xr:uid="{65F8981B-B334-4882-9D57-69EFBE214047}"/>
    <cellStyle name="Normal 135" xfId="1084" xr:uid="{086C023C-06BF-4ED7-BC9E-BCE6C65917F3}"/>
    <cellStyle name="Normal 135 2" xfId="1085" xr:uid="{A14F37C1-2F25-42C0-BC8B-A402B442EBE9}"/>
    <cellStyle name="Normal 136" xfId="1086" xr:uid="{A914859D-DD2A-48B9-B09A-A69809DC3E0D}"/>
    <cellStyle name="Normal 136 2" xfId="1087" xr:uid="{FBA901AB-C267-4C73-BCC2-C054A52C4ECC}"/>
    <cellStyle name="Normal 137" xfId="1088" xr:uid="{5B9E6054-1D72-4EFC-A4B0-5C632883AB7D}"/>
    <cellStyle name="Normal 137 2" xfId="1089" xr:uid="{883949F7-3D6F-4C6C-ADFD-CE4DC0E6BA49}"/>
    <cellStyle name="Normal 138" xfId="1090" xr:uid="{77954173-6F80-4A5B-951E-ABB8FF14A8E2}"/>
    <cellStyle name="Normal 138 2" xfId="1091" xr:uid="{98BF6D4C-259E-4603-8378-80B44FCBA80C}"/>
    <cellStyle name="Normal 139" xfId="1092" xr:uid="{736A285E-80BA-4048-B5F4-E6EAB100E3EA}"/>
    <cellStyle name="Normal 139 2" xfId="1093" xr:uid="{DF0DF005-B1F0-410D-B367-3C03E66F891C}"/>
    <cellStyle name="Normal 14" xfId="1094" xr:uid="{3F1EB332-8C20-4C7F-8F5B-DCEADCFB2FDB}"/>
    <cellStyle name="Normal 14 10" xfId="3556" xr:uid="{E38D1DBF-5F83-4A5B-AB52-A2B0335B5B2A}"/>
    <cellStyle name="Normal 14 10 2" xfId="14601" xr:uid="{8697314B-36A4-41DE-95DD-737D6CAA541B}"/>
    <cellStyle name="Normal 14 10 3" xfId="21137" xr:uid="{B41D9A44-B9B5-4529-A53A-F0896362EEBF}"/>
    <cellStyle name="Normal 14 10 4" xfId="26835" xr:uid="{FB8E8640-9355-4371-A502-85D1E0159110}"/>
    <cellStyle name="Normal 14 10 5" xfId="32533" xr:uid="{4CF41B60-8EAA-4914-9164-A30637A9C6CF}"/>
    <cellStyle name="Normal 14 11" xfId="3557" xr:uid="{DCF4A286-5043-426B-8864-0282550C7195}"/>
    <cellStyle name="Normal 14 11 2" xfId="14602" xr:uid="{DADE922C-AD77-4BC5-B91F-E0537CB543B8}"/>
    <cellStyle name="Normal 14 11 3" xfId="21138" xr:uid="{279FE6FC-E036-4A4B-BE07-DD5FC1F69E2B}"/>
    <cellStyle name="Normal 14 11 4" xfId="26836" xr:uid="{AA4F2EBE-27E6-474C-BEF6-F51F5A3CCE95}"/>
    <cellStyle name="Normal 14 11 5" xfId="32534" xr:uid="{25DEF76A-3D77-4777-A564-47DA7AEDCA00}"/>
    <cellStyle name="Normal 14 12" xfId="3558" xr:uid="{D4C04B3E-B557-4D20-AA27-4E55553E7F30}"/>
    <cellStyle name="Normal 14 12 2" xfId="14603" xr:uid="{3B7810B9-1BE2-4EF7-918E-E54F70650EF9}"/>
    <cellStyle name="Normal 14 12 3" xfId="21139" xr:uid="{EB427E7C-BB63-4095-A33C-73233A93C8C3}"/>
    <cellStyle name="Normal 14 12 4" xfId="26837" xr:uid="{23AAADDD-5B62-4A73-ADBE-6C510EC1C441}"/>
    <cellStyle name="Normal 14 12 5" xfId="32535" xr:uid="{7D6195D6-86E0-434A-9404-7723B913CEAC}"/>
    <cellStyle name="Normal 14 13" xfId="3559" xr:uid="{9703D809-4520-44C9-BFF8-B8074AEF83B8}"/>
    <cellStyle name="Normal 14 13 2" xfId="14604" xr:uid="{70C3DE77-4EC8-43C1-B215-CCC03E65AB96}"/>
    <cellStyle name="Normal 14 13 3" xfId="21140" xr:uid="{0DB07577-8887-4EB7-8EC2-B9CB5D515E5D}"/>
    <cellStyle name="Normal 14 13 4" xfId="26838" xr:uid="{38AC00D3-2F37-4C1B-8E1A-50880ACDA9A2}"/>
    <cellStyle name="Normal 14 13 5" xfId="32536" xr:uid="{75F513D7-17B1-4800-9501-863AD2FD42BC}"/>
    <cellStyle name="Normal 14 14" xfId="3560" xr:uid="{CC72459A-DDBE-4419-9D38-D430C0C7185C}"/>
    <cellStyle name="Normal 14 14 2" xfId="14605" xr:uid="{0142C1E7-8B43-43A5-8067-2DE95E70E023}"/>
    <cellStyle name="Normal 14 14 3" xfId="21141" xr:uid="{925A57C1-5EB6-49F5-8DB9-65D68B239B5A}"/>
    <cellStyle name="Normal 14 14 4" xfId="26839" xr:uid="{6EE35401-F080-44A7-9665-E18EB0972897}"/>
    <cellStyle name="Normal 14 14 5" xfId="32537" xr:uid="{1876D4F3-88A8-42B9-8F3A-8F4EE3026E4B}"/>
    <cellStyle name="Normal 14 15" xfId="3561" xr:uid="{3AE842B8-2715-42F4-99D3-498EA46E4F1C}"/>
    <cellStyle name="Normal 14 15 2" xfId="14606" xr:uid="{0AB693A9-3503-42FA-8598-0521A85636E4}"/>
    <cellStyle name="Normal 14 15 3" xfId="21142" xr:uid="{7E4FFA03-6FA3-40ED-9D06-16D7B97863AF}"/>
    <cellStyle name="Normal 14 15 4" xfId="26840" xr:uid="{D27CA133-FEBD-4D6A-943F-CF2D91AA8639}"/>
    <cellStyle name="Normal 14 15 5" xfId="32538" xr:uid="{81CC930F-018B-47F2-97D7-1159F266C1A4}"/>
    <cellStyle name="Normal 14 16" xfId="3562" xr:uid="{E9763FD9-0C57-4669-9EE9-BDE93D40D6D0}"/>
    <cellStyle name="Normal 14 16 2" xfId="14607" xr:uid="{A1DF5B21-D9C2-45E6-A4AE-B7E9E419032E}"/>
    <cellStyle name="Normal 14 16 3" xfId="21143" xr:uid="{63E1D4A9-455E-4FC5-9A70-0668ECD708C7}"/>
    <cellStyle name="Normal 14 16 4" xfId="26841" xr:uid="{E5D74162-4F7A-489A-BBE7-275F4379F0AC}"/>
    <cellStyle name="Normal 14 16 5" xfId="32539" xr:uid="{2510C77F-C1B0-4485-A3FE-DE020314898D}"/>
    <cellStyle name="Normal 14 17" xfId="3563" xr:uid="{6191DBA9-8AE2-4A42-8F7D-CD1BDB03DFAF}"/>
    <cellStyle name="Normal 14 17 2" xfId="14608" xr:uid="{B06CEC7A-92F3-46DC-B3B2-136CF86FFAC6}"/>
    <cellStyle name="Normal 14 17 3" xfId="21144" xr:uid="{38D448C7-A5B5-434E-A735-7F05755106EE}"/>
    <cellStyle name="Normal 14 17 4" xfId="26842" xr:uid="{B208D52B-CE51-48EE-8C35-1833E8760242}"/>
    <cellStyle name="Normal 14 17 5" xfId="32540" xr:uid="{2B159493-AC9E-4203-909F-C7062B29EFE3}"/>
    <cellStyle name="Normal 14 18" xfId="3564" xr:uid="{68382446-FF36-4FBA-8775-C53385638936}"/>
    <cellStyle name="Normal 14 18 2" xfId="14609" xr:uid="{2A419D0B-81D2-418A-9BAE-6751A5CEAF89}"/>
    <cellStyle name="Normal 14 18 3" xfId="21145" xr:uid="{DD5B2D67-CF42-4F02-BAC4-3D9341BDBB47}"/>
    <cellStyle name="Normal 14 18 4" xfId="26843" xr:uid="{1C64F886-DF14-499C-99BA-4A02E2235C50}"/>
    <cellStyle name="Normal 14 18 5" xfId="32541" xr:uid="{D375C2F5-B3C6-4AE3-A051-5A4F76B3838C}"/>
    <cellStyle name="Normal 14 19" xfId="3565" xr:uid="{90E55078-EE65-4D4D-AA8B-A5C19CD25B17}"/>
    <cellStyle name="Normal 14 19 2" xfId="14610" xr:uid="{285CA91D-DC91-462A-9812-56D991CD722F}"/>
    <cellStyle name="Normal 14 19 3" xfId="21146" xr:uid="{1381627A-8141-4F6E-81A5-09DA64D7658C}"/>
    <cellStyle name="Normal 14 19 4" xfId="26844" xr:uid="{8380F1B0-275D-426F-AD38-AB70442AAC0A}"/>
    <cellStyle name="Normal 14 19 5" xfId="32542" xr:uid="{8A4EEB62-27BD-4570-82CB-36CEA7CDA37D}"/>
    <cellStyle name="Normal 14 2" xfId="3566" xr:uid="{7EDAD5DE-347B-4123-B04D-F16327E93C42}"/>
    <cellStyle name="Normal 14 2 2" xfId="14611" xr:uid="{151FA36A-057E-49A7-8545-E27E7DE225CC}"/>
    <cellStyle name="Normal 14 2 3" xfId="21147" xr:uid="{D3F4C3FA-33EE-4162-923D-232CB340B745}"/>
    <cellStyle name="Normal 14 2 4" xfId="26845" xr:uid="{F07E818D-403E-4695-816A-6D2B5139113D}"/>
    <cellStyle name="Normal 14 2 5" xfId="32543" xr:uid="{04A43101-E641-42A8-A6B0-5101D755F2AD}"/>
    <cellStyle name="Normal 14 20" xfId="3567" xr:uid="{67E9FF13-CCD8-4458-802F-6C4A757F4196}"/>
    <cellStyle name="Normal 14 20 2" xfId="14612" xr:uid="{2645F533-71A8-46F1-9952-2B1A2E4B1845}"/>
    <cellStyle name="Normal 14 20 3" xfId="21148" xr:uid="{A78748B5-C633-40B5-90DB-80A024687075}"/>
    <cellStyle name="Normal 14 20 4" xfId="26846" xr:uid="{F7F5CED7-2AD4-4E58-8873-59618DDB1EA8}"/>
    <cellStyle name="Normal 14 20 5" xfId="32544" xr:uid="{478EAB11-52B5-4F78-B99D-480D54A0D282}"/>
    <cellStyle name="Normal 14 3" xfId="3568" xr:uid="{36F3AF79-BE55-410E-BEFB-E6128588CAF4}"/>
    <cellStyle name="Normal 14 3 2" xfId="14613" xr:uid="{AE1010D6-8109-4BB7-8E54-EC95D61361DA}"/>
    <cellStyle name="Normal 14 3 3" xfId="21149" xr:uid="{F6B8C6DD-6F8C-4C55-8EF6-E4BB5CB0AC2B}"/>
    <cellStyle name="Normal 14 3 4" xfId="26847" xr:uid="{4F5DAF43-6DB0-4230-9ED3-5724D8760412}"/>
    <cellStyle name="Normal 14 3 5" xfId="32545" xr:uid="{74E4B96D-5B18-403C-BDF8-79B00CEE646A}"/>
    <cellStyle name="Normal 14 4" xfId="3569" xr:uid="{86A3F3E0-0E4B-4449-AA40-26F80DCA62C7}"/>
    <cellStyle name="Normal 14 4 2" xfId="14614" xr:uid="{6290B8BE-6DE3-48C5-9203-26EB88116162}"/>
    <cellStyle name="Normal 14 4 3" xfId="21150" xr:uid="{800F481A-E981-4F2F-9095-C25FA3CD0817}"/>
    <cellStyle name="Normal 14 4 4" xfId="26848" xr:uid="{F9928F77-6486-4BB1-A951-FA65645D938F}"/>
    <cellStyle name="Normal 14 4 5" xfId="32546" xr:uid="{20CEF591-A879-452A-8A7A-C38F732EA3BE}"/>
    <cellStyle name="Normal 14 5" xfId="3570" xr:uid="{D57A2865-1A96-4008-809D-6AC28A6BAB2B}"/>
    <cellStyle name="Normal 14 5 2" xfId="14615" xr:uid="{D1E6270A-A955-408F-89B5-2D48812F0FE3}"/>
    <cellStyle name="Normal 14 5 3" xfId="21151" xr:uid="{F0EC2FCE-1579-4355-AA85-7233CF8EC4AD}"/>
    <cellStyle name="Normal 14 5 4" xfId="26849" xr:uid="{C7FBB1F0-4C3C-454D-BC46-1592F14DA5A7}"/>
    <cellStyle name="Normal 14 5 5" xfId="32547" xr:uid="{6909DC8E-AA47-46B9-9F4D-CA2A82D38D67}"/>
    <cellStyle name="Normal 14 6" xfId="3571" xr:uid="{AE8ED304-1FB2-4773-B2C5-6700EA31D37A}"/>
    <cellStyle name="Normal 14 6 2" xfId="14616" xr:uid="{73375FF0-9E56-4FF5-9B85-DD1096944DEF}"/>
    <cellStyle name="Normal 14 6 3" xfId="21152" xr:uid="{B9A04A52-C1C9-4C90-A78E-B12B684C6E7A}"/>
    <cellStyle name="Normal 14 6 4" xfId="26850" xr:uid="{7B21333B-0781-44E0-BA66-44CC686245B8}"/>
    <cellStyle name="Normal 14 6 5" xfId="32548" xr:uid="{9D5D1479-DEB1-46EF-8123-D1638F339FB6}"/>
    <cellStyle name="Normal 14 7" xfId="3572" xr:uid="{36EC5CD3-CEB4-44BA-9B2A-826BF0DAA9CF}"/>
    <cellStyle name="Normal 14 7 2" xfId="14617" xr:uid="{3DF2EEB3-1F98-4B1C-B50C-1D4648493281}"/>
    <cellStyle name="Normal 14 7 3" xfId="21153" xr:uid="{836D9C44-A4F1-4EBE-BE28-59C48348AA7F}"/>
    <cellStyle name="Normal 14 7 4" xfId="26851" xr:uid="{3781BC89-4D7E-431D-9A07-E47A8E364F3B}"/>
    <cellStyle name="Normal 14 7 5" xfId="32549" xr:uid="{702AC238-57E2-4B31-B596-D410F105C2F2}"/>
    <cellStyle name="Normal 14 8" xfId="3573" xr:uid="{357D8157-8D0D-406C-96EF-678419EE9993}"/>
    <cellStyle name="Normal 14 8 2" xfId="14618" xr:uid="{10E2B636-9A31-4335-B9FF-8F18B5EADFFC}"/>
    <cellStyle name="Normal 14 8 3" xfId="21154" xr:uid="{BAAF99AB-E68B-4EE2-A4D8-E88BB9D53FAD}"/>
    <cellStyle name="Normal 14 8 4" xfId="26852" xr:uid="{4F0E0F3D-B7D9-4ADF-87BE-B717D733DA76}"/>
    <cellStyle name="Normal 14 8 5" xfId="32550" xr:uid="{04B07401-0732-4121-90EF-6380957C2231}"/>
    <cellStyle name="Normal 14 9" xfId="3574" xr:uid="{AF7D22AA-6081-43A1-AF81-3C0B0D750929}"/>
    <cellStyle name="Normal 14 9 2" xfId="14619" xr:uid="{35FD39BD-8027-4377-AA2F-682EE8E78689}"/>
    <cellStyle name="Normal 14 9 3" xfId="21155" xr:uid="{69449F2D-F9E8-4A7F-A02C-06ABD1A27D5F}"/>
    <cellStyle name="Normal 14 9 4" xfId="26853" xr:uid="{0948CA66-AFB4-49EC-976C-FC168C1034DE}"/>
    <cellStyle name="Normal 14 9 5" xfId="32551" xr:uid="{9067F3A9-57B4-4191-9DF9-5AE2C444F68E}"/>
    <cellStyle name="Normal 140" xfId="1095" xr:uid="{57E6CB0F-3DD1-437A-8B0C-8FEF0A088499}"/>
    <cellStyle name="Normal 140 2" xfId="1096" xr:uid="{22278214-1C36-4718-9BA9-C8AA37D59271}"/>
    <cellStyle name="Normal 141" xfId="1097" xr:uid="{52372E26-4149-4612-A2FB-E512B1611E54}"/>
    <cellStyle name="Normal 141 2" xfId="1098" xr:uid="{36B392D2-259B-443B-A551-42055F990FD1}"/>
    <cellStyle name="Normal 142" xfId="1099" xr:uid="{0047445A-9052-43E6-8555-84C0BB479A75}"/>
    <cellStyle name="Normal 142 2" xfId="1100" xr:uid="{ED667D7B-D39E-41C4-8341-FD640E863DA0}"/>
    <cellStyle name="Normal 143" xfId="1101" xr:uid="{34CB3E6B-8049-4368-ABF3-8D97529B0FCC}"/>
    <cellStyle name="Normal 143 2" xfId="1102" xr:uid="{C15BCD0B-BA01-43E2-A0D6-EF2314A586E6}"/>
    <cellStyle name="Normal 144" xfId="1103" xr:uid="{AC9F5A1E-8239-4870-8A2D-4859EF00518C}"/>
    <cellStyle name="Normal 145" xfId="1104" xr:uid="{266CC886-38AB-418C-BA14-3248E8367946}"/>
    <cellStyle name="Normal 145 2" xfId="1105" xr:uid="{28061DA7-B3E6-4606-AE80-8972DF059F27}"/>
    <cellStyle name="Normal 146" xfId="1106" xr:uid="{8D2AAF1C-DC76-41B2-840D-05D41DC34B05}"/>
    <cellStyle name="Normal 146 2" xfId="1107" xr:uid="{73AF6E0B-4725-4525-AA21-0C4D68EBE859}"/>
    <cellStyle name="Normal 147" xfId="1108" xr:uid="{DC2A6FC5-A144-443A-98DB-6DB2CB6F339E}"/>
    <cellStyle name="Normal 147 2" xfId="1109" xr:uid="{E57258A2-3215-45B8-83EC-58D8CF1D6299}"/>
    <cellStyle name="Normal 148" xfId="1110" xr:uid="{2A37A186-3A38-4672-9960-492C3920198D}"/>
    <cellStyle name="Normal 148 2" xfId="1111" xr:uid="{5E9D3E61-BAAD-4BB8-9192-BD04C4A792FC}"/>
    <cellStyle name="Normal 149" xfId="1112" xr:uid="{7F0EA3AA-2FC3-413C-B4FB-E5BC6A94ED62}"/>
    <cellStyle name="Normal 149 2" xfId="1113" xr:uid="{E6A016F0-DA34-4EEE-ACFA-33537115D5C6}"/>
    <cellStyle name="Normal 15" xfId="1114" xr:uid="{F9788865-DFA3-42FC-8C52-89B64FE6BC4E}"/>
    <cellStyle name="Normal 15 10" xfId="3575" xr:uid="{1BCE2BFD-E446-4947-BA89-F866BB81CC41}"/>
    <cellStyle name="Normal 15 10 2" xfId="14620" xr:uid="{216112CE-C0B5-4967-B811-F644471D7D88}"/>
    <cellStyle name="Normal 15 10 3" xfId="21156" xr:uid="{39A0B393-53E7-4E06-B64D-53AACBF9A0DF}"/>
    <cellStyle name="Normal 15 10 4" xfId="26854" xr:uid="{1F6885EE-7517-40EB-9A3E-A3B825C7BAD9}"/>
    <cellStyle name="Normal 15 10 5" xfId="32552" xr:uid="{80534C86-5167-457E-89E9-3FFDB74F3690}"/>
    <cellStyle name="Normal 15 11" xfId="3576" xr:uid="{57EC4B2D-D9EA-4874-805C-047C68FFF657}"/>
    <cellStyle name="Normal 15 11 2" xfId="14621" xr:uid="{AEDFDE21-A91D-4AE8-A73D-BA1B679985BE}"/>
    <cellStyle name="Normal 15 11 3" xfId="21157" xr:uid="{649042C7-EB44-46AE-8AF2-4A84922FC4BC}"/>
    <cellStyle name="Normal 15 11 4" xfId="26855" xr:uid="{D495CB6A-121F-4849-B5F9-D6596D343712}"/>
    <cellStyle name="Normal 15 11 5" xfId="32553" xr:uid="{B68624B8-84ED-4F82-AF79-4D752FE7FC1A}"/>
    <cellStyle name="Normal 15 12" xfId="3577" xr:uid="{CE6C487D-824E-4296-A4AD-9A2E67123513}"/>
    <cellStyle name="Normal 15 12 2" xfId="14622" xr:uid="{A4BDC76D-E253-4B3E-B937-5D1AE2E515FA}"/>
    <cellStyle name="Normal 15 12 3" xfId="21158" xr:uid="{D03E21DF-5012-4DEB-8FE2-E54D9B1D483D}"/>
    <cellStyle name="Normal 15 12 4" xfId="26856" xr:uid="{2FF2FACF-D224-4F18-9D0E-2844B3076F62}"/>
    <cellStyle name="Normal 15 12 5" xfId="32554" xr:uid="{E82721E0-BF7C-404E-9CAB-1A019642BC72}"/>
    <cellStyle name="Normal 15 13" xfId="3578" xr:uid="{685FE574-8170-4946-A06F-A8BFE042AB9C}"/>
    <cellStyle name="Normal 15 13 2" xfId="14623" xr:uid="{2BB98FC8-9AC8-4285-AC10-24367BFFFB79}"/>
    <cellStyle name="Normal 15 13 3" xfId="21159" xr:uid="{E1878E09-9382-4BE3-9AC4-989C1E1E5701}"/>
    <cellStyle name="Normal 15 13 4" xfId="26857" xr:uid="{374835DF-9BC3-402B-B771-FF8E97A79F05}"/>
    <cellStyle name="Normal 15 13 5" xfId="32555" xr:uid="{5C942617-2179-4AE3-A365-C30C552039B7}"/>
    <cellStyle name="Normal 15 14" xfId="3579" xr:uid="{B35ED5BC-500F-4C9F-A4D4-6545BE8E5EBC}"/>
    <cellStyle name="Normal 15 14 2" xfId="14624" xr:uid="{176EEF25-BFE8-4455-BB99-26C926D5B39D}"/>
    <cellStyle name="Normal 15 14 3" xfId="21160" xr:uid="{1558C0C8-0869-45D6-85BE-021C1CD482C3}"/>
    <cellStyle name="Normal 15 14 4" xfId="26858" xr:uid="{2F4D1301-032E-440F-8A0D-53F7D02BEA24}"/>
    <cellStyle name="Normal 15 14 5" xfId="32556" xr:uid="{B4F594A6-862C-4F77-B9FF-DCABB5A92029}"/>
    <cellStyle name="Normal 15 15" xfId="3580" xr:uid="{B272D8AD-492B-462F-915A-AB0561AC129B}"/>
    <cellStyle name="Normal 15 15 2" xfId="14625" xr:uid="{FEB3DD51-026F-4251-9C14-B06BC6031AA1}"/>
    <cellStyle name="Normal 15 15 3" xfId="21161" xr:uid="{84358F3C-B892-475A-A5AE-E5DB92566AC4}"/>
    <cellStyle name="Normal 15 15 4" xfId="26859" xr:uid="{1F5BA5C7-D6F6-4974-8414-42AC78728A94}"/>
    <cellStyle name="Normal 15 15 5" xfId="32557" xr:uid="{2134B1CF-7CFA-4DFC-8FC0-A75F0A7091C3}"/>
    <cellStyle name="Normal 15 16" xfId="3581" xr:uid="{686F8811-1135-4439-A01C-85C6182292D8}"/>
    <cellStyle name="Normal 15 16 2" xfId="14626" xr:uid="{878A4BD1-224E-4CBB-AB36-404256E88F01}"/>
    <cellStyle name="Normal 15 16 3" xfId="21162" xr:uid="{358AF170-540F-4703-998D-6A173AD90950}"/>
    <cellStyle name="Normal 15 16 4" xfId="26860" xr:uid="{E7A1C5F5-8DEC-4492-9627-4D0437736ABE}"/>
    <cellStyle name="Normal 15 16 5" xfId="32558" xr:uid="{81C3CBCB-2BFE-4C1D-BC11-487FD9A9408B}"/>
    <cellStyle name="Normal 15 17" xfId="3582" xr:uid="{21015E17-E7B5-42E8-9773-88D017818161}"/>
    <cellStyle name="Normal 15 2" xfId="1115" xr:uid="{6B977AAB-5D5D-4B62-B689-D83C061AF77F}"/>
    <cellStyle name="Normal 15 3" xfId="3583" xr:uid="{C24115ED-762F-49F7-AF22-4DFACC13023C}"/>
    <cellStyle name="Normal 15 3 2" xfId="14627" xr:uid="{4277704B-C039-43EF-ACB8-5432886E4548}"/>
    <cellStyle name="Normal 15 3 3" xfId="21163" xr:uid="{EAC6D54C-3234-4444-901F-A798AC166A43}"/>
    <cellStyle name="Normal 15 3 4" xfId="26861" xr:uid="{8DC86096-9ADC-4BC4-88C7-AC594D55EB44}"/>
    <cellStyle name="Normal 15 3 5" xfId="32559" xr:uid="{4CC2AA79-1F73-4439-B376-E77CFFC29633}"/>
    <cellStyle name="Normal 15 4" xfId="3584" xr:uid="{C25D8364-8BCA-4F3A-87E0-7DEA8727B01B}"/>
    <cellStyle name="Normal 15 4 2" xfId="14628" xr:uid="{852647CE-E78F-4929-9FC8-8F88547757E0}"/>
    <cellStyle name="Normal 15 4 3" xfId="21164" xr:uid="{8D9EEAF7-37C2-41FE-9339-101AC2E9DF35}"/>
    <cellStyle name="Normal 15 4 4" xfId="26862" xr:uid="{859D3CE6-E3CA-49B0-80E7-470753E70CA3}"/>
    <cellStyle name="Normal 15 4 5" xfId="32560" xr:uid="{0E090F4E-D645-41E5-94C1-F056BCA7C741}"/>
    <cellStyle name="Normal 15 5" xfId="3585" xr:uid="{32D5ED90-563E-4053-8CF4-AD415310CEA6}"/>
    <cellStyle name="Normal 15 5 2" xfId="14629" xr:uid="{4F49BD20-792E-40E7-A3BA-20ED9C57E4D2}"/>
    <cellStyle name="Normal 15 5 3" xfId="21165" xr:uid="{AB13B6AF-9238-4304-B6DA-BA6A5B89A624}"/>
    <cellStyle name="Normal 15 5 4" xfId="26863" xr:uid="{63BCAFAE-C6F6-4693-BB87-68478A636405}"/>
    <cellStyle name="Normal 15 5 5" xfId="32561" xr:uid="{05FACBC8-E39C-49CA-BD65-706D4726520D}"/>
    <cellStyle name="Normal 15 6" xfId="3586" xr:uid="{095FB77A-6A50-472B-8C8E-373F2B247C1A}"/>
    <cellStyle name="Normal 15 6 2" xfId="14630" xr:uid="{BAC9C8F6-603B-441B-9318-5F134EEF1A7B}"/>
    <cellStyle name="Normal 15 6 3" xfId="21166" xr:uid="{27A6BC00-8505-4BF9-8994-6BEC4EF9F790}"/>
    <cellStyle name="Normal 15 6 4" xfId="26864" xr:uid="{4B737EEB-0035-46C4-AAB5-517EC8AA66A2}"/>
    <cellStyle name="Normal 15 6 5" xfId="32562" xr:uid="{FB52DB3E-74E7-45D8-B6B9-874C8B88CE96}"/>
    <cellStyle name="Normal 15 7" xfId="3587" xr:uid="{B5FBEAEB-F51F-4699-8FB1-8F9C217CB904}"/>
    <cellStyle name="Normal 15 7 2" xfId="14631" xr:uid="{895D78E3-9A40-4DBE-B211-D2107E95854B}"/>
    <cellStyle name="Normal 15 7 3" xfId="21167" xr:uid="{CC39970C-F7AD-4F3F-A74E-0453BC83018A}"/>
    <cellStyle name="Normal 15 7 4" xfId="26865" xr:uid="{78ED91E5-2A70-499D-9816-8644DFA2B85C}"/>
    <cellStyle name="Normal 15 7 5" xfId="32563" xr:uid="{26AB2854-E471-4355-A110-1CAC7BC5724A}"/>
    <cellStyle name="Normal 15 8" xfId="3588" xr:uid="{5699305E-3A9E-4FB6-B9E8-5204771DEB1A}"/>
    <cellStyle name="Normal 15 8 2" xfId="14632" xr:uid="{8FE8C237-5F12-448D-9F81-31A6E7A96311}"/>
    <cellStyle name="Normal 15 8 3" xfId="21168" xr:uid="{48EAE40A-A60C-4B0A-89CD-C90673D8A0F6}"/>
    <cellStyle name="Normal 15 8 4" xfId="26866" xr:uid="{01A216E3-A612-4D0B-BF7C-9D693E9C6672}"/>
    <cellStyle name="Normal 15 8 5" xfId="32564" xr:uid="{0C89442C-07FD-431D-A34F-BF806197092C}"/>
    <cellStyle name="Normal 15 9" xfId="3589" xr:uid="{C4E4A43A-9D3E-460E-9168-876E47EE50B7}"/>
    <cellStyle name="Normal 15 9 2" xfId="14633" xr:uid="{118C8EFC-F642-4CCF-B2FA-D5689448BEEF}"/>
    <cellStyle name="Normal 15 9 3" xfId="21169" xr:uid="{3E555837-CC3D-4D7B-B256-97804A10A808}"/>
    <cellStyle name="Normal 15 9 4" xfId="26867" xr:uid="{6FBE4D84-D525-4937-B2D0-2BED796945DB}"/>
    <cellStyle name="Normal 15 9 5" xfId="32565" xr:uid="{827E2107-6739-4A93-A120-B72E1B360632}"/>
    <cellStyle name="Normal 150" xfId="1116" xr:uid="{7C04246A-7312-421A-8B6B-B8E66B92E9D4}"/>
    <cellStyle name="Normal 150 2" xfId="1117" xr:uid="{7D1CCF1B-3824-4A97-A58A-7601C868CEB4}"/>
    <cellStyle name="Normal 151" xfId="1118" xr:uid="{00C46889-CC9F-4382-9280-1A907C973A22}"/>
    <cellStyle name="Normal 151 2" xfId="1119" xr:uid="{4D50CF12-2EE4-4EA6-88DE-E8870C0A1991}"/>
    <cellStyle name="Normal 152" xfId="1120" xr:uid="{C342CE77-6392-4719-A9E8-ECE2DE99A426}"/>
    <cellStyle name="Normal 152 2" xfId="1121" xr:uid="{EA2A6DD5-749A-4136-88CA-D455B7557F4A}"/>
    <cellStyle name="Normal 153" xfId="1122" xr:uid="{9D457303-9ECE-463E-961F-B7FDD64BC076}"/>
    <cellStyle name="Normal 153 2" xfId="1123" xr:uid="{BBA97BC3-286D-4A57-AC33-F1623A50B5FF}"/>
    <cellStyle name="Normal 154" xfId="1124" xr:uid="{D0F9F23A-0DA9-4515-A745-76420BD3B5F0}"/>
    <cellStyle name="Normal 154 2" xfId="1125" xr:uid="{C31D29BA-2F55-4C9A-8EA9-56ABBA359E10}"/>
    <cellStyle name="Normal 155" xfId="1126" xr:uid="{2DB6474F-26FC-4702-A93D-525D52C22A63}"/>
    <cellStyle name="Normal 155 2" xfId="1127" xr:uid="{9681B935-70F8-4632-B74E-D80DBC8527A3}"/>
    <cellStyle name="Normal 156" xfId="1128" xr:uid="{AC073F9C-5052-465F-B086-9FE9A2BBC678}"/>
    <cellStyle name="Normal 157" xfId="1129" xr:uid="{F9680FFA-A336-41E6-AA66-8A8C15AE2002}"/>
    <cellStyle name="Normal 158" xfId="1130" xr:uid="{FF43B076-FF36-46E4-833C-600655B03A8B}"/>
    <cellStyle name="Normal 158 2" xfId="1131" xr:uid="{1918A3AD-7D4E-4481-9B05-5F1ADBCFFB5F}"/>
    <cellStyle name="Normal 159" xfId="1132" xr:uid="{C58E3CF8-E2D6-4A75-B6B9-B2D0FD4CE51D}"/>
    <cellStyle name="Normal 159 2" xfId="1133" xr:uid="{8820C397-1C5B-4A62-B297-548CB3A0F80A}"/>
    <cellStyle name="Normal 16" xfId="1134" xr:uid="{CF841A80-9961-4DCC-BA2C-11CCB215FE76}"/>
    <cellStyle name="Normal 16 10" xfId="3590" xr:uid="{64DA84D6-792D-4034-A6E0-E6E44F48C8FC}"/>
    <cellStyle name="Normal 16 10 2" xfId="14634" xr:uid="{283D745A-FE8D-4C1B-959B-0577E0325A24}"/>
    <cellStyle name="Normal 16 10 3" xfId="21170" xr:uid="{642D1DCF-9471-45E2-97AE-DA2B66543BAB}"/>
    <cellStyle name="Normal 16 10 4" xfId="26868" xr:uid="{FFE517AA-F4F5-4441-9F57-522D35A28CFD}"/>
    <cellStyle name="Normal 16 10 5" xfId="32566" xr:uid="{726CD7CB-0F23-4BA0-881D-03B69BCC6D20}"/>
    <cellStyle name="Normal 16 11" xfId="3591" xr:uid="{6859B4A1-14F6-4940-98D5-AE18116F92D5}"/>
    <cellStyle name="Normal 16 11 2" xfId="14635" xr:uid="{A768B324-D1CF-4876-B244-404F1B152ACC}"/>
    <cellStyle name="Normal 16 11 3" xfId="21171" xr:uid="{0DFAA321-0664-4263-BAC8-F3848150405E}"/>
    <cellStyle name="Normal 16 11 4" xfId="26869" xr:uid="{F1FFA187-DFDE-48A4-856B-ED7C9A9594B8}"/>
    <cellStyle name="Normal 16 11 5" xfId="32567" xr:uid="{C56B193B-C8C9-47C7-9CA2-44F0BE993C3E}"/>
    <cellStyle name="Normal 16 12" xfId="3592" xr:uid="{8D1CD9EF-A7A1-4551-93AC-D2EE3B0FFEA2}"/>
    <cellStyle name="Normal 16 12 2" xfId="14636" xr:uid="{F50E47A6-7104-4232-97A7-4EFDBC40747B}"/>
    <cellStyle name="Normal 16 12 3" xfId="21172" xr:uid="{1CD252DC-A0A1-4C6A-AA52-A47724046FC5}"/>
    <cellStyle name="Normal 16 12 4" xfId="26870" xr:uid="{95A86F3C-9F8A-4CA7-A612-F04310C23A16}"/>
    <cellStyle name="Normal 16 12 5" xfId="32568" xr:uid="{9AFCFCFE-58A4-49D7-80DF-067133CB8D0A}"/>
    <cellStyle name="Normal 16 13" xfId="3593" xr:uid="{2CC779BC-A413-4B6B-81DA-598A96DC8D1D}"/>
    <cellStyle name="Normal 16 13 2" xfId="14637" xr:uid="{BD6D040E-D27E-40CB-902E-BC86DF298ACE}"/>
    <cellStyle name="Normal 16 13 3" xfId="21173" xr:uid="{5B4A429A-064C-4F81-975D-AF0FA454BEB3}"/>
    <cellStyle name="Normal 16 13 4" xfId="26871" xr:uid="{83AA5212-4FA1-4B47-81CA-7DE46238EF34}"/>
    <cellStyle name="Normal 16 13 5" xfId="32569" xr:uid="{0682BB1A-E7D8-42E3-8625-84904E19275E}"/>
    <cellStyle name="Normal 16 14" xfId="3594" xr:uid="{2534EDCD-4423-4852-89EF-388A098E37FA}"/>
    <cellStyle name="Normal 16 14 2" xfId="14638" xr:uid="{6A8BEF5F-5B63-42D5-AC60-BEB374FB718A}"/>
    <cellStyle name="Normal 16 14 3" xfId="21174" xr:uid="{132B5E9F-276B-4835-907B-7417F17F9E5A}"/>
    <cellStyle name="Normal 16 14 4" xfId="26872" xr:uid="{3D1DB743-C532-42E0-B357-36614866B1C2}"/>
    <cellStyle name="Normal 16 14 5" xfId="32570" xr:uid="{F700E755-2115-4217-89CB-2FCDEE091D32}"/>
    <cellStyle name="Normal 16 15" xfId="3595" xr:uid="{9B446574-9456-45EA-9D67-5E039E0BA3D0}"/>
    <cellStyle name="Normal 16 15 2" xfId="14639" xr:uid="{66FA7E0C-7F7F-4CCE-AABB-F6B370B5D401}"/>
    <cellStyle name="Normal 16 15 3" xfId="21175" xr:uid="{9B217CFB-4D01-4936-82D6-90AEF594338C}"/>
    <cellStyle name="Normal 16 15 4" xfId="26873" xr:uid="{2C06C530-4A40-44CE-BBA2-C786EF3D9E34}"/>
    <cellStyle name="Normal 16 15 5" xfId="32571" xr:uid="{84C1BA72-7B94-41ED-8589-5741A521CEE6}"/>
    <cellStyle name="Normal 16 16" xfId="3596" xr:uid="{FF663C58-E853-4D9D-AAF8-4AB0245A9970}"/>
    <cellStyle name="Normal 16 16 2" xfId="14640" xr:uid="{347232DC-DA34-4E76-B47A-BB67FDD33B46}"/>
    <cellStyle name="Normal 16 16 3" xfId="21176" xr:uid="{6BFA41A5-5770-4E89-A826-B40D21ACB9C8}"/>
    <cellStyle name="Normal 16 16 4" xfId="26874" xr:uid="{629F53EA-3885-43DB-9828-BD3580CBCA95}"/>
    <cellStyle name="Normal 16 16 5" xfId="32572" xr:uid="{C1C41BF2-D9F9-43CC-BC69-4A54DA7012EA}"/>
    <cellStyle name="Normal 16 17" xfId="3597" xr:uid="{C9E9413B-C4AD-4BEF-BB78-DA7D8D8D5478}"/>
    <cellStyle name="Normal 16 2" xfId="1135" xr:uid="{05ED3451-32A4-460B-B7A9-A551B3609793}"/>
    <cellStyle name="Normal 16 3" xfId="3598" xr:uid="{BEF04F56-50F3-45D1-AC9B-AA6DDF285F5D}"/>
    <cellStyle name="Normal 16 3 2" xfId="14641" xr:uid="{35322720-287C-4D4A-9856-F27F0BD9643C}"/>
    <cellStyle name="Normal 16 3 3" xfId="21177" xr:uid="{4E26E446-F9B7-41F5-845F-DE492F914D5B}"/>
    <cellStyle name="Normal 16 3 4" xfId="26875" xr:uid="{A9E9D962-B84E-411F-9521-33BE4E2AF2C4}"/>
    <cellStyle name="Normal 16 3 5" xfId="32573" xr:uid="{3D993756-A58F-4E16-AA38-544DD237E224}"/>
    <cellStyle name="Normal 16 4" xfId="3599" xr:uid="{A5363979-F7D6-483A-BAD4-A85A6A4CF0E1}"/>
    <cellStyle name="Normal 16 4 2" xfId="14642" xr:uid="{E6361311-2CA3-40A5-BB97-663DC53A3553}"/>
    <cellStyle name="Normal 16 4 3" xfId="21178" xr:uid="{FD3C75DB-97B8-48BA-AC31-B2010704EE5F}"/>
    <cellStyle name="Normal 16 4 4" xfId="26876" xr:uid="{B14AA572-D2F0-4A31-8904-EEE36DBE9E93}"/>
    <cellStyle name="Normal 16 4 5" xfId="32574" xr:uid="{D29A18B3-F56B-4B5D-A459-898F33CFA4A2}"/>
    <cellStyle name="Normal 16 5" xfId="3600" xr:uid="{2B591AF3-5411-4CBE-9649-DEEDFFE9CF27}"/>
    <cellStyle name="Normal 16 5 2" xfId="14643" xr:uid="{31C8D660-FFBD-4B72-9CA3-21CEB270999F}"/>
    <cellStyle name="Normal 16 5 3" xfId="21179" xr:uid="{B5269AA1-06DC-4FED-BF50-C2CCEC5A0FEB}"/>
    <cellStyle name="Normal 16 5 4" xfId="26877" xr:uid="{69093B5C-4407-4B86-BAC6-A957E5E8EC55}"/>
    <cellStyle name="Normal 16 5 5" xfId="32575" xr:uid="{5158A58E-BBAD-4CB9-9208-D29D66FB64E9}"/>
    <cellStyle name="Normal 16 6" xfId="3601" xr:uid="{F7633507-9A95-4FB6-97E9-C63F6A4A4C48}"/>
    <cellStyle name="Normal 16 6 2" xfId="14644" xr:uid="{71A7C457-D6D2-42E6-A53F-64020B4A3EA8}"/>
    <cellStyle name="Normal 16 6 3" xfId="21180" xr:uid="{101CBE02-06A2-4FDE-ACF2-30EAED5D951C}"/>
    <cellStyle name="Normal 16 6 4" xfId="26878" xr:uid="{E2A70F70-F85E-400D-869C-FEC3656267C8}"/>
    <cellStyle name="Normal 16 6 5" xfId="32576" xr:uid="{3B63B00B-F8FD-4F0A-924F-F060E6A82DD8}"/>
    <cellStyle name="Normal 16 7" xfId="3602" xr:uid="{BE009395-6E93-4424-B388-773F0A79CA0C}"/>
    <cellStyle name="Normal 16 7 2" xfId="14645" xr:uid="{BC31FA1D-2163-443F-93FA-1E3228784D9D}"/>
    <cellStyle name="Normal 16 7 3" xfId="21181" xr:uid="{576E4E8F-E841-4DF8-B962-2EBA68AC820E}"/>
    <cellStyle name="Normal 16 7 4" xfId="26879" xr:uid="{896246B1-9EE6-4264-BFBE-3966174BE76E}"/>
    <cellStyle name="Normal 16 7 5" xfId="32577" xr:uid="{8066B75D-FCEE-45E1-9DEB-3DD8301E3ADA}"/>
    <cellStyle name="Normal 16 8" xfId="3603" xr:uid="{1D7F4F34-2FA4-49D6-ADB0-28267267E859}"/>
    <cellStyle name="Normal 16 8 2" xfId="14646" xr:uid="{8CBBCADE-D0CC-4BF3-A338-EEB5E920021B}"/>
    <cellStyle name="Normal 16 8 3" xfId="21182" xr:uid="{936CBF9D-6518-4FF5-AB3C-6DE668008BD4}"/>
    <cellStyle name="Normal 16 8 4" xfId="26880" xr:uid="{2EEF5F28-937A-4D1C-A0BE-B938A3227F17}"/>
    <cellStyle name="Normal 16 8 5" xfId="32578" xr:uid="{CC979790-1AD5-46EA-A08E-F88142D7BF8E}"/>
    <cellStyle name="Normal 16 9" xfId="3604" xr:uid="{6EBE95C7-D899-48D0-A868-36564BAD6B26}"/>
    <cellStyle name="Normal 16 9 2" xfId="14647" xr:uid="{843B2D8F-A2A7-4CED-BC60-A8A1F2232874}"/>
    <cellStyle name="Normal 16 9 3" xfId="21183" xr:uid="{30423B36-B714-4410-9ECF-8D5DA8176744}"/>
    <cellStyle name="Normal 16 9 4" xfId="26881" xr:uid="{AE4B37B8-C3DD-4D8F-BE49-63E9B2759EB8}"/>
    <cellStyle name="Normal 16 9 5" xfId="32579" xr:uid="{0E0B9F3E-1CE1-48CE-B1B0-7926BD6EB278}"/>
    <cellStyle name="Normal 160" xfId="1136" xr:uid="{78F165A2-7928-4A88-8B25-EFD15D6F8614}"/>
    <cellStyle name="Normal 160 2" xfId="1137" xr:uid="{CCE1A13E-05ED-4EB9-8B72-50328E79DC4B}"/>
    <cellStyle name="Normal 161" xfId="1138" xr:uid="{2AC79CE2-CD87-452E-8B13-1CD1F5E0D2A6}"/>
    <cellStyle name="Normal 161 2" xfId="1139" xr:uid="{AAD71D70-84EA-484B-8461-1B2A56FB5C02}"/>
    <cellStyle name="Normal 162" xfId="1140" xr:uid="{8C933318-DCE8-4FCA-9AD4-4C69F9BBA06E}"/>
    <cellStyle name="Normal 162 2" xfId="1141" xr:uid="{600A8D6F-4A25-4421-8C2C-74092D10C35B}"/>
    <cellStyle name="Normal 163" xfId="1142" xr:uid="{7E307B2E-0376-4ECA-956C-D6FC65CC473D}"/>
    <cellStyle name="Normal 163 2" xfId="1143" xr:uid="{1DAF9739-F111-4BDA-A7BD-A014AE096E27}"/>
    <cellStyle name="Normal 164" xfId="1144" xr:uid="{CEACFD76-C7DA-4CBE-AC2E-9E3B68287093}"/>
    <cellStyle name="Normal 164 2" xfId="1145" xr:uid="{C03ADF55-8173-4209-AF20-E85A19264060}"/>
    <cellStyle name="Normal 165" xfId="1146" xr:uid="{234CCD10-B4BB-4C27-AE55-066727FB0572}"/>
    <cellStyle name="Normal 165 2" xfId="1147" xr:uid="{87D6687D-18EE-45AB-A9A7-2CEFA428A6D9}"/>
    <cellStyle name="Normal 166" xfId="1148" xr:uid="{8AE09114-5C96-44EA-A8E4-152DABF27766}"/>
    <cellStyle name="Normal 166 2" xfId="1149" xr:uid="{582EA251-423A-4D3F-A261-8DA8556942C8}"/>
    <cellStyle name="Normal 167" xfId="1150" xr:uid="{0003223F-212E-40A6-A6B9-3251950FC2B9}"/>
    <cellStyle name="Normal 168" xfId="1151" xr:uid="{B2B25699-A5A1-463E-8616-F4FDFDA625B4}"/>
    <cellStyle name="Normal 168 2" xfId="14009" xr:uid="{7BF409F7-731B-4D8B-AF74-30D35CA40392}"/>
    <cellStyle name="Normal 168 3" xfId="20215" xr:uid="{38A6510D-DFF9-46C8-BBB4-CC513039D315}"/>
    <cellStyle name="Normal 168 4" xfId="26241" xr:uid="{273FC463-F010-4CAA-ADC8-114302E0C90A}"/>
    <cellStyle name="Normal 168 5" xfId="31936" xr:uid="{C77E2D52-F569-4CE0-AB9C-E80117EFDB45}"/>
    <cellStyle name="Normal 169" xfId="1152" xr:uid="{7D22925F-9BDB-4E3B-877A-0BA27FA2CCF2}"/>
    <cellStyle name="Normal 169 2" xfId="14010" xr:uid="{F16A475E-C79D-4F4C-BCAB-6E627272AC4D}"/>
    <cellStyle name="Normal 169 3" xfId="20216" xr:uid="{AD2BCADC-BAE1-4061-8EA1-6486DA81E7D5}"/>
    <cellStyle name="Normal 169 4" xfId="26242" xr:uid="{FDE4BB8C-7144-412E-9B09-CF166E2F22A6}"/>
    <cellStyle name="Normal 169 5" xfId="31937" xr:uid="{358C6820-392B-4123-90CB-88E0D38442BD}"/>
    <cellStyle name="Normal 17" xfId="1153" xr:uid="{11EE067A-295A-4F91-A5F1-B423A89E1485}"/>
    <cellStyle name="Normal 17 10" xfId="3605" xr:uid="{B94EB2EC-1ADC-4F8E-8E89-3DE29ADD5B65}"/>
    <cellStyle name="Normal 17 10 2" xfId="14648" xr:uid="{7FA632F1-F42E-4C23-A62F-BDA59A1E4000}"/>
    <cellStyle name="Normal 17 10 3" xfId="21184" xr:uid="{6C46C59B-5767-4100-A216-0765DFB00596}"/>
    <cellStyle name="Normal 17 10 4" xfId="26882" xr:uid="{98DB39D1-9086-4674-898F-D4555A4B4972}"/>
    <cellStyle name="Normal 17 10 5" xfId="32580" xr:uid="{353F1379-4210-4234-89CE-EC7740F32F7E}"/>
    <cellStyle name="Normal 17 11" xfId="3606" xr:uid="{86E64C91-A983-49B8-9895-D73F8B326DB5}"/>
    <cellStyle name="Normal 17 11 2" xfId="14649" xr:uid="{23339063-D943-4E7D-AF6E-EC5F17CE5027}"/>
    <cellStyle name="Normal 17 11 3" xfId="21185" xr:uid="{009D08E1-4ED7-4969-B14F-A54DF0750CEC}"/>
    <cellStyle name="Normal 17 11 4" xfId="26883" xr:uid="{22467487-189D-42CF-8AB8-C493C48E039E}"/>
    <cellStyle name="Normal 17 11 5" xfId="32581" xr:uid="{52B50133-6647-4FB1-BE24-655D961137A8}"/>
    <cellStyle name="Normal 17 12" xfId="3607" xr:uid="{B9B80276-B073-4C81-BE75-769FFB71228A}"/>
    <cellStyle name="Normal 17 12 2" xfId="14650" xr:uid="{09185B59-C58A-4B66-BCBE-A0B15BCC7965}"/>
    <cellStyle name="Normal 17 12 3" xfId="21186" xr:uid="{CDF2BA62-07A1-4905-8A92-A601D976042A}"/>
    <cellStyle name="Normal 17 12 4" xfId="26884" xr:uid="{7E13ED01-D0B4-4DE8-B452-BCF87D92DE93}"/>
    <cellStyle name="Normal 17 12 5" xfId="32582" xr:uid="{750BC115-1FEE-4D94-B352-3C6D0FFAD3A8}"/>
    <cellStyle name="Normal 17 13" xfId="3608" xr:uid="{86DFBE2A-4A1E-4D22-A87F-449675295FF8}"/>
    <cellStyle name="Normal 17 13 2" xfId="14651" xr:uid="{9E7444C4-F0A3-45C0-A70E-3EC4A949244D}"/>
    <cellStyle name="Normal 17 13 3" xfId="21187" xr:uid="{99E25152-F394-480C-B041-67A5DD5C2476}"/>
    <cellStyle name="Normal 17 13 4" xfId="26885" xr:uid="{8A05222A-3E7A-451C-B25B-24C070F9928F}"/>
    <cellStyle name="Normal 17 13 5" xfId="32583" xr:uid="{E2A9A5D8-2D7C-4BE2-905E-322CB5E93900}"/>
    <cellStyle name="Normal 17 14" xfId="3609" xr:uid="{DF5D2D6A-05CD-478C-AB29-3F35BA7ECA22}"/>
    <cellStyle name="Normal 17 14 2" xfId="14652" xr:uid="{3AC0D0B0-D3DA-43EF-960D-73B7E0128A3E}"/>
    <cellStyle name="Normal 17 14 3" xfId="21188" xr:uid="{2152ABE8-5A5E-477E-A635-84DC9B105A92}"/>
    <cellStyle name="Normal 17 14 4" xfId="26886" xr:uid="{21721DB0-53B2-4DB4-B88F-4C6F2B50C022}"/>
    <cellStyle name="Normal 17 14 5" xfId="32584" xr:uid="{69CFC8E8-F168-48BD-877B-4254774962EF}"/>
    <cellStyle name="Normal 17 15" xfId="3610" xr:uid="{3487DDF9-AB79-4799-AED2-9452834C0189}"/>
    <cellStyle name="Normal 17 15 2" xfId="14653" xr:uid="{60315A62-3C09-4013-BFDD-B55141514F2C}"/>
    <cellStyle name="Normal 17 15 3" xfId="21189" xr:uid="{FCA43FC9-1970-40AB-8E36-BEF90A271B7A}"/>
    <cellStyle name="Normal 17 15 4" xfId="26887" xr:uid="{9C54173F-C4FF-4428-9809-609A4936127A}"/>
    <cellStyle name="Normal 17 15 5" xfId="32585" xr:uid="{E2114007-31A9-4DE4-9287-6F61F73EBC35}"/>
    <cellStyle name="Normal 17 16" xfId="3611" xr:uid="{DDA5B1FE-D491-42D8-8348-E302A1767ADB}"/>
    <cellStyle name="Normal 17 16 2" xfId="14654" xr:uid="{2562FE77-B5A0-43A0-BF08-ED40C15D260B}"/>
    <cellStyle name="Normal 17 16 3" xfId="21190" xr:uid="{1925825E-8DF1-486C-9FD9-3178806CBA5D}"/>
    <cellStyle name="Normal 17 16 4" xfId="26888" xr:uid="{D087CF3F-1715-4ECB-9AF5-B278A70B301C}"/>
    <cellStyle name="Normal 17 16 5" xfId="32586" xr:uid="{7BA8B0B4-C430-49B0-8C40-12359E591DEB}"/>
    <cellStyle name="Normal 17 17" xfId="3612" xr:uid="{31B52B2F-A7DD-4ABF-ACC3-9EA1E30F4ABF}"/>
    <cellStyle name="Normal 17 2" xfId="3613" xr:uid="{8CE70987-540E-41CA-82B3-2E8F43FA5A90}"/>
    <cellStyle name="Normal 17 2 2" xfId="14655" xr:uid="{69305AD3-1274-487A-958B-4538593AD201}"/>
    <cellStyle name="Normal 17 2 3" xfId="21191" xr:uid="{35AAC920-9B5D-4733-ABC0-9ECB662D6166}"/>
    <cellStyle name="Normal 17 2 4" xfId="26889" xr:uid="{6AA6B6BF-2F6F-4956-8981-FE07C0A3EACB}"/>
    <cellStyle name="Normal 17 2 5" xfId="32587" xr:uid="{AC8EA327-C708-4D40-A65B-45B473F11ED8}"/>
    <cellStyle name="Normal 17 3" xfId="3614" xr:uid="{15A84127-B8F1-4C0A-B68A-1DAD49F20165}"/>
    <cellStyle name="Normal 17 3 2" xfId="14656" xr:uid="{18C9FC5B-D2D1-4659-9EF6-4BDAF15D71C8}"/>
    <cellStyle name="Normal 17 3 3" xfId="21192" xr:uid="{7B7FFD5B-A02B-46E4-913F-D8EF017ECD94}"/>
    <cellStyle name="Normal 17 3 4" xfId="26890" xr:uid="{A12B501F-E1B4-4921-AEFF-256DA79EE7C0}"/>
    <cellStyle name="Normal 17 3 5" xfId="32588" xr:uid="{B8FD5D45-9530-4AEA-8E85-016024190568}"/>
    <cellStyle name="Normal 17 4" xfId="3615" xr:uid="{ABBD2C50-E805-4615-B598-F4B9183A5929}"/>
    <cellStyle name="Normal 17 4 2" xfId="14657" xr:uid="{30E44CCA-3A3F-4508-95C0-09DBF92446AC}"/>
    <cellStyle name="Normal 17 4 3" xfId="21193" xr:uid="{8436A5F6-A5ED-4B74-9E6C-593B04291193}"/>
    <cellStyle name="Normal 17 4 4" xfId="26891" xr:uid="{3957912C-77BB-4AEB-8ABE-0E94816182BD}"/>
    <cellStyle name="Normal 17 4 5" xfId="32589" xr:uid="{59FC3104-5D5A-4729-AFAE-ECC55A91CB84}"/>
    <cellStyle name="Normal 17 5" xfId="3616" xr:uid="{20D91BFC-9483-4894-8430-94FF4866B913}"/>
    <cellStyle name="Normal 17 5 2" xfId="14658" xr:uid="{C3D0377F-2F02-465F-951C-3CB311A5ECA3}"/>
    <cellStyle name="Normal 17 5 3" xfId="21194" xr:uid="{862436F6-E4BA-432E-B7A7-375955D802D1}"/>
    <cellStyle name="Normal 17 5 4" xfId="26892" xr:uid="{D4B4EAA8-E5BD-4EB8-AB03-D72394CE55BC}"/>
    <cellStyle name="Normal 17 5 5" xfId="32590" xr:uid="{5F9FAA1F-D330-468E-A4E5-29EF1525D858}"/>
    <cellStyle name="Normal 17 6" xfId="3617" xr:uid="{018D2D37-CF7D-4DA6-8C9F-15B8F33E390B}"/>
    <cellStyle name="Normal 17 6 2" xfId="14659" xr:uid="{3CF8F153-7026-4267-B714-9A8A7ED40C06}"/>
    <cellStyle name="Normal 17 6 3" xfId="21195" xr:uid="{0EB848BB-1F1E-4494-BB67-0DDCBC67062F}"/>
    <cellStyle name="Normal 17 6 4" xfId="26893" xr:uid="{D622FDEB-FC6B-4BC7-A523-23AAF73711D9}"/>
    <cellStyle name="Normal 17 6 5" xfId="32591" xr:uid="{0412DE40-866E-453B-894E-7CCA4A983AE8}"/>
    <cellStyle name="Normal 17 7" xfId="3618" xr:uid="{6C5A2C9C-673E-4E99-88D3-D932AE37FB97}"/>
    <cellStyle name="Normal 17 7 2" xfId="14660" xr:uid="{257C7B41-BA34-457F-B492-4AA18B84070F}"/>
    <cellStyle name="Normal 17 7 3" xfId="21196" xr:uid="{43DCF847-792D-4EB8-B708-E7229230F073}"/>
    <cellStyle name="Normal 17 7 4" xfId="26894" xr:uid="{4A8E2F8E-C24D-40E1-B186-3CD2C5EB172B}"/>
    <cellStyle name="Normal 17 7 5" xfId="32592" xr:uid="{4E15E46F-EDC7-4C36-BB04-4B8350D71D25}"/>
    <cellStyle name="Normal 17 8" xfId="3619" xr:uid="{45092CB5-AFF1-411E-BF5E-2D5A9759199C}"/>
    <cellStyle name="Normal 17 8 2" xfId="14661" xr:uid="{4561BA5C-6EEF-4DF5-9728-D6704133EBDB}"/>
    <cellStyle name="Normal 17 8 3" xfId="21197" xr:uid="{77835535-2F2E-4EC1-A1F3-71092034399C}"/>
    <cellStyle name="Normal 17 8 4" xfId="26895" xr:uid="{4B96789A-8950-4F62-932B-5BE71E21A6D5}"/>
    <cellStyle name="Normal 17 8 5" xfId="32593" xr:uid="{DEDE71C9-C595-4EF9-98FF-BF82CD140352}"/>
    <cellStyle name="Normal 17 9" xfId="3620" xr:uid="{A36F22BC-144E-4A33-9BB1-9DCFD043DA27}"/>
    <cellStyle name="Normal 17 9 2" xfId="14662" xr:uid="{55B10A2F-BACC-4C7B-9540-2452C56E5AAC}"/>
    <cellStyle name="Normal 17 9 3" xfId="21198" xr:uid="{20A32879-319B-47D5-892F-CFFF248F32CD}"/>
    <cellStyle name="Normal 17 9 4" xfId="26896" xr:uid="{9B4FEBD5-C83E-4756-A064-2197D3488D98}"/>
    <cellStyle name="Normal 17 9 5" xfId="32594" xr:uid="{DA054FD5-AEEC-4035-AA15-152168770E8B}"/>
    <cellStyle name="Normal 170" xfId="1154" xr:uid="{E19195DD-5BB1-4D1B-BA11-F58E53964D1B}"/>
    <cellStyle name="Normal 171" xfId="1155" xr:uid="{CBA1DAAC-EA1E-4A22-9A5D-9EE6CF2301FB}"/>
    <cellStyle name="Normal 172" xfId="1156" xr:uid="{5BD018DB-9178-4114-B044-D4F787F61BF1}"/>
    <cellStyle name="Normal 173" xfId="13923" xr:uid="{D1FC4656-2657-4DD3-8A47-6BC5189B5088}"/>
    <cellStyle name="Normal 174" xfId="13925" xr:uid="{65E23EB0-C6AE-4999-B61F-502335ECB567}"/>
    <cellStyle name="Normal 174 2" xfId="20123" xr:uid="{C1DB9366-B563-4A32-9F4D-E258F69AB895}"/>
    <cellStyle name="Normal 175" xfId="13926" xr:uid="{C1BB5045-8DCF-41FF-833A-48F9323689CA}"/>
    <cellStyle name="Normal 176" xfId="70" xr:uid="{C4CF70F5-FBC0-441F-A553-7AF9016500F3}"/>
    <cellStyle name="Normal 176 2" xfId="19680" xr:uid="{B0D755EB-AAB4-4105-A936-5C58D4D3093D}"/>
    <cellStyle name="Normal 177" xfId="19650" xr:uid="{8E945B7F-85D5-4621-9201-3D783151EF37}"/>
    <cellStyle name="Normal 178" xfId="13956" xr:uid="{E32BA419-E4FF-41D2-839E-43D8F9BFCF95}"/>
    <cellStyle name="Normal 179" xfId="20142" xr:uid="{01CC3170-951C-4B57-BEDA-6FD965376113}"/>
    <cellStyle name="Normal 18" xfId="1157" xr:uid="{CCF42A16-24FD-437B-9B1E-44A0DBD8C7CD}"/>
    <cellStyle name="Normal 18 10" xfId="3621" xr:uid="{749CFF9F-EE3C-424E-8278-EEA757F2DBDE}"/>
    <cellStyle name="Normal 18 11" xfId="3622" xr:uid="{80EE62C9-CFA0-45BB-8571-56C2EEB89BCF}"/>
    <cellStyle name="Normal 18 12" xfId="3623" xr:uid="{E8BD99D2-0AC4-4B29-8D40-84E92C7BD14D}"/>
    <cellStyle name="Normal 18 13" xfId="3624" xr:uid="{D6FB5FBA-0503-42C6-B8A7-DA08D75AC18F}"/>
    <cellStyle name="Normal 18 14" xfId="3625" xr:uid="{4CDEDAE8-0ECA-450B-8CAA-7FD1E6572BBA}"/>
    <cellStyle name="Normal 18 15" xfId="3626" xr:uid="{BD3E44A0-A8E6-433B-BA4E-A1A1D6F2C95D}"/>
    <cellStyle name="Normal 18 16" xfId="3627" xr:uid="{5470DD38-E417-48E6-B3DC-1235050A14A6}"/>
    <cellStyle name="Normal 18 17" xfId="3628" xr:uid="{94F27C0D-5790-4D3F-AB5E-525B58DD36A3}"/>
    <cellStyle name="Normal 18 2" xfId="3629" xr:uid="{B26343DF-4744-41AE-BBD3-512439F7CFCF}"/>
    <cellStyle name="Normal 18 3" xfId="3630" xr:uid="{809BC046-3DD0-4CA9-A10E-03F03E680E62}"/>
    <cellStyle name="Normal 18 4" xfId="3631" xr:uid="{B37FBD2D-E0AE-4538-B235-E362CF88BB33}"/>
    <cellStyle name="Normal 18 5" xfId="3632" xr:uid="{B76D82A5-7543-4F67-BA0F-0130C8D4FDD3}"/>
    <cellStyle name="Normal 18 6" xfId="3633" xr:uid="{9F39DA24-A627-4492-9358-688C248ABB85}"/>
    <cellStyle name="Normal 18 7" xfId="3634" xr:uid="{002E5E22-E3C7-4516-ACFE-91F4CDFDE764}"/>
    <cellStyle name="Normal 18 8" xfId="3635" xr:uid="{C3AE9B98-F3A0-4E7E-9F1F-C130B4548CB4}"/>
    <cellStyle name="Normal 18 9" xfId="3636" xr:uid="{6D589D19-3F6D-4CE0-8CC0-4CAB8521DE91}"/>
    <cellStyle name="Normal 180" xfId="20227" xr:uid="{9C9D703B-0182-4FE0-9FFB-15820224DDF3}"/>
    <cellStyle name="Normal 181" xfId="26186" xr:uid="{EC85E872-7D39-4FDA-8E44-729A5109EE22}"/>
    <cellStyle name="Normal 182" xfId="26189" xr:uid="{CB559584-2177-44C8-8010-8A7039F32C17}"/>
    <cellStyle name="Normal 183" xfId="26253" xr:uid="{63C204E0-DB1F-4B03-AD80-FE394D18FBB5}"/>
    <cellStyle name="Normal 184" xfId="31884" xr:uid="{9E9FC152-B2C5-41CE-821B-F9AE5D7FB709}"/>
    <cellStyle name="Normal 185" xfId="31951" xr:uid="{C2353116-80AE-469E-A315-16B4235D2EB6}"/>
    <cellStyle name="Normal 186" xfId="37582" xr:uid="{33829971-A61C-4A4B-A2AD-0CFED38B9D74}"/>
    <cellStyle name="Normal 187" xfId="37588" xr:uid="{1612B058-06AF-47EA-BC3C-274C49B46C25}"/>
    <cellStyle name="Normal 188" xfId="31941" xr:uid="{576A8966-8AF9-48DF-8564-7FF315D12A04}"/>
    <cellStyle name="Normal 189" xfId="37587" xr:uid="{F93C9777-9BF5-45BE-8BF5-54F2240365F6}"/>
    <cellStyle name="Normal 19" xfId="1158" xr:uid="{D0899DC6-E73F-4119-8965-29058EFACB50}"/>
    <cellStyle name="Normal 19 10" xfId="3637" xr:uid="{6C9ACE8F-2E38-42CE-BA6C-1C4AB88F5190}"/>
    <cellStyle name="Normal 19 10 2" xfId="14663" xr:uid="{C20E635E-C784-424B-95B9-2ADC2670BF19}"/>
    <cellStyle name="Normal 19 10 3" xfId="21199" xr:uid="{B0C049E9-62A5-4FAE-9459-1D671933C1E3}"/>
    <cellStyle name="Normal 19 10 4" xfId="26897" xr:uid="{25A22429-59E0-47DB-AAF3-AF8E035B5CD8}"/>
    <cellStyle name="Normal 19 10 5" xfId="32595" xr:uid="{6DC7BA6A-E0E1-47E4-AE1D-201CC7C9D0E0}"/>
    <cellStyle name="Normal 19 11" xfId="3638" xr:uid="{940A9658-8339-48F6-B6E5-82C521A3728A}"/>
    <cellStyle name="Normal 19 12" xfId="3639" xr:uid="{CBBC2632-4656-4E84-B02C-CD61B1E45B06}"/>
    <cellStyle name="Normal 19 13" xfId="3640" xr:uid="{74A61EEB-EE6E-4199-B6AD-4FC229C5A112}"/>
    <cellStyle name="Normal 19 14" xfId="3641" xr:uid="{E37B50A5-E19B-4C9B-95A9-451ED84ECCB8}"/>
    <cellStyle name="Normal 19 15" xfId="3642" xr:uid="{607BC7A7-65B1-48BB-9B3B-59BF486274F5}"/>
    <cellStyle name="Normal 19 16" xfId="3643" xr:uid="{890D4CDC-6DFD-477F-8AA9-8E36D1ADB7FC}"/>
    <cellStyle name="Normal 19 17" xfId="3644" xr:uid="{69009C35-ED5C-4F52-B61B-9F93BD4F9970}"/>
    <cellStyle name="Normal 19 2" xfId="1159" xr:uid="{73628A63-D10F-4927-8ED1-025D71AC2C4E}"/>
    <cellStyle name="Normal 19 2 2" xfId="14011" xr:uid="{7EFB4E61-0C52-4C28-8F78-D6E17C4D6688}"/>
    <cellStyle name="Normal 19 2 3" xfId="20217" xr:uid="{E0277E40-B359-4B32-A72A-08F00BAED6D2}"/>
    <cellStyle name="Normal 19 2 4" xfId="26243" xr:uid="{77B16806-D62F-439E-A0BC-FA8853B3EADF}"/>
    <cellStyle name="Normal 19 2 5" xfId="31938" xr:uid="{0DA512F1-11B6-4AF3-8C12-9527848F8BF4}"/>
    <cellStyle name="Normal 19 3" xfId="3645" xr:uid="{CF4712D7-77D8-4DC1-AD16-CEDE014F6CFD}"/>
    <cellStyle name="Normal 19 3 2" xfId="14664" xr:uid="{EF4DBCEC-BC1D-46BA-8D13-875DC1EC6B99}"/>
    <cellStyle name="Normal 19 3 3" xfId="21200" xr:uid="{E88034ED-25D8-444E-B1B7-12CF98711638}"/>
    <cellStyle name="Normal 19 3 4" xfId="26898" xr:uid="{07F14881-10AC-4E87-8895-EFE0EAFB917E}"/>
    <cellStyle name="Normal 19 3 5" xfId="32596" xr:uid="{7DC01847-E39F-4CC5-BF79-3DCDD7B160A1}"/>
    <cellStyle name="Normal 19 4" xfId="3646" xr:uid="{8EC63EA2-83E2-49EA-B5EE-5B0F5F120CF2}"/>
    <cellStyle name="Normal 19 4 2" xfId="14665" xr:uid="{0C6F1030-6C13-4E1D-93D1-D3B2D74AF851}"/>
    <cellStyle name="Normal 19 4 3" xfId="21201" xr:uid="{52C4EA78-D8BF-44B0-9C9A-6758CEAF49CF}"/>
    <cellStyle name="Normal 19 4 4" xfId="26899" xr:uid="{700EE7D3-AA47-448D-9AF2-0B096CB889EF}"/>
    <cellStyle name="Normal 19 4 5" xfId="32597" xr:uid="{6B0B67E0-CDC0-4563-A847-70EC64D7ECB8}"/>
    <cellStyle name="Normal 19 5" xfId="3647" xr:uid="{2BB98993-3FBF-455F-9855-7CA8B16C039E}"/>
    <cellStyle name="Normal 19 5 2" xfId="14666" xr:uid="{F82FF506-236A-427F-9DCC-303C8D070B93}"/>
    <cellStyle name="Normal 19 5 3" xfId="21202" xr:uid="{C18A88BB-098F-442F-AB74-4A4F8D7A503A}"/>
    <cellStyle name="Normal 19 5 4" xfId="26900" xr:uid="{81162D3F-452E-48D9-A311-3363461754D2}"/>
    <cellStyle name="Normal 19 5 5" xfId="32598" xr:uid="{3127894A-F28F-43BE-8007-3CB7A486F59A}"/>
    <cellStyle name="Normal 19 6" xfId="3648" xr:uid="{EB5C97EE-B014-40EA-8D66-9BB3ED206E40}"/>
    <cellStyle name="Normal 19 6 2" xfId="14667" xr:uid="{CDD688BE-06DC-46CC-AD8A-92637034EEC6}"/>
    <cellStyle name="Normal 19 6 3" xfId="21203" xr:uid="{3ED9EC26-9924-451C-B59B-D2B16ADDB949}"/>
    <cellStyle name="Normal 19 6 4" xfId="26901" xr:uid="{1939ADA1-4EA6-4E30-8D37-7EBEE6B3D3E5}"/>
    <cellStyle name="Normal 19 6 5" xfId="32599" xr:uid="{D83F475A-FBF7-4790-ABE5-8C4DA5B193A3}"/>
    <cellStyle name="Normal 19 7" xfId="3649" xr:uid="{6B0283FB-D749-47C8-8819-91964905A0FD}"/>
    <cellStyle name="Normal 19 7 2" xfId="14668" xr:uid="{F7CF6435-0283-41A8-9015-04DB601967B9}"/>
    <cellStyle name="Normal 19 7 3" xfId="21204" xr:uid="{9FEF74C1-9944-4F0A-B2FA-8927D04E611F}"/>
    <cellStyle name="Normal 19 7 4" xfId="26902" xr:uid="{06F68468-F68A-417A-808F-0F7C8EDC95B5}"/>
    <cellStyle name="Normal 19 7 5" xfId="32600" xr:uid="{B060C737-26E2-438B-B8B2-9436186DC62C}"/>
    <cellStyle name="Normal 19 8" xfId="3650" xr:uid="{5DBC3A7E-7EC9-4138-A0F6-86F7B74E5CED}"/>
    <cellStyle name="Normal 19 8 2" xfId="14669" xr:uid="{B664D5F2-7276-478A-8634-83846F5F4256}"/>
    <cellStyle name="Normal 19 8 3" xfId="21205" xr:uid="{F3C0B3D8-7867-45D8-9D5B-1E4BFFB39D5B}"/>
    <cellStyle name="Normal 19 8 4" xfId="26903" xr:uid="{8A5F2309-253D-40BC-92BD-DA0757D739C3}"/>
    <cellStyle name="Normal 19 8 5" xfId="32601" xr:uid="{F1C111D5-E2A5-48B4-AC55-F2A7B2CF4CC5}"/>
    <cellStyle name="Normal 19 9" xfId="3651" xr:uid="{D2655329-2428-4247-A0EC-155892B49309}"/>
    <cellStyle name="Normal 19 9 2" xfId="14670" xr:uid="{04763C8B-D4EC-4A35-BCC6-76284F023F16}"/>
    <cellStyle name="Normal 19 9 3" xfId="21206" xr:uid="{AF677FF0-ADAB-4B5F-BE29-D6D890265B4D}"/>
    <cellStyle name="Normal 19 9 4" xfId="26904" xr:uid="{C3FA0C66-E8BA-4E02-ABD3-97AF47A036CA}"/>
    <cellStyle name="Normal 19 9 5" xfId="32602" xr:uid="{51069BBC-E054-49AC-9A67-14B3F617F80C}"/>
    <cellStyle name="Normal 190" xfId="3" xr:uid="{328DD735-2531-4B0A-BFE0-AC2B14531043}"/>
    <cellStyle name="Normal 2" xfId="4" xr:uid="{CAFB48AC-780D-45DF-8FBF-22D61E16DCDA}"/>
    <cellStyle name="Normal 2 10" xfId="3652" xr:uid="{8BC80042-EC81-4418-BC13-807412E8095B}"/>
    <cellStyle name="Normal 2 10 2" xfId="3653" xr:uid="{AC09A267-D126-4A61-AF4E-373EDD5E8C77}"/>
    <cellStyle name="Normal 2 10 3" xfId="3654" xr:uid="{5617F569-627C-4B01-945F-0392C3FE830F}"/>
    <cellStyle name="Normal 2 10 3 2" xfId="14671" xr:uid="{5D578CDE-45FE-4589-A231-E0A9B379C946}"/>
    <cellStyle name="Normal 2 10 3 3" xfId="21207" xr:uid="{BF6EC97F-6576-45FF-A39E-1F4B8CC15CF0}"/>
    <cellStyle name="Normal 2 10 3 4" xfId="26905" xr:uid="{A84DAC0B-8933-428D-AFDA-3D32EC42237D}"/>
    <cellStyle name="Normal 2 10 3 5" xfId="32603" xr:uid="{DD0B20F2-A763-4627-92F3-EEAD27FEBED1}"/>
    <cellStyle name="Normal 2 10 4" xfId="3655" xr:uid="{AA56AE07-FA3D-430B-9BFC-4DF05BA59C88}"/>
    <cellStyle name="Normal 2 10 5" xfId="3656" xr:uid="{6C99A262-08A2-4FDB-9C69-1F8B0076CD15}"/>
    <cellStyle name="Normal 2 11" xfId="3657" xr:uid="{A2634148-70BF-487B-928C-FE9C2D8103FA}"/>
    <cellStyle name="Normal 2 11 2" xfId="3658" xr:uid="{CC3DC6E0-08FD-4BD4-841D-5B1445D60856}"/>
    <cellStyle name="Normal 2 11 3" xfId="3659" xr:uid="{21A15C1D-ABD2-49DC-95CE-A4770DBFF8FD}"/>
    <cellStyle name="Normal 2 11 3 2" xfId="14672" xr:uid="{FDE94FD4-11EB-4A13-A039-7759EF018021}"/>
    <cellStyle name="Normal 2 11 3 3" xfId="21208" xr:uid="{F9AA2775-8953-4611-9522-A81CD553F821}"/>
    <cellStyle name="Normal 2 11 3 4" xfId="26906" xr:uid="{5784F2DF-65E4-45FF-A772-BDAEA7404BDD}"/>
    <cellStyle name="Normal 2 11 3 5" xfId="32604" xr:uid="{46714244-9994-4FAC-A65B-25C799DE919D}"/>
    <cellStyle name="Normal 2 11 4" xfId="3660" xr:uid="{088D692E-75C0-457C-BFB7-FAC76A8F7613}"/>
    <cellStyle name="Normal 2 11 5" xfId="3661" xr:uid="{944CD7A1-575F-4148-BD4C-468269B23DCA}"/>
    <cellStyle name="Normal 2 12" xfId="3662" xr:uid="{2847DBFB-CD6B-46ED-9E3B-7258D8443620}"/>
    <cellStyle name="Normal 2 12 2" xfId="3663" xr:uid="{19A36EE4-DF64-4FC1-899C-A0BFCEF80EF0}"/>
    <cellStyle name="Normal 2 12 3" xfId="3664" xr:uid="{A412838D-D32B-4DCB-8F83-53B8AADB48B8}"/>
    <cellStyle name="Normal 2 12 3 2" xfId="14673" xr:uid="{D56733F9-AB5A-4442-8DF2-430FAA86946B}"/>
    <cellStyle name="Normal 2 12 3 3" xfId="21209" xr:uid="{9940486E-BB91-483E-BB6F-1C0B1D38518B}"/>
    <cellStyle name="Normal 2 12 3 4" xfId="26907" xr:uid="{77D4F003-64D6-41EE-A976-8D63E3AB8AB6}"/>
    <cellStyle name="Normal 2 12 3 5" xfId="32605" xr:uid="{77CE7B3C-AA22-4935-80A6-22EECEBECA19}"/>
    <cellStyle name="Normal 2 12 4" xfId="3665" xr:uid="{01AA6867-7CD1-4FB1-A5E8-8FDC4B132F23}"/>
    <cellStyle name="Normal 2 12 5" xfId="3666" xr:uid="{6F63F15C-89BA-4558-8327-5E76DA9AD272}"/>
    <cellStyle name="Normal 2 13" xfId="3667" xr:uid="{A1A92EC4-774B-4218-93FF-4F2E2C195DBF}"/>
    <cellStyle name="Normal 2 13 10" xfId="3668" xr:uid="{F7158402-DEBA-466A-82BC-49439F0DC5D3}"/>
    <cellStyle name="Normal 2 13 11" xfId="3669" xr:uid="{DA61AA87-001C-414B-850B-FD5D59101E52}"/>
    <cellStyle name="Normal 2 13 12" xfId="3670" xr:uid="{4BF9D8D5-4190-453E-BB29-07C7B9636266}"/>
    <cellStyle name="Normal 2 13 13" xfId="3671" xr:uid="{4FC14C03-54C7-41B6-AA9B-9121FA9F2214}"/>
    <cellStyle name="Normal 2 13 14" xfId="3672" xr:uid="{20DC7E81-A279-4096-BA92-3DF87534FA32}"/>
    <cellStyle name="Normal 2 13 15" xfId="3673" xr:uid="{2B47B732-9499-47F1-8794-1198D9CBE537}"/>
    <cellStyle name="Normal 2 13 16" xfId="3674" xr:uid="{0AB330AC-2A9A-43BC-8A84-392F54AF5FE5}"/>
    <cellStyle name="Normal 2 13 17" xfId="3675" xr:uid="{ECAE7E18-8C0E-4DD8-9B97-7BA4A6EFD5E9}"/>
    <cellStyle name="Normal 2 13 18" xfId="3676" xr:uid="{AF9218EA-C2A1-4DF3-9537-656B443064FC}"/>
    <cellStyle name="Normal 2 13 19" xfId="3677" xr:uid="{47D8D457-EFD5-4417-B1BB-6EB5E469B73D}"/>
    <cellStyle name="Normal 2 13 2" xfId="3678" xr:uid="{834E33A6-9655-4756-9170-195FABEB5F56}"/>
    <cellStyle name="Normal 2 13 20" xfId="3679" xr:uid="{14DAF79F-B4CE-4D95-B16F-44A42ACE0C84}"/>
    <cellStyle name="Normal 2 13 21" xfId="3680" xr:uid="{779CC576-7A7E-4862-B440-C6B8E122211E}"/>
    <cellStyle name="Normal 2 13 22" xfId="3681" xr:uid="{FE46E9B7-4757-4D77-9FC9-2491366B8DAD}"/>
    <cellStyle name="Normal 2 13 23" xfId="3682" xr:uid="{565D7FF4-586E-423A-8FE7-E85D0F0FA555}"/>
    <cellStyle name="Normal 2 13 24" xfId="3683" xr:uid="{A9B8085A-1AF0-4021-B08C-C29BBA6DE645}"/>
    <cellStyle name="Normal 2 13 25" xfId="3684" xr:uid="{20BABF93-6877-4C5B-BA77-1D89446DDAB9}"/>
    <cellStyle name="Normal 2 13 26" xfId="3685" xr:uid="{2176FACE-97E3-4394-807D-1F16BB0CE631}"/>
    <cellStyle name="Normal 2 13 27" xfId="3686" xr:uid="{6FA3186A-AABF-4DAF-8289-106D6B07DCCB}"/>
    <cellStyle name="Normal 2 13 28" xfId="3687" xr:uid="{52502585-0F56-45ED-A470-495B39D32252}"/>
    <cellStyle name="Normal 2 13 29" xfId="3688" xr:uid="{BBC6B8A8-EA71-4CB8-9E15-0B349B56534B}"/>
    <cellStyle name="Normal 2 13 3" xfId="3689" xr:uid="{F12882AB-3027-4B5D-A12C-599A0FDAC187}"/>
    <cellStyle name="Normal 2 13 30" xfId="3690" xr:uid="{EDC6A3E6-D982-4758-A831-7EF6767264DD}"/>
    <cellStyle name="Normal 2 13 31" xfId="3691" xr:uid="{05C1BD1E-4EBF-4C9C-B528-BFECB8236CF3}"/>
    <cellStyle name="Normal 2 13 32" xfId="3692" xr:uid="{65AE7A8C-B84E-4284-83EE-2F5B274B65DE}"/>
    <cellStyle name="Normal 2 13 33" xfId="3693" xr:uid="{ED1B0C83-E6E5-4AD4-A84F-517334B1B12C}"/>
    <cellStyle name="Normal 2 13 34" xfId="3694" xr:uid="{13366D68-2235-4C2F-8878-B384B2C0B29C}"/>
    <cellStyle name="Normal 2 13 35" xfId="3695" xr:uid="{5037B079-B4CD-4C00-8FF6-734A33FA4AED}"/>
    <cellStyle name="Normal 2 13 36" xfId="3696" xr:uid="{FA9908D7-00AE-4133-A69D-8F32EC06A375}"/>
    <cellStyle name="Normal 2 13 37" xfId="3697" xr:uid="{80E72A5E-16EF-461D-B5DF-8560BF02D71C}"/>
    <cellStyle name="Normal 2 13 38" xfId="3698" xr:uid="{8E06C934-6C6E-4C1C-9B7B-82AD8B4B0514}"/>
    <cellStyle name="Normal 2 13 39" xfId="3699" xr:uid="{FDC7A9CE-CCA3-4CBB-B6E1-5081475D7D0F}"/>
    <cellStyle name="Normal 2 13 4" xfId="3700" xr:uid="{3DFE1831-8CAF-409D-A544-C051F8242559}"/>
    <cellStyle name="Normal 2 13 40" xfId="3701" xr:uid="{26DF7A99-4D10-40DC-B23D-2400C0280DF2}"/>
    <cellStyle name="Normal 2 13 41" xfId="3702" xr:uid="{9778F813-AE4B-4A37-975D-917CFC1AD8B7}"/>
    <cellStyle name="Normal 2 13 42" xfId="3703" xr:uid="{E49A7806-C4CC-44D1-A63C-A8A0C6EE4484}"/>
    <cellStyle name="Normal 2 13 43" xfId="3704" xr:uid="{AFB08BEE-1D35-49B0-B56E-07CC1CF78E51}"/>
    <cellStyle name="Normal 2 13 44" xfId="3705" xr:uid="{92EE4596-0F2B-45E9-B271-927DC3EF2D6C}"/>
    <cellStyle name="Normal 2 13 45" xfId="3706" xr:uid="{C906CE59-3F8C-40AD-9297-936AB572113C}"/>
    <cellStyle name="Normal 2 13 46" xfId="3707" xr:uid="{4E8C3463-43FD-496E-B34C-C761622BA4D3}"/>
    <cellStyle name="Normal 2 13 47" xfId="3708" xr:uid="{1AD5CBAA-B985-4F95-97D3-9581DFC95F9F}"/>
    <cellStyle name="Normal 2 13 48" xfId="3709" xr:uid="{3E6517E0-1F6C-4611-9E65-06E9075AD7EA}"/>
    <cellStyle name="Normal 2 13 49" xfId="3710" xr:uid="{8CF12FB8-231B-4BDC-BDCB-FFB990CFF53E}"/>
    <cellStyle name="Normal 2 13 5" xfId="3711" xr:uid="{573D11FC-3836-4E14-AFE5-DCB4294F4D53}"/>
    <cellStyle name="Normal 2 13 50" xfId="3712" xr:uid="{A9C6EF81-9138-4807-A83F-6BCBB37BD717}"/>
    <cellStyle name="Normal 2 13 51" xfId="3713" xr:uid="{90158F02-CEAF-4DA7-BDD2-0062342EAD6A}"/>
    <cellStyle name="Normal 2 13 52" xfId="3714" xr:uid="{E38054A1-D3B8-4F39-A785-46CEE5CF2EA9}"/>
    <cellStyle name="Normal 2 13 53" xfId="3715" xr:uid="{5F6146B2-B89A-483B-A346-B9977AB668DB}"/>
    <cellStyle name="Normal 2 13 54" xfId="3716" xr:uid="{6B7CAC35-FCFE-4F5F-9F4F-9863374F8106}"/>
    <cellStyle name="Normal 2 13 55" xfId="3717" xr:uid="{A6E3282C-6019-40D1-B3E9-285EE0B364C5}"/>
    <cellStyle name="Normal 2 13 56" xfId="3718" xr:uid="{F2F5D834-0A97-4DFD-9191-2E7EB49BD095}"/>
    <cellStyle name="Normal 2 13 57" xfId="3719" xr:uid="{1F8DEF89-31BD-4C13-8738-A213BB319F78}"/>
    <cellStyle name="Normal 2 13 58" xfId="3720" xr:uid="{D0A4924A-A77F-4608-9EE4-F54561B37688}"/>
    <cellStyle name="Normal 2 13 59" xfId="3721" xr:uid="{1D7FCBE9-04B4-4098-BE3C-34AFC77EA61F}"/>
    <cellStyle name="Normal 2 13 6" xfId="3722" xr:uid="{40754DB9-86B5-48E6-89BB-699A670519E6}"/>
    <cellStyle name="Normal 2 13 60" xfId="3723" xr:uid="{61327E85-5F32-4320-AB4A-CE185B032FB2}"/>
    <cellStyle name="Normal 2 13 61" xfId="3724" xr:uid="{880C2F4B-22E8-4E49-A17A-E502EFC9E957}"/>
    <cellStyle name="Normal 2 13 62" xfId="3725" xr:uid="{F37D8AA6-5579-42A9-96CD-D4F0B26B8D81}"/>
    <cellStyle name="Normal 2 13 7" xfId="3726" xr:uid="{A7357B2B-249E-4468-9E9F-0D34D9D0E958}"/>
    <cellStyle name="Normal 2 13 8" xfId="3727" xr:uid="{3E53E4D1-8584-440A-8713-A593FDA80DDC}"/>
    <cellStyle name="Normal 2 13 9" xfId="3728" xr:uid="{0E30B54B-AF17-4EB5-8748-334BA56461F9}"/>
    <cellStyle name="Normal 2 14" xfId="3729" xr:uid="{91618C9F-AFA2-4702-BDDC-558678774E87}"/>
    <cellStyle name="Normal 2 14 10" xfId="3730" xr:uid="{4273984D-876C-4308-989E-43A2C8C27AE1}"/>
    <cellStyle name="Normal 2 14 11" xfId="3731" xr:uid="{6AFC30C7-B266-4B2E-A99A-B465771944F0}"/>
    <cellStyle name="Normal 2 14 12" xfId="3732" xr:uid="{83D54FC5-7781-426D-A7D6-DB387A69EB0C}"/>
    <cellStyle name="Normal 2 14 13" xfId="3733" xr:uid="{D9CAF062-5E89-4E85-BFCE-1DD2F303B9A3}"/>
    <cellStyle name="Normal 2 14 14" xfId="3734" xr:uid="{6E7BD30D-C46B-4396-BCB9-1F5143558716}"/>
    <cellStyle name="Normal 2 14 15" xfId="3735" xr:uid="{6F5F74F1-E62B-4A0A-B48B-3B81DB238D15}"/>
    <cellStyle name="Normal 2 14 16" xfId="3736" xr:uid="{EDE6DDE2-4B37-4D32-9381-D8A023C3B24B}"/>
    <cellStyle name="Normal 2 14 17" xfId="3737" xr:uid="{F1E2F358-F28E-4A3E-976D-99DC8BE879EA}"/>
    <cellStyle name="Normal 2 14 18" xfId="3738" xr:uid="{3B139C54-98CE-4AB7-9BEA-B9861F58700D}"/>
    <cellStyle name="Normal 2 14 19" xfId="3739" xr:uid="{5D77466A-D7F4-40E8-B62A-24D6E7AD5070}"/>
    <cellStyle name="Normal 2 14 2" xfId="3740" xr:uid="{43549C69-6AFB-416A-95EF-A295310E1612}"/>
    <cellStyle name="Normal 2 14 3" xfId="3741" xr:uid="{63FE4B8F-F7F5-4014-81A9-2623F2D8488B}"/>
    <cellStyle name="Normal 2 14 4" xfId="3742" xr:uid="{E3AEB721-9D7B-49D3-8FC2-7F25D9E320CB}"/>
    <cellStyle name="Normal 2 14 5" xfId="3743" xr:uid="{F32A5FF2-DC3C-414B-B8EA-30F037C82DC6}"/>
    <cellStyle name="Normal 2 14 6" xfId="3744" xr:uid="{C5FE18BA-43AE-4D5C-B95C-4049A2CC263B}"/>
    <cellStyle name="Normal 2 14 7" xfId="3745" xr:uid="{2E61A36C-A51A-4A7F-9067-B2D2AECB8DBD}"/>
    <cellStyle name="Normal 2 14 8" xfId="3746" xr:uid="{B3DF1987-FFE2-4E91-830F-4257330F77FE}"/>
    <cellStyle name="Normal 2 14 9" xfId="3747" xr:uid="{B19289A3-5E01-4E38-AF60-9A607E6BE8F1}"/>
    <cellStyle name="Normal 2 15" xfId="3748" xr:uid="{1392FFE6-0427-41C9-9AB6-7E84904361D2}"/>
    <cellStyle name="Normal 2 16" xfId="3749" xr:uid="{02B76D78-8EED-44BD-912E-D7CC4CE902C5}"/>
    <cellStyle name="Normal 2 16 10" xfId="3750" xr:uid="{1ECEAA4F-B73E-47D1-A617-91D88AD5CB0E}"/>
    <cellStyle name="Normal 2 16 2" xfId="3751" xr:uid="{48656F43-8471-4D13-970E-9D98073DB37A}"/>
    <cellStyle name="Normal 2 16 3" xfId="3752" xr:uid="{87CED984-A3DE-4934-8100-C4CC777A99D0}"/>
    <cellStyle name="Normal 2 16 4" xfId="3753" xr:uid="{0305390E-114B-453D-8592-0F07F501F3D1}"/>
    <cellStyle name="Normal 2 16 5" xfId="3754" xr:uid="{A2D3AE84-260A-4624-847B-831C1F8BBEAF}"/>
    <cellStyle name="Normal 2 16 6" xfId="3755" xr:uid="{0FA529EF-8E5C-4F8A-BE35-2DD5D3DF13E1}"/>
    <cellStyle name="Normal 2 16 7" xfId="3756" xr:uid="{78B646E9-8DD2-4C00-9ACE-835322413E70}"/>
    <cellStyle name="Normal 2 16 8" xfId="3757" xr:uid="{5A646147-ED60-440A-85D2-8077A0B807E1}"/>
    <cellStyle name="Normal 2 16 9" xfId="3758" xr:uid="{B0F68598-0E61-4A46-865B-CCC6383C7999}"/>
    <cellStyle name="Normal 2 17" xfId="3759" xr:uid="{3C956097-E2B5-4AC1-B6DE-4154DEE51D45}"/>
    <cellStyle name="Normal 2 18" xfId="3760" xr:uid="{0D7136F7-F6E1-4785-A79D-D87D0F8BB837}"/>
    <cellStyle name="Normal 2 19" xfId="3761" xr:uid="{E41F8B0A-45CB-4267-B8B8-A1A71B37C161}"/>
    <cellStyle name="Normal 2 2" xfId="32" xr:uid="{0C0B5D57-935C-43EB-947B-6BA73CA19996}"/>
    <cellStyle name="Normal 2 2 2" xfId="3762" xr:uid="{A3620EE4-DD1A-4F18-84E4-29B6320564D0}"/>
    <cellStyle name="Normal 2 2 2 2" xfId="3763" xr:uid="{A8D934F7-9F73-4EC1-8078-ED48B3F82C0C}"/>
    <cellStyle name="Normal 2 2 2 3" xfId="3764" xr:uid="{29893A33-800E-4588-9AC5-FA2843652C78}"/>
    <cellStyle name="Normal 2 2 2 4" xfId="3765" xr:uid="{C0982D24-92DD-47E1-9FF3-61427FDA27E0}"/>
    <cellStyle name="Normal 2 2 2 5" xfId="6" xr:uid="{056C0023-8A1C-461D-ABCA-91DA092535DA}"/>
    <cellStyle name="Normal 2 2 3" xfId="3766" xr:uid="{E718F6E5-5461-4223-9A2F-552481E5D083}"/>
    <cellStyle name="Normal 2 2 4" xfId="3767" xr:uid="{C61E439F-667C-4B53-B7A9-7C349C2ECC56}"/>
    <cellStyle name="Normal 2 2 4 2" xfId="3768" xr:uid="{E1B5CEFB-7020-46BA-A957-3B8ADB0E97B8}"/>
    <cellStyle name="Normal 2 2 4 3" xfId="3769" xr:uid="{6736625B-BEE4-4B39-BEC3-4F66A58F42B4}"/>
    <cellStyle name="Normal 2 2 5" xfId="3770" xr:uid="{7275A427-BD36-45E4-B3B0-5ABC06C7D062}"/>
    <cellStyle name="Normal 2 2 5 2" xfId="14674" xr:uid="{5A3BBEB0-8BE3-44FD-A62D-2976F4651AA7}"/>
    <cellStyle name="Normal 2 2 5 3" xfId="21210" xr:uid="{EA3004C1-5A2D-481E-BF82-830AF808C143}"/>
    <cellStyle name="Normal 2 2 5 4" xfId="26908" xr:uid="{09802008-669F-4173-BCD2-56CDB0FB047D}"/>
    <cellStyle name="Normal 2 2 5 5" xfId="32606" xr:uid="{D2FA4959-D8FD-4CFB-97C7-1E0AFE5EF146}"/>
    <cellStyle name="Normal 2 2 6" xfId="3771" xr:uid="{4B7D764C-7126-4FD6-90FF-06C8F088123E}"/>
    <cellStyle name="Normal 2 2 7" xfId="8" xr:uid="{D46B6ECA-B97F-4BBF-84DB-CFC92D80D957}"/>
    <cellStyle name="Normal 2 2 8" xfId="1160" xr:uid="{668220AC-CB60-4707-ABC6-ADEBD0E7A124}"/>
    <cellStyle name="Normal 2 20" xfId="3772" xr:uid="{3277BB59-D478-438D-BA45-5FCFABC8C905}"/>
    <cellStyle name="Normal 2 21" xfId="3773" xr:uid="{7C85783F-E820-488A-B7B5-3D6D52AB69D1}"/>
    <cellStyle name="Normal 2 22" xfId="3774" xr:uid="{5C85A5D0-6851-4FA7-BB18-4E4D73A782BF}"/>
    <cellStyle name="Normal 2 22 10" xfId="3775" xr:uid="{36DE46FB-05A7-43A3-B0F7-66A56D314CAA}"/>
    <cellStyle name="Normal 2 22 2" xfId="3776" xr:uid="{F5C577EE-6A10-4644-843E-CF6DCE91D17F}"/>
    <cellStyle name="Normal 2 22 3" xfId="3777" xr:uid="{FDEB01D5-EEF3-4AA2-A6DB-BD837B9E4A41}"/>
    <cellStyle name="Normal 2 22 4" xfId="3778" xr:uid="{1159AA32-7EAF-4692-A502-803088D73591}"/>
    <cellStyle name="Normal 2 22 5" xfId="3779" xr:uid="{C4BF600E-DA9C-4700-9066-DE0BAE86159D}"/>
    <cellStyle name="Normal 2 22 6" xfId="3780" xr:uid="{49481EC7-FFAA-4300-B49F-688999E5F78B}"/>
    <cellStyle name="Normal 2 22 7" xfId="3781" xr:uid="{243A28E0-A6D1-47C1-AC16-01536876AC71}"/>
    <cellStyle name="Normal 2 22 8" xfId="3782" xr:uid="{8C5FCF35-C9F2-4A4C-A37A-16DA7F81D14A}"/>
    <cellStyle name="Normal 2 22 9" xfId="3783" xr:uid="{AA6D001E-6463-4426-966F-B2E1F938E33A}"/>
    <cellStyle name="Normal 2 23" xfId="3784" xr:uid="{C816B1B5-C596-4B92-94F6-D50079887F1C}"/>
    <cellStyle name="Normal 2 24" xfId="3785" xr:uid="{BCA69E22-0A47-4DB7-9A29-63AD2AE47E1A}"/>
    <cellStyle name="Normal 2 25" xfId="3786" xr:uid="{39DE8EF0-FC69-4767-8CD5-194B9FC58372}"/>
    <cellStyle name="Normal 2 25 2" xfId="3787" xr:uid="{ADD3DFEC-ADD0-44D7-B14E-FEC90F74F7CB}"/>
    <cellStyle name="Normal 2 25 2 2" xfId="3788" xr:uid="{1DF46248-92DC-4463-9EFB-E663EA91B01D}"/>
    <cellStyle name="Normal 2 25 3" xfId="3789" xr:uid="{3BF04A28-48AB-4202-9CD2-0C75D3565151}"/>
    <cellStyle name="Normal 2 25 4" xfId="3790" xr:uid="{34FD163A-705B-43B3-8BFB-94EB6ADC7209}"/>
    <cellStyle name="Normal 2 25 5" xfId="3791" xr:uid="{3AEF9412-B179-4CC4-8C09-EC5EF3373EF9}"/>
    <cellStyle name="Normal 2 25 6" xfId="3792" xr:uid="{90778149-EDCA-48C2-8CE8-F8CF9055B1A4}"/>
    <cellStyle name="Normal 2 25 7" xfId="3793" xr:uid="{2CB4C15C-F3CC-493F-BFDA-F817DCCF6477}"/>
    <cellStyle name="Normal 2 25 8" xfId="3794" xr:uid="{A72BB9B8-EF51-476F-BE6E-B60DA5122344}"/>
    <cellStyle name="Normal 2 25 9" xfId="3795" xr:uid="{21C9FFCD-9EAE-4811-80CC-E77DEDC4EB30}"/>
    <cellStyle name="Normal 2 26" xfId="3796" xr:uid="{7CC368D7-E410-4672-9AC8-15109F185639}"/>
    <cellStyle name="Normal 2 27" xfId="3797" xr:uid="{826876F4-DBA2-4731-9037-F4929E16224A}"/>
    <cellStyle name="Normal 2 28" xfId="3798" xr:uid="{E3445454-CC4A-45FE-A0BA-1C174A637684}"/>
    <cellStyle name="Normal 2 29" xfId="3799" xr:uid="{C9D5883E-1AB9-4D8A-B126-86F5E954B55E}"/>
    <cellStyle name="Normal 2 3" xfId="52" xr:uid="{091464C8-A337-49B3-B136-22692FFA44C9}"/>
    <cellStyle name="Normal 2 3 2" xfId="3800" xr:uid="{34DE3141-40CC-4AF3-835F-432FBE0A1824}"/>
    <cellStyle name="Normal 2 3 2 2" xfId="3801" xr:uid="{1C5DBBD7-7378-4916-887D-5291D904D3C5}"/>
    <cellStyle name="Normal 2 3 2 3" xfId="3802" xr:uid="{C4366032-76BB-4982-ADC2-7A433B8948DF}"/>
    <cellStyle name="Normal 2 3 2 4" xfId="3803" xr:uid="{009C38FF-F7CA-476F-9566-58709E477B68}"/>
    <cellStyle name="Normal 2 3 3" xfId="16" xr:uid="{7517B18C-B3E0-4DD8-A4FA-A195793C9AD0}"/>
    <cellStyle name="Normal 2 3 3 2" xfId="3805" xr:uid="{9A2AA6A3-1379-4E77-B45F-0CD38A83791D}"/>
    <cellStyle name="Normal 2 3 3 3" xfId="3806" xr:uid="{5D5CDC16-4DE2-48DA-9689-7067F41C3F5E}"/>
    <cellStyle name="Normal 2 3 3 4" xfId="13931" xr:uid="{F2609EAD-6EE3-4928-AC86-99DF855C4658}"/>
    <cellStyle name="Normal 2 3 3 5" xfId="3804" xr:uid="{F0BE06A8-B2DA-4DBE-8AA3-875D51E36932}"/>
    <cellStyle name="Normal 2 3 3 6" xfId="19655" xr:uid="{C4EA66FA-AAA8-4F89-BD49-E682A45C1A5B}"/>
    <cellStyle name="Normal 2 3 4" xfId="3807" xr:uid="{9286F04D-F847-4DDB-8E0F-680388C0CD86}"/>
    <cellStyle name="Normal 2 3 4 2" xfId="14675" xr:uid="{D08C8DBC-7046-4B4A-94B6-224D81DCAC4A}"/>
    <cellStyle name="Normal 2 3 4 3" xfId="21211" xr:uid="{26808E4E-FED7-47CE-8A7B-7DE50564CF40}"/>
    <cellStyle name="Normal 2 3 4 4" xfId="26909" xr:uid="{8CC0574E-6396-45A0-BB50-EFFA124759D5}"/>
    <cellStyle name="Normal 2 3 4 5" xfId="32607" xr:uid="{FF54EC9D-E7A6-4B3A-845F-CFBCD96B53E3}"/>
    <cellStyle name="Normal 2 3 5" xfId="3808" xr:uid="{271843B6-9F75-4BAF-9BED-E83A6D386613}"/>
    <cellStyle name="Normal 2 3 6" xfId="3809" xr:uid="{7039DD49-4AE7-45B8-9593-507C727A46D6}"/>
    <cellStyle name="Normal 2 3 7" xfId="1161" xr:uid="{5F58F684-C532-42F2-8072-50ED6F40860E}"/>
    <cellStyle name="Normal 2 30" xfId="3810" xr:uid="{CD865B3E-FC1F-419A-91E2-C49231C093A7}"/>
    <cellStyle name="Normal 2 31" xfId="3811" xr:uid="{71E59357-45CB-4729-8697-F86A34DA834F}"/>
    <cellStyle name="Normal 2 32" xfId="3812" xr:uid="{480C6D78-5C54-4921-B6EB-DAE8EFF0A559}"/>
    <cellStyle name="Normal 2 32 2" xfId="3813" xr:uid="{68004699-BF76-4808-AD32-BCF802A7F1E1}"/>
    <cellStyle name="Normal 2 33" xfId="73" xr:uid="{E6D776CC-1A53-47C5-9E23-A4D2706B3F9D}"/>
    <cellStyle name="Normal 2 34" xfId="3814" xr:uid="{443364D8-AC43-407A-BDB6-2DBAA2139086}"/>
    <cellStyle name="Normal 2 35" xfId="3815" xr:uid="{B996F8CD-B17F-4D3F-8D3F-06416F689082}"/>
    <cellStyle name="Normal 2 36" xfId="3816" xr:uid="{1EDA60D8-E8A8-4F20-931D-D7667C82C164}"/>
    <cellStyle name="Normal 2 37" xfId="3817" xr:uid="{739E5FEB-4665-43DF-B5EC-2DC89AF2297F}"/>
    <cellStyle name="Normal 2 38" xfId="3818" xr:uid="{6E30B53C-8BCF-4861-A0FB-AD56970BDFC2}"/>
    <cellStyle name="Normal 2 38 2" xfId="3819" xr:uid="{41755789-116C-4CD8-BEC0-DE578EF5FE8D}"/>
    <cellStyle name="Normal 2 39" xfId="3820" xr:uid="{FDEC1066-5467-48DB-9DF6-F09602825725}"/>
    <cellStyle name="Normal 2 4" xfId="1162" xr:uid="{96F9489B-AA41-4E96-8EDE-ADA6EA020756}"/>
    <cellStyle name="Normal 2 4 10" xfId="3821" xr:uid="{6AF50EF2-25D3-45BF-918A-F5848E4BF9A4}"/>
    <cellStyle name="Normal 2 4 11" xfId="3822" xr:uid="{ACE6D055-0FD2-4D93-9543-61C2FE04887C}"/>
    <cellStyle name="Normal 2 4 12" xfId="3823" xr:uid="{B1287A77-9341-4B4A-B909-A25A2D8D2774}"/>
    <cellStyle name="Normal 2 4 13" xfId="3824" xr:uid="{27185B0E-CD5E-41F8-91E8-6539C1DDE7D1}"/>
    <cellStyle name="Normal 2 4 14" xfId="3825" xr:uid="{466CF39C-4686-44F3-A178-E24B7B045241}"/>
    <cellStyle name="Normal 2 4 15" xfId="3826" xr:uid="{5192541A-6F39-4A2F-8DC0-0CB04DB26E2E}"/>
    <cellStyle name="Normal 2 4 16" xfId="3827" xr:uid="{83339026-AB8B-4B44-B28D-010224FEB52E}"/>
    <cellStyle name="Normal 2 4 17" xfId="3828" xr:uid="{402C3059-E404-4974-A00F-6CB6CCFF3387}"/>
    <cellStyle name="Normal 2 4 18" xfId="3829" xr:uid="{86D07F54-E6BB-4B2F-832A-51E7EF2E9334}"/>
    <cellStyle name="Normal 2 4 19" xfId="3830" xr:uid="{EB33DA6F-0E79-4338-B833-52FFE82B093C}"/>
    <cellStyle name="Normal 2 4 2" xfId="3831" xr:uid="{A54A413E-C3EC-4B5C-B788-77213F264240}"/>
    <cellStyle name="Normal 2 4 20" xfId="3832" xr:uid="{A500B2B0-5339-428B-AC88-DE194F4897B7}"/>
    <cellStyle name="Normal 2 4 3" xfId="3833" xr:uid="{DCC45958-4125-4358-B37E-13AB59795B62}"/>
    <cellStyle name="Normal 2 4 4" xfId="3834" xr:uid="{2262CBEE-DC60-40C7-9DBB-83FD870AB35C}"/>
    <cellStyle name="Normal 2 4 5" xfId="3835" xr:uid="{9D4610EB-7ABD-4123-BFAE-93E65884EA31}"/>
    <cellStyle name="Normal 2 4 6" xfId="3836" xr:uid="{AACC0E90-897A-4097-85D3-695A94A58E30}"/>
    <cellStyle name="Normal 2 4 7" xfId="3837" xr:uid="{42473038-F0BB-41F9-8611-35C193D83219}"/>
    <cellStyle name="Normal 2 4 8" xfId="3838" xr:uid="{9A64DD66-5986-45D7-9FD4-91B43CE0543A}"/>
    <cellStyle name="Normal 2 4 9" xfId="3839" xr:uid="{BDB1E552-6E75-4DBF-8A3E-B4077FB82879}"/>
    <cellStyle name="Normal 2 40" xfId="80" xr:uid="{B4D83AC5-E310-4B52-941E-F6447F298889}"/>
    <cellStyle name="Normal 2 5" xfId="1163" xr:uid="{694D6422-74BA-4BB3-99EB-125425127C82}"/>
    <cellStyle name="Normal 2 5 2" xfId="3840" xr:uid="{18286048-B8A9-4748-924D-6A3C932F4677}"/>
    <cellStyle name="Normal 2 5 3" xfId="3841" xr:uid="{C7378C15-D9FB-4933-A801-F614BCF58558}"/>
    <cellStyle name="Normal 2 5 3 2" xfId="14676" xr:uid="{A4E8B419-FE5E-4850-9C65-F3544A960A9C}"/>
    <cellStyle name="Normal 2 5 3 3" xfId="21212" xr:uid="{F6858419-F93C-442E-AADA-C0D19FBC4068}"/>
    <cellStyle name="Normal 2 5 3 4" xfId="26910" xr:uid="{9444FAB6-F7CA-4821-B5E8-FD1D6190B396}"/>
    <cellStyle name="Normal 2 5 3 5" xfId="32608" xr:uid="{98A68E7D-F8A8-4B54-A2C8-751ED37136B4}"/>
    <cellStyle name="Normal 2 5 4" xfId="3842" xr:uid="{340D7F23-865D-48F4-9FCB-54D298858376}"/>
    <cellStyle name="Normal 2 5 5" xfId="3843" xr:uid="{939A8F7C-AE91-42A2-9FC9-8778BCD22FF4}"/>
    <cellStyle name="Normal 2 6" xfId="1164" xr:uid="{04FAF16D-CBEF-4044-A114-71B91B1CBB90}"/>
    <cellStyle name="Normal 2 6 2" xfId="3844" xr:uid="{2D9F594D-2090-42BD-B3B5-84057237B76A}"/>
    <cellStyle name="Normal 2 6 3" xfId="3845" xr:uid="{6AC1BA6E-EED5-4E55-9F84-C34E0E123D08}"/>
    <cellStyle name="Normal 2 6 3 2" xfId="14677" xr:uid="{34BBFE58-E0A9-44F4-A409-C39D6E7F72B3}"/>
    <cellStyle name="Normal 2 6 3 3" xfId="21213" xr:uid="{918A2AEF-B673-4164-A9AF-5C0A393A7F87}"/>
    <cellStyle name="Normal 2 6 3 4" xfId="26911" xr:uid="{46812150-EEA4-4FCD-B264-5EA09BEC4930}"/>
    <cellStyle name="Normal 2 6 3 5" xfId="32609" xr:uid="{2A1B82AC-2B2D-4A58-A72D-443E9F465DDD}"/>
    <cellStyle name="Normal 2 6 4" xfId="3846" xr:uid="{0629308B-E154-44A1-859E-442B081FAA07}"/>
    <cellStyle name="Normal 2 6 5" xfId="3847" xr:uid="{66257773-4ABF-4353-8EFA-12944F53907E}"/>
    <cellStyle name="Normal 2 7" xfId="3848" xr:uid="{190430CE-D714-443B-AB0C-FC76BD3A0727}"/>
    <cellStyle name="Normal 2 7 2" xfId="13" xr:uid="{E47CBA94-DC58-4AA9-A3D4-6B2F9A1FE782}"/>
    <cellStyle name="Normal 2 7 2 2" xfId="13928" xr:uid="{A90640DD-54E5-4A3B-91BE-E2D847DD3103}"/>
    <cellStyle name="Normal 2 7 2 3" xfId="3849" xr:uid="{23CF56AA-5317-4AB1-9FC2-B91430CDDCB4}"/>
    <cellStyle name="Normal 2 7 2 4" xfId="19652" xr:uid="{CC0C12C2-0215-47BE-B810-96265C8D0971}"/>
    <cellStyle name="Normal 2 7 3" xfId="3850" xr:uid="{8E7C3CF0-A65A-4C07-B8FA-386ED2826669}"/>
    <cellStyle name="Normal 2 7 3 2" xfId="14678" xr:uid="{9BD940E0-8C41-44F8-947B-9CD32D895E5E}"/>
    <cellStyle name="Normal 2 7 3 3" xfId="21214" xr:uid="{B4F72BA5-9F4B-4B03-9ED7-59CE24283356}"/>
    <cellStyle name="Normal 2 7 3 4" xfId="26912" xr:uid="{BE3DBD5E-7C69-4BB4-89D6-F5731BDAA418}"/>
    <cellStyle name="Normal 2 7 3 5" xfId="32610" xr:uid="{3AD4E13B-672B-4EA2-93C3-73A377130B1B}"/>
    <cellStyle name="Normal 2 7 4" xfId="3851" xr:uid="{A32F2EF1-17C6-435F-BF39-CDE554730DCF}"/>
    <cellStyle name="Normal 2 7 5" xfId="3852" xr:uid="{423658C1-43A5-4846-8600-6F2A9BAD24CD}"/>
    <cellStyle name="Normal 2 8" xfId="3853" xr:uid="{5CD1835B-D432-4D8F-9C96-6D1FAEED3264}"/>
    <cellStyle name="Normal 2 8 2" xfId="3854" xr:uid="{DF712015-AF94-4040-8FEC-243207037B41}"/>
    <cellStyle name="Normal 2 8 3" xfId="3855" xr:uid="{7EE859BB-AF18-409B-AF8D-209A74FAB09E}"/>
    <cellStyle name="Normal 2 8 3 2" xfId="14679" xr:uid="{0359CEC3-F09C-4605-9138-B36A4C254ACE}"/>
    <cellStyle name="Normal 2 8 3 3" xfId="21215" xr:uid="{2613094E-2A5E-4A8B-8FFC-0EA1A3C4B1E3}"/>
    <cellStyle name="Normal 2 8 3 4" xfId="26913" xr:uid="{174F8F06-BD94-42D9-BA6D-EA225181E380}"/>
    <cellStyle name="Normal 2 8 3 5" xfId="32611" xr:uid="{58CBFC8D-2864-49A1-8856-30A4EE219A62}"/>
    <cellStyle name="Normal 2 8 4" xfId="3856" xr:uid="{7913606C-F781-42AD-8A17-C2EA8BA841DC}"/>
    <cellStyle name="Normal 2 8 5" xfId="3857" xr:uid="{96112ABA-0493-46CB-80DF-4C55AE344DF3}"/>
    <cellStyle name="Normal 2 9" xfId="3858" xr:uid="{933C3F6E-33F1-4267-8A78-BE74CF8E63C4}"/>
    <cellStyle name="Normal 2 9 2" xfId="3859" xr:uid="{2BB36A8F-4F35-4A7C-89AA-BAF722D8FFE1}"/>
    <cellStyle name="Normal 2 9 3" xfId="3860" xr:uid="{ACFF26B3-D3CA-4D90-93E2-76D721FB39B1}"/>
    <cellStyle name="Normal 2 9 3 2" xfId="14680" xr:uid="{14427FC8-5E19-48D9-84B1-ED04E25B5EDE}"/>
    <cellStyle name="Normal 2 9 3 3" xfId="21216" xr:uid="{510873F1-99E2-48A2-82D1-BB99E4DB1E2E}"/>
    <cellStyle name="Normal 2 9 3 4" xfId="26914" xr:uid="{B86D4B5F-FCD3-4E8B-87AD-7B946BB50D9E}"/>
    <cellStyle name="Normal 2 9 3 5" xfId="32612" xr:uid="{251CEC07-3322-434A-8A62-0CBB2AFC4C5F}"/>
    <cellStyle name="Normal 2 9 4" xfId="3861" xr:uid="{234D7494-9444-40A5-971E-A6C4A0EBBCC9}"/>
    <cellStyle name="Normal 2 9 5" xfId="3862" xr:uid="{24DCFA74-99C5-4266-9F20-F8C145D5D02A}"/>
    <cellStyle name="Normal 2_Annexures" xfId="3863" xr:uid="{3A9B9245-8372-472B-9226-B852B7266084}"/>
    <cellStyle name="Normal 20" xfId="1165" xr:uid="{C78976C1-5405-4CDF-8578-7E2382CFFD5D}"/>
    <cellStyle name="Normal 20 10" xfId="3864" xr:uid="{051CFD81-B525-416C-B5A7-6EEF0090A276}"/>
    <cellStyle name="Normal 20 10 2" xfId="14681" xr:uid="{F10C704F-7B1A-4839-8A86-50E5F42935AC}"/>
    <cellStyle name="Normal 20 10 3" xfId="21217" xr:uid="{EAB6C85A-14E3-4606-AFA4-E81FA3068EB4}"/>
    <cellStyle name="Normal 20 10 4" xfId="26915" xr:uid="{AEFFF04D-B01C-49F7-9202-CE18D0761B3C}"/>
    <cellStyle name="Normal 20 10 5" xfId="32613" xr:uid="{7DF948E1-0C4D-467B-AB17-8F61D30FE8CB}"/>
    <cellStyle name="Normal 20 11" xfId="3865" xr:uid="{8F5F00CD-A3FE-4DD0-87B7-B7BA1DADFE40}"/>
    <cellStyle name="Normal 20 12" xfId="3866" xr:uid="{475CF884-5411-4262-BE98-0A681457BC74}"/>
    <cellStyle name="Normal 20 13" xfId="3867" xr:uid="{4676299F-C24F-44EF-96CE-E5C13BDBBC21}"/>
    <cellStyle name="Normal 20 14" xfId="3868" xr:uid="{D409F879-1C52-4D34-8FD5-E9BF421EFAD1}"/>
    <cellStyle name="Normal 20 15" xfId="3869" xr:uid="{3977D6A8-7101-4F15-B1A6-D187A89F5FA8}"/>
    <cellStyle name="Normal 20 16" xfId="3870" xr:uid="{35B78028-A095-4952-A90C-A1F19EE97DC7}"/>
    <cellStyle name="Normal 20 17" xfId="3871" xr:uid="{04E0224F-A1FB-4F6F-93F9-9D4FFF0F33DF}"/>
    <cellStyle name="Normal 20 2" xfId="3872" xr:uid="{9B6C0478-E2DE-4049-8B40-2E49D173F241}"/>
    <cellStyle name="Normal 20 2 2" xfId="14682" xr:uid="{68EC2588-7C99-4B6E-B3E6-DFA0C767D67A}"/>
    <cellStyle name="Normal 20 2 3" xfId="21218" xr:uid="{7EC887FC-48DC-463E-AE45-A51F95CCCDCC}"/>
    <cellStyle name="Normal 20 2 4" xfId="26916" xr:uid="{CC46FCF9-4E08-4E69-B870-3813E9A3C1F0}"/>
    <cellStyle name="Normal 20 2 5" xfId="32614" xr:uid="{B3124F06-E62E-4C72-8705-09B60EAEF396}"/>
    <cellStyle name="Normal 20 3" xfId="3873" xr:uid="{5BCEDA0F-F177-42F3-83B3-C4F7758E6CC8}"/>
    <cellStyle name="Normal 20 3 2" xfId="14683" xr:uid="{8F04C85E-D1D6-44CB-B7DB-D11CED865163}"/>
    <cellStyle name="Normal 20 3 3" xfId="21219" xr:uid="{593A9C21-79E5-4256-B6AC-CA7B3F8101E1}"/>
    <cellStyle name="Normal 20 3 4" xfId="26917" xr:uid="{DDAEA313-F664-4A2A-873E-F1B8B1C035F7}"/>
    <cellStyle name="Normal 20 3 5" xfId="32615" xr:uid="{95CD1446-8A87-41B2-BDAC-52E7A100CDB1}"/>
    <cellStyle name="Normal 20 4" xfId="3874" xr:uid="{7D1FBFBA-0F10-4772-95C1-B0BD42AE8105}"/>
    <cellStyle name="Normal 20 4 2" xfId="14684" xr:uid="{BF293A78-0F44-49F2-88BB-E9541A9E5103}"/>
    <cellStyle name="Normal 20 4 3" xfId="21220" xr:uid="{2D50198D-06B0-439C-921A-ADE9AB3BFBA5}"/>
    <cellStyle name="Normal 20 4 4" xfId="26918" xr:uid="{0981E5B6-BD69-41F0-BA59-699FCB842505}"/>
    <cellStyle name="Normal 20 4 5" xfId="32616" xr:uid="{F04388BF-C61A-487C-A7DA-8BD1E8BB67CB}"/>
    <cellStyle name="Normal 20 5" xfId="3875" xr:uid="{008D7FC8-70CF-41C8-8A91-17646EBD0EF2}"/>
    <cellStyle name="Normal 20 5 2" xfId="14685" xr:uid="{64A2030D-26A3-4BEF-A527-09E46E4B51A5}"/>
    <cellStyle name="Normal 20 5 3" xfId="21221" xr:uid="{6F949CF5-AD53-4E24-9579-9A74EB2F6747}"/>
    <cellStyle name="Normal 20 5 4" xfId="26919" xr:uid="{04344897-CE94-4AD2-8B08-E24E18A03AC8}"/>
    <cellStyle name="Normal 20 5 5" xfId="32617" xr:uid="{8070A211-40A7-4FEB-8070-735926F8F9E8}"/>
    <cellStyle name="Normal 20 6" xfId="3876" xr:uid="{C458A5CF-24F4-4609-8950-F78446982CEC}"/>
    <cellStyle name="Normal 20 6 2" xfId="14686" xr:uid="{A412E2A4-0B97-48DC-AA15-082B19BBE8C9}"/>
    <cellStyle name="Normal 20 6 3" xfId="21222" xr:uid="{A4703C82-EB92-4B27-B8DC-56B31ED7C6FD}"/>
    <cellStyle name="Normal 20 6 4" xfId="26920" xr:uid="{0B105399-73B4-4257-9ABF-3EFC996C6F8E}"/>
    <cellStyle name="Normal 20 6 5" xfId="32618" xr:uid="{A77A2F5C-5991-42A8-88AA-3AD15D72B80D}"/>
    <cellStyle name="Normal 20 7" xfId="3877" xr:uid="{5BA8DE0F-6BEA-473D-AE4F-6D1A997429AF}"/>
    <cellStyle name="Normal 20 7 2" xfId="14687" xr:uid="{C0AF7098-087A-46FF-8E4C-101CB89CC02B}"/>
    <cellStyle name="Normal 20 7 3" xfId="21223" xr:uid="{1A94C35D-C3CB-4998-8FB1-B77F1F5F016B}"/>
    <cellStyle name="Normal 20 7 4" xfId="26921" xr:uid="{8BDEA997-7864-4941-90AB-D3D45D10EB6B}"/>
    <cellStyle name="Normal 20 7 5" xfId="32619" xr:uid="{22232DBF-C00A-4F0C-947F-CE2871D0DAFB}"/>
    <cellStyle name="Normal 20 8" xfId="3878" xr:uid="{05A98DF5-3920-4645-8A1C-CF4C6BB5F440}"/>
    <cellStyle name="Normal 20 8 2" xfId="14688" xr:uid="{BC618B7C-9405-4D22-B4B2-2A4C12791FF1}"/>
    <cellStyle name="Normal 20 8 3" xfId="21224" xr:uid="{53257D17-8022-4ED4-A41F-5FA3694F1C9E}"/>
    <cellStyle name="Normal 20 8 4" xfId="26922" xr:uid="{B81909DE-A42B-44A1-9C14-FDB7C5FBED39}"/>
    <cellStyle name="Normal 20 8 5" xfId="32620" xr:uid="{87CA9ACD-E9B8-45FE-8768-74EF38194DD4}"/>
    <cellStyle name="Normal 20 9" xfId="3879" xr:uid="{5371A157-6486-4103-A44F-63294A9ADECD}"/>
    <cellStyle name="Normal 20 9 2" xfId="14689" xr:uid="{60001F0C-2CB7-45BB-9847-634CAA0297F7}"/>
    <cellStyle name="Normal 20 9 3" xfId="21225" xr:uid="{4A0A382A-9966-4410-A1F4-D7A15CE62CD2}"/>
    <cellStyle name="Normal 20 9 4" xfId="26923" xr:uid="{B639650B-FE8A-4BD9-9819-512864D79F9D}"/>
    <cellStyle name="Normal 20 9 5" xfId="32621" xr:uid="{81F53230-3E72-4C3E-B1EF-E85130A2AED2}"/>
    <cellStyle name="Normal 21" xfId="1166" xr:uid="{8EA10C28-47D1-4D68-8D10-E9303EAE2A88}"/>
    <cellStyle name="Normal 21 10" xfId="3880" xr:uid="{AC6A749C-E09D-42F1-A050-D1A8CB8B7EF6}"/>
    <cellStyle name="Normal 21 11" xfId="3881" xr:uid="{DA10B4CA-C98C-4BC6-BD8A-43EDB3BF7DC9}"/>
    <cellStyle name="Normal 21 12" xfId="3882" xr:uid="{6FB42A24-EDF0-4C52-A289-F378BB753327}"/>
    <cellStyle name="Normal 21 13" xfId="3883" xr:uid="{07CE9924-2E30-4AE8-A6AB-74E55CBA292B}"/>
    <cellStyle name="Normal 21 14" xfId="3884" xr:uid="{EADB47EC-3C42-4C78-A135-B28CDDC6A002}"/>
    <cellStyle name="Normal 21 15" xfId="3885" xr:uid="{B6DFEA98-5328-4F2D-94DB-5E3521CEF770}"/>
    <cellStyle name="Normal 21 16" xfId="3886" xr:uid="{EB28B03F-9EDB-4EB8-8B76-0999A76B2DEB}"/>
    <cellStyle name="Normal 21 17" xfId="3887" xr:uid="{8F130D5D-72B7-49C6-ACE9-9DB961F6E529}"/>
    <cellStyle name="Normal 21 2" xfId="3888" xr:uid="{1FBBA787-6939-49C9-9144-F55A1A0E06B4}"/>
    <cellStyle name="Normal 21 3" xfId="3889" xr:uid="{19141D59-4428-416C-968E-437D376C9DCF}"/>
    <cellStyle name="Normal 21 4" xfId="3890" xr:uid="{B8E8A6D3-980E-468B-88A6-10708DE22397}"/>
    <cellStyle name="Normal 21 5" xfId="3891" xr:uid="{BC3EE940-490F-4635-8CCE-460AA841B427}"/>
    <cellStyle name="Normal 21 6" xfId="3892" xr:uid="{79422BFA-479B-4400-A06A-68D6FC1E7402}"/>
    <cellStyle name="Normal 21 7" xfId="3893" xr:uid="{B34BDD56-D6C4-4EA2-85F4-7E97311EFAF0}"/>
    <cellStyle name="Normal 21 8" xfId="3894" xr:uid="{1E736313-7B3C-4BC9-86EF-C9BEB874EF28}"/>
    <cellStyle name="Normal 21 9" xfId="3895" xr:uid="{CC6E72F0-3EED-4D45-AB9D-620D99BEBEA7}"/>
    <cellStyle name="Normal 22" xfId="1167" xr:uid="{217DC8AB-95E3-427E-A371-E1F606FD7606}"/>
    <cellStyle name="Normal 22 10" xfId="3896" xr:uid="{2411AAF3-39AB-4C22-BF23-62BB1794BE3B}"/>
    <cellStyle name="Normal 22 10 2" xfId="3897" xr:uid="{2D9D031D-32FA-4C74-9595-A9A4C1F27C67}"/>
    <cellStyle name="Normal 22 10 2 2" xfId="14691" xr:uid="{62A385FD-4BEE-483F-AA22-9E75C94AAD3C}"/>
    <cellStyle name="Normal 22 10 2 3" xfId="21227" xr:uid="{54607264-8F0B-4EB4-959A-A263803B6DEF}"/>
    <cellStyle name="Normal 22 10 2 4" xfId="26925" xr:uid="{F8BB057A-2382-49EA-91B2-4D3BD709356D}"/>
    <cellStyle name="Normal 22 10 2 5" xfId="32623" xr:uid="{7F0AED07-95D7-4E40-A2BA-71FAF36DA19E}"/>
    <cellStyle name="Normal 22 10 3" xfId="3898" xr:uid="{083FC285-04AB-4820-8AF3-A5F65C5E4DB5}"/>
    <cellStyle name="Normal 22 10 4" xfId="3899" xr:uid="{96A8751A-8496-4387-8373-F993AE330DF7}"/>
    <cellStyle name="Normal 22 10 5" xfId="14690" xr:uid="{2FDE78A4-8CD4-4AEB-B62A-CB618292EA42}"/>
    <cellStyle name="Normal 22 10 6" xfId="21226" xr:uid="{6CD23226-AA6A-493B-B124-F10E55EA00D9}"/>
    <cellStyle name="Normal 22 10 7" xfId="26924" xr:uid="{5B48B1D1-DF93-4763-9B00-0B014A1FF41C}"/>
    <cellStyle name="Normal 22 10 8" xfId="32622" xr:uid="{EEA0A317-7D07-43BE-A816-3179EFBCB967}"/>
    <cellStyle name="Normal 22 11" xfId="3900" xr:uid="{008F1F98-4812-45FD-B8C6-4117D4467E4A}"/>
    <cellStyle name="Normal 22 11 2" xfId="3901" xr:uid="{5F021BBA-CFC8-4C75-BD7E-91403B50E8F8}"/>
    <cellStyle name="Normal 22 11 2 2" xfId="14693" xr:uid="{F4473879-B69D-4C4E-B9CE-A822DF5FBFED}"/>
    <cellStyle name="Normal 22 11 2 3" xfId="21229" xr:uid="{CE155A97-CB57-4BD0-90EF-AEC70DB93CA4}"/>
    <cellStyle name="Normal 22 11 2 4" xfId="26927" xr:uid="{B1E3C939-DC69-4B97-BE97-0F0C7895F8A3}"/>
    <cellStyle name="Normal 22 11 2 5" xfId="32625" xr:uid="{C6297215-E794-4CCB-AE3B-DA2DEC19C6CA}"/>
    <cellStyle name="Normal 22 11 3" xfId="3902" xr:uid="{6A9DB5F4-119D-46B0-9161-6DA5BD9131DF}"/>
    <cellStyle name="Normal 22 11 4" xfId="3903" xr:uid="{66EC08C1-C5FB-4055-98F7-E9510AA1CCEC}"/>
    <cellStyle name="Normal 22 11 5" xfId="14692" xr:uid="{17ACD99D-7AC0-42A2-9AD9-78A2C460FF38}"/>
    <cellStyle name="Normal 22 11 6" xfId="21228" xr:uid="{57A652F3-4A07-43DF-BF66-38136B3F39EC}"/>
    <cellStyle name="Normal 22 11 7" xfId="26926" xr:uid="{0E2D4FCD-7547-430F-99D4-89F43E44F5B1}"/>
    <cellStyle name="Normal 22 11 8" xfId="32624" xr:uid="{31DD27F7-CBD8-4CB6-A7BB-73F1D6363DEA}"/>
    <cellStyle name="Normal 22 12" xfId="3904" xr:uid="{B584467D-7C4A-43E3-8CFD-736AAB99458F}"/>
    <cellStyle name="Normal 22 12 2" xfId="3905" xr:uid="{5ED9B879-119E-4E6D-B816-3273C4553295}"/>
    <cellStyle name="Normal 22 12 2 2" xfId="14695" xr:uid="{9DEABC6D-81E4-49B5-AAAD-6881999B3506}"/>
    <cellStyle name="Normal 22 12 2 3" xfId="21231" xr:uid="{7821EEF3-1386-4905-A1AE-1FC881F854B4}"/>
    <cellStyle name="Normal 22 12 2 4" xfId="26929" xr:uid="{FC5D5B95-AB12-44C9-A811-C73028967CFA}"/>
    <cellStyle name="Normal 22 12 2 5" xfId="32627" xr:uid="{5A773198-696D-44CE-9F4C-8676A7FF2931}"/>
    <cellStyle name="Normal 22 12 3" xfId="3906" xr:uid="{73496189-FCD1-45B4-97F3-AE1ED28F982F}"/>
    <cellStyle name="Normal 22 12 4" xfId="3907" xr:uid="{F6D581D4-55BA-4F84-A5B0-AB6BEE607949}"/>
    <cellStyle name="Normal 22 12 5" xfId="14694" xr:uid="{AE54CAC8-DB0E-4DE4-A2BB-9EB6DA251D4A}"/>
    <cellStyle name="Normal 22 12 6" xfId="21230" xr:uid="{20D7BF9D-2F12-4F8A-853B-CFBA36D666C5}"/>
    <cellStyle name="Normal 22 12 7" xfId="26928" xr:uid="{3DE32AA3-B033-4FE5-9E0D-93C158F0A9EB}"/>
    <cellStyle name="Normal 22 12 8" xfId="32626" xr:uid="{38305BD7-38E6-4C13-AB95-AD6FCD2774B7}"/>
    <cellStyle name="Normal 22 13" xfId="3908" xr:uid="{C3C78F26-71EB-4C43-9594-3CD23C31968B}"/>
    <cellStyle name="Normal 22 13 2" xfId="3909" xr:uid="{EF45E7B3-6998-4102-88B6-53C0D0451A47}"/>
    <cellStyle name="Normal 22 13 2 2" xfId="14697" xr:uid="{19A419FA-898A-4D82-855F-624A537409BB}"/>
    <cellStyle name="Normal 22 13 2 3" xfId="21233" xr:uid="{A41EDDF9-54A0-485A-AC52-85F7FB55029E}"/>
    <cellStyle name="Normal 22 13 2 4" xfId="26931" xr:uid="{0CE6F188-3C78-4185-A8F7-04A0C8EBB55F}"/>
    <cellStyle name="Normal 22 13 2 5" xfId="32629" xr:uid="{456E7916-5BA3-430E-A136-92A6757CF849}"/>
    <cellStyle name="Normal 22 13 3" xfId="3910" xr:uid="{D230FD12-71C1-4B23-971F-28C9539D8C4D}"/>
    <cellStyle name="Normal 22 13 4" xfId="3911" xr:uid="{4171FC07-F9BA-4BF1-9BA1-C6D0AE2528E4}"/>
    <cellStyle name="Normal 22 13 5" xfId="14696" xr:uid="{6E61D742-CA69-4F02-92EE-6A9907AD814D}"/>
    <cellStyle name="Normal 22 13 6" xfId="21232" xr:uid="{C0229D4D-733E-49A3-A7AB-C2DA7F86267F}"/>
    <cellStyle name="Normal 22 13 7" xfId="26930" xr:uid="{0149B581-06EE-4DE1-9AC7-414C5951DC1F}"/>
    <cellStyle name="Normal 22 13 8" xfId="32628" xr:uid="{0DEE5569-36F1-4B56-8D62-561CE9358754}"/>
    <cellStyle name="Normal 22 14" xfId="3912" xr:uid="{44223FAC-2662-4FBB-8819-028B0BB4409A}"/>
    <cellStyle name="Normal 22 14 2" xfId="3913" xr:uid="{FF4208BF-93C8-45BC-A168-1C076D8D05B4}"/>
    <cellStyle name="Normal 22 14 2 2" xfId="14699" xr:uid="{FE840E28-5C54-4303-81F3-5C6D473E8ACA}"/>
    <cellStyle name="Normal 22 14 2 3" xfId="21235" xr:uid="{11EF8753-BAA0-4E7D-8401-43948763EA8D}"/>
    <cellStyle name="Normal 22 14 2 4" xfId="26933" xr:uid="{048FA434-51E1-4D02-AFEE-403B8966F286}"/>
    <cellStyle name="Normal 22 14 2 5" xfId="32631" xr:uid="{940638C3-600E-4F18-B025-64252FF2198C}"/>
    <cellStyle name="Normal 22 14 3" xfId="3914" xr:uid="{175EA0C2-55D4-415B-9FD8-C9E3F46C1D1F}"/>
    <cellStyle name="Normal 22 14 4" xfId="3915" xr:uid="{D9A70082-0A98-425C-AED6-16EE9737D046}"/>
    <cellStyle name="Normal 22 14 5" xfId="14698" xr:uid="{C1C430C8-87C8-48C2-874E-D8CD578F674F}"/>
    <cellStyle name="Normal 22 14 6" xfId="21234" xr:uid="{95126076-F37D-4410-8E55-846C867DB1D1}"/>
    <cellStyle name="Normal 22 14 7" xfId="26932" xr:uid="{8913BE3E-C195-4C7C-895D-BBE54714A04D}"/>
    <cellStyle name="Normal 22 14 8" xfId="32630" xr:uid="{4086F67D-BAE9-48E0-ADF7-CB2F11AFEFD9}"/>
    <cellStyle name="Normal 22 15" xfId="3916" xr:uid="{7B40E552-8428-48CE-8787-CC4E04507399}"/>
    <cellStyle name="Normal 22 15 2" xfId="3917" xr:uid="{C5A48FD1-0A39-4F2D-8370-33F8F7CD5EBB}"/>
    <cellStyle name="Normal 22 15 2 2" xfId="14701" xr:uid="{C41C2CFE-6C4D-4086-9200-D19DD7619CB7}"/>
    <cellStyle name="Normal 22 15 2 3" xfId="21237" xr:uid="{86D11807-70D1-4FE9-9B84-067C9D78E638}"/>
    <cellStyle name="Normal 22 15 2 4" xfId="26935" xr:uid="{942567BD-2CBF-4891-B6A1-F20AE5C307B7}"/>
    <cellStyle name="Normal 22 15 2 5" xfId="32633" xr:uid="{F86475EB-41CF-4731-A866-840D07DFA55E}"/>
    <cellStyle name="Normal 22 15 3" xfId="3918" xr:uid="{79824BBC-392A-4FCB-9C9E-A0DA40247220}"/>
    <cellStyle name="Normal 22 15 4" xfId="3919" xr:uid="{54648C7A-8B8E-4DDB-AEEC-D7A64788FDD9}"/>
    <cellStyle name="Normal 22 15 5" xfId="14700" xr:uid="{7553DD9F-90C9-4F8C-9B69-CB216284DF53}"/>
    <cellStyle name="Normal 22 15 6" xfId="21236" xr:uid="{3B27B5D8-FCA9-4215-86B8-C616E9B0C78F}"/>
    <cellStyle name="Normal 22 15 7" xfId="26934" xr:uid="{63FF58E0-7E50-4C1E-B99B-F23CC5FB2012}"/>
    <cellStyle name="Normal 22 15 8" xfId="32632" xr:uid="{227C8EFB-D1CB-4AF5-B4FA-A6B77C7394B7}"/>
    <cellStyle name="Normal 22 16" xfId="3920" xr:uid="{DB8D92D2-04FC-4A15-AF6D-BFCD667AC985}"/>
    <cellStyle name="Normal 22 16 2" xfId="3921" xr:uid="{7476B9E9-612D-4D7E-9257-36DAC7614C84}"/>
    <cellStyle name="Normal 22 16 2 2" xfId="14703" xr:uid="{B5EA6F05-9FD7-41A2-BEE6-E63C4BD8E9C2}"/>
    <cellStyle name="Normal 22 16 2 3" xfId="21239" xr:uid="{259934B5-874A-4DEE-ABE9-BCE666DDA6DA}"/>
    <cellStyle name="Normal 22 16 2 4" xfId="26937" xr:uid="{EA6BC832-1CB5-4900-B8B4-AB1FE8B22C0A}"/>
    <cellStyle name="Normal 22 16 2 5" xfId="32635" xr:uid="{C00148B1-C629-45B4-BC5F-67FB20ED74F7}"/>
    <cellStyle name="Normal 22 16 3" xfId="3922" xr:uid="{6E959732-3C01-4BAD-89F3-CCCC277B38FF}"/>
    <cellStyle name="Normal 22 16 4" xfId="3923" xr:uid="{AA263A9A-FDC7-461E-9B54-2F0BF701FCE2}"/>
    <cellStyle name="Normal 22 16 5" xfId="14702" xr:uid="{3D81F33E-F6A7-4295-9E51-4DD3F620E2C8}"/>
    <cellStyle name="Normal 22 16 6" xfId="21238" xr:uid="{F548C127-8626-4E79-8C5D-E2D826A44DFB}"/>
    <cellStyle name="Normal 22 16 7" xfId="26936" xr:uid="{32321727-2407-485F-BA6D-46806E7DAC95}"/>
    <cellStyle name="Normal 22 16 8" xfId="32634" xr:uid="{35B52FD9-C8EE-4A88-85FD-A5F8605E8EAF}"/>
    <cellStyle name="Normal 22 17" xfId="3924" xr:uid="{046B791A-9E9D-4621-AFD1-E76E78FEA083}"/>
    <cellStyle name="Normal 22 17 2" xfId="3925" xr:uid="{D9B7694E-04B8-4078-B7ED-AAF885378A78}"/>
    <cellStyle name="Normal 22 17 2 2" xfId="14705" xr:uid="{F2A16446-AFCE-4C5D-B1C4-056D22DE21FD}"/>
    <cellStyle name="Normal 22 17 2 3" xfId="21241" xr:uid="{29480FA7-91E0-4571-8B22-EE7FD9EC7486}"/>
    <cellStyle name="Normal 22 17 2 4" xfId="26939" xr:uid="{18505178-D8CD-43A0-9F82-1DFD5BBD4252}"/>
    <cellStyle name="Normal 22 17 2 5" xfId="32637" xr:uid="{E6810560-D3C7-49BA-825D-705A575AD8AD}"/>
    <cellStyle name="Normal 22 17 3" xfId="3926" xr:uid="{2668D8D2-FBAC-4F67-8A48-B19B64BA122B}"/>
    <cellStyle name="Normal 22 17 4" xfId="3927" xr:uid="{C0CDD143-3191-4E3E-A441-C0E40389BB95}"/>
    <cellStyle name="Normal 22 17 5" xfId="14704" xr:uid="{5C9622B9-6C30-4651-AB84-0FFB7BBEDD3D}"/>
    <cellStyle name="Normal 22 17 6" xfId="21240" xr:uid="{1E311759-068B-4F82-A910-25733E37AF1A}"/>
    <cellStyle name="Normal 22 17 7" xfId="26938" xr:uid="{ACFDABE1-3FCC-4EFC-8363-F632AAFEA46C}"/>
    <cellStyle name="Normal 22 17 8" xfId="32636" xr:uid="{8F498A06-546A-476B-9511-E35BAA6D1F79}"/>
    <cellStyle name="Normal 22 18" xfId="3928" xr:uid="{25225BCB-241D-429B-B43B-5ED2DCA3FF3E}"/>
    <cellStyle name="Normal 22 18 2" xfId="3929" xr:uid="{4DF2851B-3E0B-458C-B61D-F0A24919829A}"/>
    <cellStyle name="Normal 22 18 2 2" xfId="14707" xr:uid="{E4340BBF-236A-4115-B369-82A80B1AD291}"/>
    <cellStyle name="Normal 22 18 2 3" xfId="21243" xr:uid="{59977129-7EBC-4D5F-B870-1B086442B1A1}"/>
    <cellStyle name="Normal 22 18 2 4" xfId="26941" xr:uid="{95E67E40-D667-44BA-A735-A093CA2896FD}"/>
    <cellStyle name="Normal 22 18 2 5" xfId="32639" xr:uid="{136CB283-81E6-46CD-9F28-B378524DFE00}"/>
    <cellStyle name="Normal 22 18 3" xfId="3930" xr:uid="{05E2CECC-206E-4064-B98E-AB4C4FC9C879}"/>
    <cellStyle name="Normal 22 18 4" xfId="3931" xr:uid="{7F1C5618-9E63-4325-97D3-C3CE8FC8066C}"/>
    <cellStyle name="Normal 22 18 5" xfId="14706" xr:uid="{58A87EDC-DE48-4038-A4AE-6AEDEACE5897}"/>
    <cellStyle name="Normal 22 18 6" xfId="21242" xr:uid="{37581EB8-76E8-4F66-8907-8C15979E02AA}"/>
    <cellStyle name="Normal 22 18 7" xfId="26940" xr:uid="{3F91D6A4-048D-48CF-8E11-ADCF3319ACA9}"/>
    <cellStyle name="Normal 22 18 8" xfId="32638" xr:uid="{457DC37E-B766-4E6A-AD1A-0F05160E47F1}"/>
    <cellStyle name="Normal 22 19" xfId="3932" xr:uid="{1EC00C88-7422-4E92-B163-2EC1EA6878EA}"/>
    <cellStyle name="Normal 22 19 2" xfId="3933" xr:uid="{54D224BE-C100-4CF8-8BD7-989DECDBB6E8}"/>
    <cellStyle name="Normal 22 19 2 2" xfId="14709" xr:uid="{E6150863-D399-4CD2-A406-D004BE85F5D9}"/>
    <cellStyle name="Normal 22 19 2 3" xfId="21245" xr:uid="{8E760D85-6061-48E0-908E-D89419B1A154}"/>
    <cellStyle name="Normal 22 19 2 4" xfId="26943" xr:uid="{872CA637-CF97-4E78-9E24-4F1EAEAD0B41}"/>
    <cellStyle name="Normal 22 19 2 5" xfId="32641" xr:uid="{7AB67C54-8F0C-483C-8A07-0339CD679855}"/>
    <cellStyle name="Normal 22 19 3" xfId="3934" xr:uid="{42757FE3-2D3B-4E63-A597-5D3704C33E48}"/>
    <cellStyle name="Normal 22 19 4" xfId="3935" xr:uid="{DFDD77E9-2A9E-4C28-8AB4-2A7C1BF146F8}"/>
    <cellStyle name="Normal 22 19 5" xfId="14708" xr:uid="{14DC44F2-D417-4E0B-8440-7B3A72E87641}"/>
    <cellStyle name="Normal 22 19 6" xfId="21244" xr:uid="{E98A80C3-CA59-40CE-9DD6-5F9B298A7BA9}"/>
    <cellStyle name="Normal 22 19 7" xfId="26942" xr:uid="{5602B95B-E05D-4A5E-8427-410963EE9E24}"/>
    <cellStyle name="Normal 22 19 8" xfId="32640" xr:uid="{7EEA4785-08BC-43B2-86DE-D0DF11DF1735}"/>
    <cellStyle name="Normal 22 2" xfId="3936" xr:uid="{D2FACCDC-1D90-46AA-81F8-375AC6C8ECFA}"/>
    <cellStyle name="Normal 22 2 2" xfId="3937" xr:uid="{918F3F77-B9C7-4731-A410-A5C4A467F0BA}"/>
    <cellStyle name="Normal 22 2 2 2" xfId="14711" xr:uid="{2652A99A-C5B7-42AC-B855-6C7B5756B43D}"/>
    <cellStyle name="Normal 22 2 2 3" xfId="21247" xr:uid="{921EA2B2-3B0A-4AE6-A970-3F520B2E49A4}"/>
    <cellStyle name="Normal 22 2 2 4" xfId="26945" xr:uid="{F839B1F1-FA15-4B47-A1E6-D493D1701F06}"/>
    <cellStyle name="Normal 22 2 2 5" xfId="32643" xr:uid="{7762F043-F28B-486C-88A9-96F3E43FEE9E}"/>
    <cellStyle name="Normal 22 2 3" xfId="3938" xr:uid="{863E432D-5940-47B1-8BE8-F57999FAAEFE}"/>
    <cellStyle name="Normal 22 2 4" xfId="3939" xr:uid="{EE19BAE0-C9E8-4C7A-9AE5-95E3D49872C3}"/>
    <cellStyle name="Normal 22 2 5" xfId="14710" xr:uid="{F09FF0B8-1272-48B3-B725-C918835C9C61}"/>
    <cellStyle name="Normal 22 2 6" xfId="21246" xr:uid="{EA2EEF80-9E2E-432E-8537-CDAF8EDC44A0}"/>
    <cellStyle name="Normal 22 2 7" xfId="26944" xr:uid="{EB220F46-F345-49EA-A377-11422B3C3FB5}"/>
    <cellStyle name="Normal 22 2 8" xfId="32642" xr:uid="{6FE19B26-A1F5-4F43-A4CC-42133DF8D66A}"/>
    <cellStyle name="Normal 22 20" xfId="3940" xr:uid="{6C6D06A8-49A9-4625-AEDF-64B36BFC7E34}"/>
    <cellStyle name="Normal 22 20 2" xfId="3941" xr:uid="{F66D1370-9BCB-4FAC-804A-EB22A3838CAB}"/>
    <cellStyle name="Normal 22 20 2 2" xfId="14713" xr:uid="{30721BC9-043A-4F9B-A8A4-6C8F8573FE84}"/>
    <cellStyle name="Normal 22 20 2 3" xfId="21249" xr:uid="{28F177EE-3BAA-4881-ABF8-D10EA7868C09}"/>
    <cellStyle name="Normal 22 20 2 4" xfId="26947" xr:uid="{32B82435-9D16-409E-A42D-A37C9EE487C5}"/>
    <cellStyle name="Normal 22 20 2 5" xfId="32645" xr:uid="{537B8A50-FA9B-40AC-8D19-3C514061D406}"/>
    <cellStyle name="Normal 22 20 3" xfId="3942" xr:uid="{1C26678A-99EE-4B70-9D73-E46DC362662A}"/>
    <cellStyle name="Normal 22 20 4" xfId="3943" xr:uid="{DF552330-37D5-401B-8C85-686308CA78A1}"/>
    <cellStyle name="Normal 22 20 5" xfId="14712" xr:uid="{6321BC69-B09B-45BB-9B6A-EE5B8FA5E842}"/>
    <cellStyle name="Normal 22 20 6" xfId="21248" xr:uid="{F599BF5C-AF1C-4DEE-9165-95BCE2B7F563}"/>
    <cellStyle name="Normal 22 20 7" xfId="26946" xr:uid="{A7F012BD-4D38-4B5D-8553-79548B6ADC59}"/>
    <cellStyle name="Normal 22 20 8" xfId="32644" xr:uid="{2B8FD3F0-E57E-4F4D-B947-096771388393}"/>
    <cellStyle name="Normal 22 21" xfId="3944" xr:uid="{8ECB62A2-8EC1-41AC-8DBF-38831C0760AD}"/>
    <cellStyle name="Normal 22 21 2" xfId="3945" xr:uid="{D35CB2B6-B516-43E1-868D-2D9247EE3162}"/>
    <cellStyle name="Normal 22 21 2 2" xfId="14715" xr:uid="{EE3585CF-97D0-41AB-B865-2DCA7440DA33}"/>
    <cellStyle name="Normal 22 21 2 3" xfId="21251" xr:uid="{2AA8A041-CC8C-4763-A06B-372727D40BB5}"/>
    <cellStyle name="Normal 22 21 2 4" xfId="26949" xr:uid="{09BE20EC-830E-4384-BD5F-7CC81848B3D2}"/>
    <cellStyle name="Normal 22 21 2 5" xfId="32647" xr:uid="{082B2956-8AB2-4AF0-A2D7-B4D06FC2D547}"/>
    <cellStyle name="Normal 22 21 3" xfId="3946" xr:uid="{1FF46EFF-13D3-4D6A-96F5-1F12FDFD8D92}"/>
    <cellStyle name="Normal 22 21 4" xfId="3947" xr:uid="{1FA289B2-FD4D-4DB7-9D49-1DD99C6E0668}"/>
    <cellStyle name="Normal 22 21 5" xfId="14714" xr:uid="{CC68D926-6A8D-44AD-9A77-837FE7558C95}"/>
    <cellStyle name="Normal 22 21 6" xfId="21250" xr:uid="{82EEDA37-AFEE-46A1-9BD7-A607CF98AD11}"/>
    <cellStyle name="Normal 22 21 7" xfId="26948" xr:uid="{F867DC84-63CB-4977-9753-01C152D24968}"/>
    <cellStyle name="Normal 22 21 8" xfId="32646" xr:uid="{F75DB77A-7ABC-4545-9276-FE63C609F4D3}"/>
    <cellStyle name="Normal 22 22" xfId="3948" xr:uid="{44B82DFB-2D03-46B4-B16E-364546BE2536}"/>
    <cellStyle name="Normal 22 22 2" xfId="3949" xr:uid="{28436384-83FA-4072-9233-95CA4BAD98D0}"/>
    <cellStyle name="Normal 22 22 2 2" xfId="14717" xr:uid="{C5B4D56F-09CC-4868-9DC6-864159013FF7}"/>
    <cellStyle name="Normal 22 22 2 3" xfId="21253" xr:uid="{1BBEB797-8475-4289-BB4C-297DB82C09FA}"/>
    <cellStyle name="Normal 22 22 2 4" xfId="26951" xr:uid="{FDF04B1D-6787-464A-9380-7C2FA142E357}"/>
    <cellStyle name="Normal 22 22 2 5" xfId="32649" xr:uid="{B60942CF-3BCF-47DA-8B21-E8030F2DF20F}"/>
    <cellStyle name="Normal 22 22 3" xfId="3950" xr:uid="{6CB96068-12D8-4518-869A-2DE6B62FA82E}"/>
    <cellStyle name="Normal 22 22 4" xfId="3951" xr:uid="{72AA16CC-9391-4AB0-8C07-B09D45855E55}"/>
    <cellStyle name="Normal 22 22 5" xfId="14716" xr:uid="{E6D9F6BA-13EB-4872-B67F-FA1E7EC42A40}"/>
    <cellStyle name="Normal 22 22 6" xfId="21252" xr:uid="{D08BB273-C3F3-475C-9A9B-3DD82C196B3C}"/>
    <cellStyle name="Normal 22 22 7" xfId="26950" xr:uid="{A7965C67-3602-4E0E-9155-6C03E6F95216}"/>
    <cellStyle name="Normal 22 22 8" xfId="32648" xr:uid="{19D8B609-FE8D-494A-99C4-D43AAA8524AC}"/>
    <cellStyle name="Normal 22 23" xfId="3952" xr:uid="{5223FC25-28FE-4038-9664-B1D77DD7D5AD}"/>
    <cellStyle name="Normal 22 23 2" xfId="3953" xr:uid="{4590A5E5-8FB0-4E03-8DCD-31BCA970F058}"/>
    <cellStyle name="Normal 22 23 2 2" xfId="14719" xr:uid="{616937C8-80A5-41CC-97AF-BABD1C34C30E}"/>
    <cellStyle name="Normal 22 23 2 3" xfId="21255" xr:uid="{80D5EDDB-05A9-41E6-84ED-6B1D3EDBE906}"/>
    <cellStyle name="Normal 22 23 2 4" xfId="26953" xr:uid="{873309C5-6B8E-4F39-A993-28FA7755FBF7}"/>
    <cellStyle name="Normal 22 23 2 5" xfId="32651" xr:uid="{D1BDB2B1-CD43-4E83-AE7F-D25A60DA9031}"/>
    <cellStyle name="Normal 22 23 3" xfId="3954" xr:uid="{4A8F8571-906F-4096-B900-5CA5922FEFFD}"/>
    <cellStyle name="Normal 22 23 4" xfId="3955" xr:uid="{2CBA391B-C4CA-4218-A60F-607E5B0A9406}"/>
    <cellStyle name="Normal 22 23 5" xfId="14718" xr:uid="{E349739D-AE7D-43B9-88BB-34E076401625}"/>
    <cellStyle name="Normal 22 23 6" xfId="21254" xr:uid="{11B05F97-E9DF-4255-8F9E-148B12D1ED03}"/>
    <cellStyle name="Normal 22 23 7" xfId="26952" xr:uid="{FBC1DF5E-350B-49B5-8408-E0C31FA47B0E}"/>
    <cellStyle name="Normal 22 23 8" xfId="32650" xr:uid="{04AD2E1A-328E-4747-809D-F518D9DBB112}"/>
    <cellStyle name="Normal 22 24" xfId="3956" xr:uid="{AF9DD857-93ED-4677-901C-E64F118987BF}"/>
    <cellStyle name="Normal 22 24 2" xfId="3957" xr:uid="{78918344-D635-4A13-92C7-6BEF61A4B836}"/>
    <cellStyle name="Normal 22 24 2 2" xfId="14721" xr:uid="{4EC7CA2A-ADFF-4509-95CB-7FE0469AE93F}"/>
    <cellStyle name="Normal 22 24 2 3" xfId="21257" xr:uid="{C1A7DA6E-725B-41AA-A80A-9D69277EA31D}"/>
    <cellStyle name="Normal 22 24 2 4" xfId="26955" xr:uid="{83739B48-B5D5-4AE6-9C0F-79DE91584237}"/>
    <cellStyle name="Normal 22 24 2 5" xfId="32653" xr:uid="{1AB765CD-F889-44B8-87C4-5A2228F501B1}"/>
    <cellStyle name="Normal 22 24 3" xfId="3958" xr:uid="{DF1BA164-A807-4A91-8280-78BC3FE39E59}"/>
    <cellStyle name="Normal 22 24 4" xfId="3959" xr:uid="{C7AA876D-0308-421B-8A1F-C6206F7CDCB8}"/>
    <cellStyle name="Normal 22 24 5" xfId="14720" xr:uid="{6029A9FB-08E5-45FD-BF99-FDA48AE685A1}"/>
    <cellStyle name="Normal 22 24 6" xfId="21256" xr:uid="{983B370B-5113-4E8E-8BF6-3AD32E46102F}"/>
    <cellStyle name="Normal 22 24 7" xfId="26954" xr:uid="{EE8596DE-35C4-43F6-9AF2-61A47593C3AF}"/>
    <cellStyle name="Normal 22 24 8" xfId="32652" xr:uid="{D42B8449-9E30-4E29-93AB-03DC0C3355AD}"/>
    <cellStyle name="Normal 22 25" xfId="3960" xr:uid="{504C82E3-E388-459B-A14B-34383DF35800}"/>
    <cellStyle name="Normal 22 25 2" xfId="3961" xr:uid="{365D018A-3712-43CF-B40B-45F6A48E10F2}"/>
    <cellStyle name="Normal 22 25 2 2" xfId="14723" xr:uid="{2D45E415-06B0-4095-8F68-0BBA9330C231}"/>
    <cellStyle name="Normal 22 25 2 3" xfId="21259" xr:uid="{C88F291F-E5CC-4563-8820-34708DBA1A42}"/>
    <cellStyle name="Normal 22 25 2 4" xfId="26957" xr:uid="{845208C8-0CFF-465E-855F-573D1C32BF38}"/>
    <cellStyle name="Normal 22 25 2 5" xfId="32655" xr:uid="{7B7DA884-DA0E-4A45-B63C-0A9496260334}"/>
    <cellStyle name="Normal 22 25 3" xfId="3962" xr:uid="{3FC67974-978A-4BBC-ADC2-1F1F2F88A09C}"/>
    <cellStyle name="Normal 22 25 4" xfId="3963" xr:uid="{E2C6CD65-3E73-476F-891C-E4E852D59C41}"/>
    <cellStyle name="Normal 22 25 5" xfId="14722" xr:uid="{0E9CDF25-2E79-49D6-B5E2-DE805ABB5D66}"/>
    <cellStyle name="Normal 22 25 6" xfId="21258" xr:uid="{7A679E2A-6AF9-4B05-B008-6E1680AC2D0B}"/>
    <cellStyle name="Normal 22 25 7" xfId="26956" xr:uid="{60138D6F-C107-4CF9-BC22-CDB03D00027D}"/>
    <cellStyle name="Normal 22 25 8" xfId="32654" xr:uid="{D164F8FE-091F-4D0D-80AC-26BA72D51E6E}"/>
    <cellStyle name="Normal 22 26" xfId="3964" xr:uid="{8298416E-18B8-4D04-B1E5-391F3F82E884}"/>
    <cellStyle name="Normal 22 26 2" xfId="3965" xr:uid="{36CAF71E-8CB1-4C94-9A06-17F5AD8D07AE}"/>
    <cellStyle name="Normal 22 26 2 2" xfId="14725" xr:uid="{863777E6-0517-4890-BB2F-6AD4D4A49628}"/>
    <cellStyle name="Normal 22 26 2 3" xfId="21261" xr:uid="{A0FB9305-FD2A-4F10-890F-4FC086C70283}"/>
    <cellStyle name="Normal 22 26 2 4" xfId="26959" xr:uid="{1D6ED0E0-3D9F-4EF4-9BB4-46727ED9C15B}"/>
    <cellStyle name="Normal 22 26 2 5" xfId="32657" xr:uid="{2E207C0D-69BE-4621-A032-A6F2EFF98A98}"/>
    <cellStyle name="Normal 22 26 3" xfId="3966" xr:uid="{D472D20F-30C9-4FE4-B83F-D6D15325E8B2}"/>
    <cellStyle name="Normal 22 26 4" xfId="3967" xr:uid="{97F89541-BD38-4B41-8461-1CDBF00B578C}"/>
    <cellStyle name="Normal 22 26 5" xfId="14724" xr:uid="{875C2FDE-75B8-4287-80F1-8CC0C1784A33}"/>
    <cellStyle name="Normal 22 26 6" xfId="21260" xr:uid="{EF6F14EE-7134-429A-824A-FFA01AB523AA}"/>
    <cellStyle name="Normal 22 26 7" xfId="26958" xr:uid="{C24E3DF4-0597-439D-9D4E-80E6FE220DDB}"/>
    <cellStyle name="Normal 22 26 8" xfId="32656" xr:uid="{F7C4CF5D-FE38-4477-A37B-3D95B86E2683}"/>
    <cellStyle name="Normal 22 27" xfId="3968" xr:uid="{0F4515DE-F81D-403C-A488-63CA467FBC88}"/>
    <cellStyle name="Normal 22 27 2" xfId="3969" xr:uid="{E24FB166-5852-43C7-AB5A-71CE8350D323}"/>
    <cellStyle name="Normal 22 27 2 2" xfId="14727" xr:uid="{695D5AD1-E02C-44B9-90F8-41D0100EAE4A}"/>
    <cellStyle name="Normal 22 27 2 3" xfId="21263" xr:uid="{7073E4B2-9FEA-4C4B-AA4B-C0654CF8FC7A}"/>
    <cellStyle name="Normal 22 27 2 4" xfId="26961" xr:uid="{A7339A70-94DA-4C19-9825-19B5958E27D5}"/>
    <cellStyle name="Normal 22 27 2 5" xfId="32659" xr:uid="{DB9A1B28-820C-4516-AA2D-8914265511BC}"/>
    <cellStyle name="Normal 22 27 3" xfId="3970" xr:uid="{0A7BD8CD-82A3-4B84-9940-552FFA0C7BC9}"/>
    <cellStyle name="Normal 22 27 4" xfId="3971" xr:uid="{FB64804D-D275-4BAE-B37C-BCCC748D30FE}"/>
    <cellStyle name="Normal 22 27 5" xfId="14726" xr:uid="{92AB1DD0-31FF-4455-898A-7696091EB9B7}"/>
    <cellStyle name="Normal 22 27 6" xfId="21262" xr:uid="{BE27F077-9331-41D7-B79E-C10B9169A0EA}"/>
    <cellStyle name="Normal 22 27 7" xfId="26960" xr:uid="{D128D6B3-7B34-4B49-982B-A1BB8D8CFDE6}"/>
    <cellStyle name="Normal 22 27 8" xfId="32658" xr:uid="{30EA869D-8FEB-4C8A-B650-AF7667DB79F6}"/>
    <cellStyle name="Normal 22 28" xfId="3972" xr:uid="{6A1D485F-4717-44A9-BE26-7E8204EAA0C7}"/>
    <cellStyle name="Normal 22 28 2" xfId="3973" xr:uid="{61F95DE2-2593-46DB-91BA-4D2FE084E01F}"/>
    <cellStyle name="Normal 22 28 2 2" xfId="14729" xr:uid="{1D5E1405-DA9F-4CA8-90D7-49BB5F47B04B}"/>
    <cellStyle name="Normal 22 28 2 3" xfId="21265" xr:uid="{7E593356-C33F-4981-A1FF-142F9B9EC494}"/>
    <cellStyle name="Normal 22 28 2 4" xfId="26963" xr:uid="{3C9BC4D3-C4A2-479C-820E-FAC4F1326BAC}"/>
    <cellStyle name="Normal 22 28 2 5" xfId="32661" xr:uid="{6BC74FD8-4FD0-4949-9D35-6710E5C1FF31}"/>
    <cellStyle name="Normal 22 28 3" xfId="3974" xr:uid="{6B23E839-26E8-4C8A-9BAC-F89444B54E68}"/>
    <cellStyle name="Normal 22 28 4" xfId="3975" xr:uid="{08F00709-8011-41C8-8F2D-856EEFEB2FC1}"/>
    <cellStyle name="Normal 22 28 5" xfId="14728" xr:uid="{F75F859D-9AEC-4944-BA2D-23779BC9E458}"/>
    <cellStyle name="Normal 22 28 6" xfId="21264" xr:uid="{4A77FB3E-A935-48E1-A38E-D47F7B56EB6A}"/>
    <cellStyle name="Normal 22 28 7" xfId="26962" xr:uid="{B776271E-2472-44A9-8C3E-9D9F95A93DC3}"/>
    <cellStyle name="Normal 22 28 8" xfId="32660" xr:uid="{E65E63BD-A2DE-4596-AEF7-F974B6968B33}"/>
    <cellStyle name="Normal 22 29" xfId="3976" xr:uid="{BBF244B7-10BA-4673-8EDA-82525B17397E}"/>
    <cellStyle name="Normal 22 29 2" xfId="3977" xr:uid="{39FCFE1C-D554-407C-850D-C4131A037385}"/>
    <cellStyle name="Normal 22 29 2 2" xfId="14731" xr:uid="{B991C5CB-F999-46E2-B8D5-FEFA3546D60D}"/>
    <cellStyle name="Normal 22 29 2 3" xfId="21267" xr:uid="{F16E86E5-CE63-495F-A497-1A1E2FD5CAC9}"/>
    <cellStyle name="Normal 22 29 2 4" xfId="26965" xr:uid="{B1CC1802-EEDC-40BA-8560-840FC2A158AE}"/>
    <cellStyle name="Normal 22 29 2 5" xfId="32663" xr:uid="{92A5B46C-9FC6-4B3F-B642-062835CC9FB8}"/>
    <cellStyle name="Normal 22 29 3" xfId="3978" xr:uid="{070BFD4B-9893-4D0F-9744-7992A9AE3BDA}"/>
    <cellStyle name="Normal 22 29 4" xfId="3979" xr:uid="{841A2243-1750-4B8B-A1DD-BFAAC8DACD2D}"/>
    <cellStyle name="Normal 22 29 5" xfId="14730" xr:uid="{9C60E7D3-C410-41A6-8B40-D9AB138F9CDD}"/>
    <cellStyle name="Normal 22 29 6" xfId="21266" xr:uid="{F5294FC2-D44A-446D-8CBD-C22405E02146}"/>
    <cellStyle name="Normal 22 29 7" xfId="26964" xr:uid="{F35D0E88-32B4-45BB-8BC4-EC76C66B86C6}"/>
    <cellStyle name="Normal 22 29 8" xfId="32662" xr:uid="{692F161A-96D7-4C69-8A00-11E76B7D4199}"/>
    <cellStyle name="Normal 22 3" xfId="3980" xr:uid="{30CF5A48-3523-4F93-93D3-B4B5DBD5B4EF}"/>
    <cellStyle name="Normal 22 3 2" xfId="3981" xr:uid="{F40F2323-D42A-4865-8462-5864BA7E9A65}"/>
    <cellStyle name="Normal 22 3 2 2" xfId="14733" xr:uid="{78FFDF0A-4F50-4D6D-8641-AD7D46958155}"/>
    <cellStyle name="Normal 22 3 2 3" xfId="21269" xr:uid="{84073364-9A80-4CDF-BDD3-4BE8C465B522}"/>
    <cellStyle name="Normal 22 3 2 4" xfId="26967" xr:uid="{0B9EFCD4-F590-497D-80D2-66E9D747E816}"/>
    <cellStyle name="Normal 22 3 2 5" xfId="32665" xr:uid="{A99A900D-AC56-429D-A4EB-39EB891DB314}"/>
    <cellStyle name="Normal 22 3 3" xfId="3982" xr:uid="{C5E68271-EEEC-4204-B04F-1C310BD8843A}"/>
    <cellStyle name="Normal 22 3 4" xfId="3983" xr:uid="{735E8996-7B5F-448E-9EDD-E2D9EB058AC1}"/>
    <cellStyle name="Normal 22 3 5" xfId="14732" xr:uid="{02F73A0B-05B0-4DB6-9F28-C15668584E5A}"/>
    <cellStyle name="Normal 22 3 6" xfId="21268" xr:uid="{9E8859CE-D8CE-4465-A709-D470B65051CC}"/>
    <cellStyle name="Normal 22 3 7" xfId="26966" xr:uid="{633AF73C-0BB8-44EB-9143-FEE0FE6A7FA1}"/>
    <cellStyle name="Normal 22 3 8" xfId="32664" xr:uid="{E4958AC0-1ED2-40A6-AB44-CCD44E616BF6}"/>
    <cellStyle name="Normal 22 30" xfId="3984" xr:uid="{C369A065-441E-4F82-98F6-3A4611BAC1C2}"/>
    <cellStyle name="Normal 22 30 2" xfId="3985" xr:uid="{5FA55528-285E-4634-93A7-E8B5CE172BE8}"/>
    <cellStyle name="Normal 22 30 2 2" xfId="14735" xr:uid="{FE71562C-EF65-478C-9A55-71689A2C2B50}"/>
    <cellStyle name="Normal 22 30 2 3" xfId="21271" xr:uid="{0C394E5F-D465-4CE2-BA8F-3EA256A4CDCA}"/>
    <cellStyle name="Normal 22 30 2 4" xfId="26969" xr:uid="{B6F697D5-70E1-4974-858D-E290403B6E31}"/>
    <cellStyle name="Normal 22 30 2 5" xfId="32667" xr:uid="{7FE7EEC0-D9A2-4346-A3F2-BCF6E83B3F44}"/>
    <cellStyle name="Normal 22 30 3" xfId="3986" xr:uid="{9257620C-C0CA-4520-9468-360760400101}"/>
    <cellStyle name="Normal 22 30 4" xfId="3987" xr:uid="{3133E595-2BED-4AC1-A2CF-B7EEF1473044}"/>
    <cellStyle name="Normal 22 30 5" xfId="14734" xr:uid="{DC50598D-A007-4FF8-B0D8-1D0EE22E5B61}"/>
    <cellStyle name="Normal 22 30 6" xfId="21270" xr:uid="{5F0B8EAF-9646-43AE-B3BA-1EE38AC1A173}"/>
    <cellStyle name="Normal 22 30 7" xfId="26968" xr:uid="{DF47F928-E12E-4FC3-82B8-25F22AB9042A}"/>
    <cellStyle name="Normal 22 30 8" xfId="32666" xr:uid="{D25C6EC3-7893-4AFC-8112-BEF0FAF22749}"/>
    <cellStyle name="Normal 22 31" xfId="3988" xr:uid="{C27AC1B0-836D-42E4-8062-3312C7A3D945}"/>
    <cellStyle name="Normal 22 31 2" xfId="3989" xr:uid="{FF716A4A-FB9A-4B43-9B33-079CCADD97F4}"/>
    <cellStyle name="Normal 22 31 2 2" xfId="14737" xr:uid="{316FCBDA-B220-46CA-8408-7D812408B97B}"/>
    <cellStyle name="Normal 22 31 2 3" xfId="21273" xr:uid="{900E4E29-EE4A-4E1B-8A09-D006D02EC162}"/>
    <cellStyle name="Normal 22 31 2 4" xfId="26971" xr:uid="{CBCE8E6E-B443-44A6-BA72-7593428C5C8A}"/>
    <cellStyle name="Normal 22 31 2 5" xfId="32669" xr:uid="{BE43F44B-32A3-4C59-9BFA-EA35CB144385}"/>
    <cellStyle name="Normal 22 31 3" xfId="3990" xr:uid="{3EA9BE89-A90A-48AF-8F76-29FD37CE4679}"/>
    <cellStyle name="Normal 22 31 4" xfId="3991" xr:uid="{6A5A1B8D-E926-4850-B7C2-DCA5A0019428}"/>
    <cellStyle name="Normal 22 31 5" xfId="14736" xr:uid="{1BD6F44D-77FA-4C6E-AC44-0747A01FFFB7}"/>
    <cellStyle name="Normal 22 31 6" xfId="21272" xr:uid="{1DE1773B-151D-430C-8720-8CEA7DE92929}"/>
    <cellStyle name="Normal 22 31 7" xfId="26970" xr:uid="{DB0AE2DB-6AE9-4BA6-A47C-9F558B784A1D}"/>
    <cellStyle name="Normal 22 31 8" xfId="32668" xr:uid="{82DE2438-6392-4C92-BEEE-4B08EECBAEF9}"/>
    <cellStyle name="Normal 22 32" xfId="3992" xr:uid="{937792B1-584C-4655-B8C6-147C6F8F7932}"/>
    <cellStyle name="Normal 22 32 2" xfId="3993" xr:uid="{DD38A045-4A3E-4073-AFC8-0AEA5A9F2966}"/>
    <cellStyle name="Normal 22 32 2 2" xfId="14739" xr:uid="{36C497A7-D58F-4062-A5D4-AD6373812CAB}"/>
    <cellStyle name="Normal 22 32 2 3" xfId="21275" xr:uid="{1E536733-9F60-44FD-B33C-0B380548A829}"/>
    <cellStyle name="Normal 22 32 2 4" xfId="26973" xr:uid="{982A8A37-9632-425F-AC06-974F8799A9E3}"/>
    <cellStyle name="Normal 22 32 2 5" xfId="32671" xr:uid="{00016B4A-9053-4A03-991E-FCF739764468}"/>
    <cellStyle name="Normal 22 32 3" xfId="3994" xr:uid="{DEB47B12-7823-4F71-AC62-0B6030822D33}"/>
    <cellStyle name="Normal 22 32 4" xfId="3995" xr:uid="{98ED351C-3B1C-4DD9-980D-532E20750F5B}"/>
    <cellStyle name="Normal 22 32 5" xfId="14738" xr:uid="{BDE47ED2-54DA-4978-92B1-6CE71422D758}"/>
    <cellStyle name="Normal 22 32 6" xfId="21274" xr:uid="{1EB3C57D-D073-4E5B-841A-BD4B5CFFBBAC}"/>
    <cellStyle name="Normal 22 32 7" xfId="26972" xr:uid="{CD30EE1A-7DA4-413F-9F3E-58DD5EBDAFAA}"/>
    <cellStyle name="Normal 22 32 8" xfId="32670" xr:uid="{A9B6C562-2F9F-4700-97A7-B19A5159D400}"/>
    <cellStyle name="Normal 22 33" xfId="3996" xr:uid="{925E7A0F-32E8-4A10-8981-00C7AC5CEE29}"/>
    <cellStyle name="Normal 22 33 2" xfId="3997" xr:uid="{06980FCE-B171-4C40-9EBC-4DEBF71B34CA}"/>
    <cellStyle name="Normal 22 33 2 2" xfId="14741" xr:uid="{BACF5426-F409-40AD-93EF-4DDE8C269AF7}"/>
    <cellStyle name="Normal 22 33 2 3" xfId="21277" xr:uid="{25DF8C4C-A58A-4E73-B15A-C2BDB8D9126E}"/>
    <cellStyle name="Normal 22 33 2 4" xfId="26975" xr:uid="{2F910031-C1E0-41FD-A952-B8877F6FFB7C}"/>
    <cellStyle name="Normal 22 33 2 5" xfId="32673" xr:uid="{E78FEE5B-68EB-4487-A5FF-6624BF2A5B2E}"/>
    <cellStyle name="Normal 22 33 3" xfId="3998" xr:uid="{A3EA65E9-5A1E-439A-BEEB-11347BF9F1A2}"/>
    <cellStyle name="Normal 22 33 4" xfId="3999" xr:uid="{0A802A95-783D-404F-8C2C-57CD809B0488}"/>
    <cellStyle name="Normal 22 33 5" xfId="14740" xr:uid="{2DD4E555-CA4A-41E3-B7BF-4945F3C8E676}"/>
    <cellStyle name="Normal 22 33 6" xfId="21276" xr:uid="{B4B7AD88-DDC7-47FF-8EA3-99EC0F4B2268}"/>
    <cellStyle name="Normal 22 33 7" xfId="26974" xr:uid="{C1392589-73AB-4F3F-92FC-15CE1E7466AC}"/>
    <cellStyle name="Normal 22 33 8" xfId="32672" xr:uid="{B02C5853-EC32-4A8E-BADE-3242F131B877}"/>
    <cellStyle name="Normal 22 34" xfId="4000" xr:uid="{0D85BF96-62FF-4EB4-A436-3734B59CD7A6}"/>
    <cellStyle name="Normal 22 34 2" xfId="4001" xr:uid="{03B8F4BD-BD7E-4BCD-BF04-D392F93B6801}"/>
    <cellStyle name="Normal 22 34 2 2" xfId="14743" xr:uid="{114FD8BF-6FEF-4A29-9146-3A15B9371F88}"/>
    <cellStyle name="Normal 22 34 2 3" xfId="21279" xr:uid="{14EE49F6-933A-4D32-B18F-B56A9EA6B669}"/>
    <cellStyle name="Normal 22 34 2 4" xfId="26977" xr:uid="{F8E82AC3-68F2-435A-8F13-F0FFE6671804}"/>
    <cellStyle name="Normal 22 34 2 5" xfId="32675" xr:uid="{DEFC3256-0F69-4ECB-9F50-AB121C6C2C39}"/>
    <cellStyle name="Normal 22 34 3" xfId="4002" xr:uid="{B74579C0-A264-4E14-8411-E82DB70BE6C5}"/>
    <cellStyle name="Normal 22 34 4" xfId="4003" xr:uid="{F779CB9C-93DF-42B6-BA76-4D60DB4387D1}"/>
    <cellStyle name="Normal 22 34 5" xfId="14742" xr:uid="{7CC0B5F9-1D96-4490-BD75-4F0BD6AB4027}"/>
    <cellStyle name="Normal 22 34 6" xfId="21278" xr:uid="{FBFCCD27-BDD6-4828-A8FC-97A0BE87FDF8}"/>
    <cellStyle name="Normal 22 34 7" xfId="26976" xr:uid="{0F16F1DB-5082-4CE0-8E1D-6761F55E4FE8}"/>
    <cellStyle name="Normal 22 34 8" xfId="32674" xr:uid="{73A11D79-4BD7-4499-B96D-550C0E429B5F}"/>
    <cellStyle name="Normal 22 35" xfId="4004" xr:uid="{E195D947-D40F-4764-B213-B156218A9715}"/>
    <cellStyle name="Normal 22 35 2" xfId="14744" xr:uid="{822CA67C-7EF9-4F7D-B784-E614139BB51A}"/>
    <cellStyle name="Normal 22 35 3" xfId="21280" xr:uid="{117BA6CD-059E-4611-99C9-76F80AB82CDE}"/>
    <cellStyle name="Normal 22 35 4" xfId="26978" xr:uid="{D4A9A0E2-D7F3-49A3-AC4C-85DE98449C3D}"/>
    <cellStyle name="Normal 22 35 5" xfId="32676" xr:uid="{FC52327D-67AE-4AB9-ADD3-989E342CC92B}"/>
    <cellStyle name="Normal 22 36" xfId="4005" xr:uid="{7D2444ED-35E1-4A58-B9E8-B33F8E4CDE92}"/>
    <cellStyle name="Normal 22 36 2" xfId="14745" xr:uid="{E77B1639-4AB7-4D95-AECB-03FE80FB24A1}"/>
    <cellStyle name="Normal 22 36 3" xfId="21281" xr:uid="{32D2B5A1-E89B-4E66-9FA1-21D2A8BD8137}"/>
    <cellStyle name="Normal 22 36 4" xfId="26979" xr:uid="{D3BA7984-1192-465D-9926-4D85813EDEA3}"/>
    <cellStyle name="Normal 22 36 5" xfId="32677" xr:uid="{B11BE8EC-4630-4176-9D32-220A19A16E21}"/>
    <cellStyle name="Normal 22 37" xfId="4006" xr:uid="{7F12D88B-6F18-4E4C-A9E3-2674173DE09A}"/>
    <cellStyle name="Normal 22 37 2" xfId="14746" xr:uid="{2CD31161-FB22-4804-B9AF-6C9FBBA591C7}"/>
    <cellStyle name="Normal 22 37 3" xfId="21282" xr:uid="{CB3F9C3A-04D5-46E8-B819-B5791CFF3D07}"/>
    <cellStyle name="Normal 22 37 4" xfId="26980" xr:uid="{D9A867B4-D725-49F8-B331-57A4ABCBF28B}"/>
    <cellStyle name="Normal 22 37 5" xfId="32678" xr:uid="{6DABF747-3663-4138-8B9B-63149B90EA98}"/>
    <cellStyle name="Normal 22 38" xfId="4007" xr:uid="{A57367D1-67DA-44B5-BD27-13E60F2D4D48}"/>
    <cellStyle name="Normal 22 38 2" xfId="14747" xr:uid="{71B0EA13-51C6-40CF-8568-26EDC4EFE210}"/>
    <cellStyle name="Normal 22 38 3" xfId="21283" xr:uid="{123D319E-8857-46EB-A799-4E74B1AF8E0C}"/>
    <cellStyle name="Normal 22 38 4" xfId="26981" xr:uid="{973338D1-4D5E-4A85-B678-EB65396286FE}"/>
    <cellStyle name="Normal 22 38 5" xfId="32679" xr:uid="{DB042F54-D509-4F17-9230-19275ACF8192}"/>
    <cellStyle name="Normal 22 39" xfId="4008" xr:uid="{1F7CFE35-B75B-490A-8D86-7B4C1D40543B}"/>
    <cellStyle name="Normal 22 39 2" xfId="14748" xr:uid="{05861AA8-ABC2-419F-B2AB-DB6ECDB7FB8D}"/>
    <cellStyle name="Normal 22 39 3" xfId="21284" xr:uid="{78FFC05C-E21D-48E2-AD0B-A393C53BBA68}"/>
    <cellStyle name="Normal 22 39 4" xfId="26982" xr:uid="{EFD50755-B390-44C7-9070-B397EF103342}"/>
    <cellStyle name="Normal 22 39 5" xfId="32680" xr:uid="{3E46981D-162F-4C33-87E1-CAFC2BE8374F}"/>
    <cellStyle name="Normal 22 4" xfId="4009" xr:uid="{A260FACF-4AF4-45A0-9993-D1FEE039C417}"/>
    <cellStyle name="Normal 22 4 2" xfId="4010" xr:uid="{D4A5F77F-309F-46E2-8119-B3643300352E}"/>
    <cellStyle name="Normal 22 4 2 2" xfId="14750" xr:uid="{EDEDAC85-7C32-4ED3-8097-AD4E9F80FF06}"/>
    <cellStyle name="Normal 22 4 2 3" xfId="21286" xr:uid="{511438DB-D870-4D82-B80E-DA6A0D9CDCDC}"/>
    <cellStyle name="Normal 22 4 2 4" xfId="26984" xr:uid="{80F31100-0112-474E-9AEC-49265DD44BCF}"/>
    <cellStyle name="Normal 22 4 2 5" xfId="32682" xr:uid="{DAF11E9B-3697-4E00-9033-A3B36D205BFD}"/>
    <cellStyle name="Normal 22 4 3" xfId="4011" xr:uid="{01C2AD76-45CC-46DB-AF27-B3D1DFBB87FD}"/>
    <cellStyle name="Normal 22 4 4" xfId="4012" xr:uid="{F82D46B3-97E7-4743-8172-FE9E2630A625}"/>
    <cellStyle name="Normal 22 4 5" xfId="14749" xr:uid="{DC2E3427-AC90-4A50-AB38-72FFA1524AEC}"/>
    <cellStyle name="Normal 22 4 6" xfId="21285" xr:uid="{3D106EC7-6B5E-4ED6-B9F0-3E761695E17C}"/>
    <cellStyle name="Normal 22 4 7" xfId="26983" xr:uid="{2140DA0D-0344-4EDD-BBC8-9B72492E461D}"/>
    <cellStyle name="Normal 22 4 8" xfId="32681" xr:uid="{68346F34-AD70-4B80-A9A3-78C696451378}"/>
    <cellStyle name="Normal 22 40" xfId="4013" xr:uid="{222CDD0D-0523-41E2-8FCF-B025BCAB262B}"/>
    <cellStyle name="Normal 22 40 2" xfId="14751" xr:uid="{F49F16C4-6309-4B34-8180-699799833D37}"/>
    <cellStyle name="Normal 22 40 3" xfId="21287" xr:uid="{8CACD4A1-02B8-4225-BD91-6AE7A5B8DEBA}"/>
    <cellStyle name="Normal 22 40 4" xfId="26985" xr:uid="{0D5F1CC0-6344-4ED9-B3C8-4280C3CD7C59}"/>
    <cellStyle name="Normal 22 40 5" xfId="32683" xr:uid="{380CE6F0-B4B3-4B61-89FB-0C2DCD686B67}"/>
    <cellStyle name="Normal 22 41" xfId="4014" xr:uid="{54652DB2-CDED-44AC-B388-510F6845275A}"/>
    <cellStyle name="Normal 22 41 2" xfId="14752" xr:uid="{A568835A-6969-42C3-A3F8-7680ED2768DB}"/>
    <cellStyle name="Normal 22 41 3" xfId="21288" xr:uid="{9061BBF0-FACD-44C8-83E5-0AB350DBD63F}"/>
    <cellStyle name="Normal 22 41 4" xfId="26986" xr:uid="{219397F4-E8BD-46E5-9526-516EA7B621DA}"/>
    <cellStyle name="Normal 22 41 5" xfId="32684" xr:uid="{61165774-2A07-4F4E-BD5C-5E19F3401EC5}"/>
    <cellStyle name="Normal 22 42" xfId="4015" xr:uid="{C4535E9C-BBBD-4DA3-A0B2-180A685172B6}"/>
    <cellStyle name="Normal 22 42 2" xfId="14753" xr:uid="{C9F60845-C183-4EEE-88B1-B8BD11576420}"/>
    <cellStyle name="Normal 22 42 3" xfId="21289" xr:uid="{9F670ED0-82FF-472A-A5E6-316BE0371E67}"/>
    <cellStyle name="Normal 22 42 4" xfId="26987" xr:uid="{42FF737F-D920-4BE0-994D-9D00A0729D3D}"/>
    <cellStyle name="Normal 22 42 5" xfId="32685" xr:uid="{940A5B19-F3E2-4FC8-8336-63E1D41C4BD5}"/>
    <cellStyle name="Normal 22 43" xfId="4016" xr:uid="{A93C6288-D7A4-4F1B-BA11-8FF690BF5784}"/>
    <cellStyle name="Normal 22 43 2" xfId="14754" xr:uid="{D2C5B4F6-6E48-475A-8AD4-A0F8E371F791}"/>
    <cellStyle name="Normal 22 43 3" xfId="21290" xr:uid="{882B56DC-B89B-472E-B0CE-5F6DB1D92F8A}"/>
    <cellStyle name="Normal 22 43 4" xfId="26988" xr:uid="{C3A9327A-0D01-49C3-9C4D-AF6446B5C7A0}"/>
    <cellStyle name="Normal 22 43 5" xfId="32686" xr:uid="{C662CEA8-0A0A-4933-B235-B5B6361756A9}"/>
    <cellStyle name="Normal 22 44" xfId="4017" xr:uid="{CD3CF73E-5EF4-4C59-B460-10D72E3D4C5C}"/>
    <cellStyle name="Normal 22 44 2" xfId="14755" xr:uid="{A520E000-0467-49BB-9773-906ECB4E3C72}"/>
    <cellStyle name="Normal 22 44 3" xfId="21291" xr:uid="{68EADA4C-D81A-49BB-A965-F81E37A44694}"/>
    <cellStyle name="Normal 22 44 4" xfId="26989" xr:uid="{F2E28B99-753C-4B64-82E2-19F838A95C4A}"/>
    <cellStyle name="Normal 22 44 5" xfId="32687" xr:uid="{290743A6-4DB6-46BB-8129-CB20C1E111F5}"/>
    <cellStyle name="Normal 22 45" xfId="4018" xr:uid="{596FD88E-019F-4ECC-AB69-9D6487BFAEB0}"/>
    <cellStyle name="Normal 22 45 2" xfId="14756" xr:uid="{5B80976E-5C50-4BB8-BD8F-3C8433D4CAF2}"/>
    <cellStyle name="Normal 22 45 3" xfId="21292" xr:uid="{4216EF14-0303-458A-ABBF-AE9477005EEB}"/>
    <cellStyle name="Normal 22 45 4" xfId="26990" xr:uid="{A6BA2AC0-CA31-4AD9-A909-8D12D252EE50}"/>
    <cellStyle name="Normal 22 45 5" xfId="32688" xr:uid="{70116321-8777-4F53-AB3C-FFD38883BEB4}"/>
    <cellStyle name="Normal 22 46" xfId="4019" xr:uid="{7FB639F3-E5CA-4D26-A938-EC34BBF15B4F}"/>
    <cellStyle name="Normal 22 46 2" xfId="14757" xr:uid="{56606EB9-6F98-4906-82CB-0988C8D5C736}"/>
    <cellStyle name="Normal 22 46 3" xfId="21293" xr:uid="{FBABBDAD-65C6-42C1-B32F-644959898D8E}"/>
    <cellStyle name="Normal 22 46 4" xfId="26991" xr:uid="{FE578D94-DD17-4C05-AD4D-E628E41670C9}"/>
    <cellStyle name="Normal 22 46 5" xfId="32689" xr:uid="{CBCF78F1-054E-46E0-8336-5DA84A47E047}"/>
    <cellStyle name="Normal 22 47" xfId="4020" xr:uid="{A87C0CA2-8E50-4409-B698-98DA9B0FB589}"/>
    <cellStyle name="Normal 22 47 2" xfId="14758" xr:uid="{4E1816B3-E022-498B-9E59-1D0DD1416FEC}"/>
    <cellStyle name="Normal 22 47 3" xfId="21294" xr:uid="{85210080-238A-4642-8D8A-05E578EDF0B1}"/>
    <cellStyle name="Normal 22 47 4" xfId="26992" xr:uid="{6A907EE4-7A0C-4BC5-9A8C-E626B7694400}"/>
    <cellStyle name="Normal 22 47 5" xfId="32690" xr:uid="{3F9FC9CB-4532-49F9-A897-7F375B6C572C}"/>
    <cellStyle name="Normal 22 48" xfId="4021" xr:uid="{28968AD9-8093-434E-B07C-6A7A1B3F69BF}"/>
    <cellStyle name="Normal 22 48 2" xfId="14759" xr:uid="{2B2FA0A2-6D2C-4375-A485-BDD58045C066}"/>
    <cellStyle name="Normal 22 48 3" xfId="21295" xr:uid="{3656539D-3C81-476C-A3D5-1205F243BC17}"/>
    <cellStyle name="Normal 22 48 4" xfId="26993" xr:uid="{2F25A946-23D2-4DFB-BDAD-8C40F37F04EA}"/>
    <cellStyle name="Normal 22 48 5" xfId="32691" xr:uid="{C04E39CB-56AC-4955-91CE-46CEBED6BA4C}"/>
    <cellStyle name="Normal 22 49" xfId="4022" xr:uid="{F71ACE6B-AD81-4A91-A96C-3EF217FD5265}"/>
    <cellStyle name="Normal 22 49 2" xfId="14760" xr:uid="{6DAEF99E-1AB0-4FC6-802D-BF1B4F2DCC3B}"/>
    <cellStyle name="Normal 22 49 3" xfId="21296" xr:uid="{E9FD9053-CE69-447E-BEF6-A5AD2ACCFB27}"/>
    <cellStyle name="Normal 22 49 4" xfId="26994" xr:uid="{D504F7B1-0C59-4489-8C4C-4F988B2527D9}"/>
    <cellStyle name="Normal 22 49 5" xfId="32692" xr:uid="{0883BBC3-6810-48AE-A30E-0B3842145A85}"/>
    <cellStyle name="Normal 22 5" xfId="4023" xr:uid="{D11969AB-A825-478D-8B2A-4FEF835C5132}"/>
    <cellStyle name="Normal 22 5 2" xfId="4024" xr:uid="{38282B45-2A0E-4DA7-82A0-356FEB614F21}"/>
    <cellStyle name="Normal 22 5 2 2" xfId="14762" xr:uid="{CC2CBA5A-AE42-4EB6-A587-0AFC8D346701}"/>
    <cellStyle name="Normal 22 5 2 3" xfId="21298" xr:uid="{AD777C25-2692-499B-A2DA-097F17B66A06}"/>
    <cellStyle name="Normal 22 5 2 4" xfId="26996" xr:uid="{95E8E9B9-405F-41AF-9F0F-CBCCAC73B7BA}"/>
    <cellStyle name="Normal 22 5 2 5" xfId="32694" xr:uid="{30F2A184-5CDF-4F40-8B9A-A1796910B4B7}"/>
    <cellStyle name="Normal 22 5 3" xfId="4025" xr:uid="{42F70367-C7FC-41FA-9796-B0052D1E7F70}"/>
    <cellStyle name="Normal 22 5 4" xfId="4026" xr:uid="{58D47ACF-081C-4DCC-88AE-3FF94013C36B}"/>
    <cellStyle name="Normal 22 5 5" xfId="14761" xr:uid="{25482280-0747-441F-9D0B-0D7266378EFF}"/>
    <cellStyle name="Normal 22 5 6" xfId="21297" xr:uid="{82AD1485-F29B-44CB-8762-BC1D53CC8C6D}"/>
    <cellStyle name="Normal 22 5 7" xfId="26995" xr:uid="{C70A76CC-FE68-43AC-8F04-A176966CF77F}"/>
    <cellStyle name="Normal 22 5 8" xfId="32693" xr:uid="{E80B1382-2619-4BA7-8A2C-7B0A249601BB}"/>
    <cellStyle name="Normal 22 50" xfId="4027" xr:uid="{2887E06B-27A4-4A34-8487-51F29653D8A6}"/>
    <cellStyle name="Normal 22 50 2" xfId="14763" xr:uid="{2AC5EB6C-BB51-4D8D-8715-43BD098E2B5B}"/>
    <cellStyle name="Normal 22 50 3" xfId="21299" xr:uid="{C049A139-E4B9-4576-8A49-7A412768E960}"/>
    <cellStyle name="Normal 22 50 4" xfId="26997" xr:uid="{2EF9B7AB-9727-4E76-B37E-5466CD22F908}"/>
    <cellStyle name="Normal 22 50 5" xfId="32695" xr:uid="{7934B875-C6F4-4037-BEFC-85620E4928D7}"/>
    <cellStyle name="Normal 22 51" xfId="4028" xr:uid="{053F8E32-5FB2-4502-8949-01B0ED3165DC}"/>
    <cellStyle name="Normal 22 51 2" xfId="14764" xr:uid="{558FD7FE-5237-4C69-9B22-FBF2FD925FEB}"/>
    <cellStyle name="Normal 22 51 3" xfId="21300" xr:uid="{D787B157-1B18-4BFE-8231-205B2538179D}"/>
    <cellStyle name="Normal 22 51 4" xfId="26998" xr:uid="{7FC88B0D-C130-49AB-912D-7404FD4BE79C}"/>
    <cellStyle name="Normal 22 51 5" xfId="32696" xr:uid="{DEF324B1-9818-4A5D-A4A3-31C93E314617}"/>
    <cellStyle name="Normal 22 52" xfId="4029" xr:uid="{89040066-C3C2-456B-A570-227AF9971038}"/>
    <cellStyle name="Normal 22 52 2" xfId="14765" xr:uid="{F4D2E97D-5159-404B-AA66-923D2E4458CB}"/>
    <cellStyle name="Normal 22 52 3" xfId="21301" xr:uid="{87A41095-8401-45B7-AC15-DEC2008C87AB}"/>
    <cellStyle name="Normal 22 52 4" xfId="26999" xr:uid="{228742DB-8BDF-41CB-9AE3-9EA1D13FD9CA}"/>
    <cellStyle name="Normal 22 52 5" xfId="32697" xr:uid="{278B8E94-A38F-42D7-B580-8207B75F1176}"/>
    <cellStyle name="Normal 22 53" xfId="4030" xr:uid="{44A794D9-C0C3-499A-9EF3-9EF2F66EA091}"/>
    <cellStyle name="Normal 22 53 2" xfId="14766" xr:uid="{F71641B6-0825-4FF0-939E-23682E4C891C}"/>
    <cellStyle name="Normal 22 53 3" xfId="21302" xr:uid="{0A8112A2-4845-4113-81BE-493C9E1E74F1}"/>
    <cellStyle name="Normal 22 53 4" xfId="27000" xr:uid="{DFB83A42-6A0F-4E11-9FE3-F4EF4A09FB1A}"/>
    <cellStyle name="Normal 22 53 5" xfId="32698" xr:uid="{DBF797CA-AD12-491C-B4D3-490859D52C61}"/>
    <cellStyle name="Normal 22 54" xfId="4031" xr:uid="{5291F702-75DE-44D3-A3BF-66A305730D3A}"/>
    <cellStyle name="Normal 22 54 2" xfId="14767" xr:uid="{D88CF334-B31E-4A3A-B4F9-67A9086979EA}"/>
    <cellStyle name="Normal 22 54 3" xfId="21303" xr:uid="{CD180AF4-9507-4243-8DCD-124181DB4392}"/>
    <cellStyle name="Normal 22 54 4" xfId="27001" xr:uid="{95A74735-6C44-47DB-87C6-83410D81F76C}"/>
    <cellStyle name="Normal 22 54 5" xfId="32699" xr:uid="{4B9991B6-40E0-4BB1-8344-CC391749F157}"/>
    <cellStyle name="Normal 22 55" xfId="4032" xr:uid="{DB74598A-4CCB-4BA2-A9CE-931E85C331D4}"/>
    <cellStyle name="Normal 22 55 2" xfId="14768" xr:uid="{9AEB3DDF-5E66-4573-93CC-EFA0EF68A7E6}"/>
    <cellStyle name="Normal 22 55 3" xfId="21304" xr:uid="{2D97DDC6-7498-4965-B492-D934A7895ECC}"/>
    <cellStyle name="Normal 22 55 4" xfId="27002" xr:uid="{6769C9CA-AA3A-4548-BB69-1063103BC26E}"/>
    <cellStyle name="Normal 22 55 5" xfId="32700" xr:uid="{80EFF5B1-2A9B-4DFA-AD47-BC449DE40802}"/>
    <cellStyle name="Normal 22 56" xfId="4033" xr:uid="{CA2CD257-21CB-4F1B-A079-D19A4454470B}"/>
    <cellStyle name="Normal 22 56 2" xfId="14769" xr:uid="{E93AE0C1-18CE-41AE-B585-4EDE45782455}"/>
    <cellStyle name="Normal 22 56 3" xfId="21305" xr:uid="{D4564CD1-4C74-4E96-BA0E-573AD5C6987B}"/>
    <cellStyle name="Normal 22 56 4" xfId="27003" xr:uid="{AEF668AB-A828-4D35-B758-CFD8D2744ECF}"/>
    <cellStyle name="Normal 22 56 5" xfId="32701" xr:uid="{333A8B0F-F313-4A7B-8811-4B202EC286B6}"/>
    <cellStyle name="Normal 22 57" xfId="4034" xr:uid="{7B756C6D-6416-4872-A0EB-C57957B01B54}"/>
    <cellStyle name="Normal 22 57 2" xfId="14770" xr:uid="{5C80E307-453E-4579-AEE9-895532799F57}"/>
    <cellStyle name="Normal 22 57 3" xfId="21306" xr:uid="{1ADF1F04-B2BE-4C59-A80D-75E582E43608}"/>
    <cellStyle name="Normal 22 57 4" xfId="27004" xr:uid="{CEF78C6C-9EB0-4E75-BAA6-E5A8A8CF5244}"/>
    <cellStyle name="Normal 22 57 5" xfId="32702" xr:uid="{ED59B9D2-6907-4522-A3E9-0F1410C570A0}"/>
    <cellStyle name="Normal 22 58" xfId="4035" xr:uid="{3E9F50E8-79BE-4531-871E-91DE68763F88}"/>
    <cellStyle name="Normal 22 58 2" xfId="14771" xr:uid="{86AEF58B-DA65-4FE9-A7AC-FB5008CFDA56}"/>
    <cellStyle name="Normal 22 58 3" xfId="21307" xr:uid="{82926133-C164-4636-88EB-38866DEA9857}"/>
    <cellStyle name="Normal 22 58 4" xfId="27005" xr:uid="{480D3105-7D2E-4744-BDC1-9475DED95979}"/>
    <cellStyle name="Normal 22 58 5" xfId="32703" xr:uid="{CF4A73D9-D505-4545-9B3C-20B8373F6622}"/>
    <cellStyle name="Normal 22 59" xfId="4036" xr:uid="{721D3713-35ED-4748-A577-FDFF41811036}"/>
    <cellStyle name="Normal 22 59 2" xfId="14772" xr:uid="{5520E8C7-7CCB-4695-ABE3-8381425DE33D}"/>
    <cellStyle name="Normal 22 59 3" xfId="21308" xr:uid="{D9B57DFD-F087-4D82-96B5-52E6814B6A33}"/>
    <cellStyle name="Normal 22 59 4" xfId="27006" xr:uid="{23F12138-724C-43F1-B7DE-B9C738296711}"/>
    <cellStyle name="Normal 22 59 5" xfId="32704" xr:uid="{72BF2F17-31B7-4322-97ED-9C7B7DD4BD86}"/>
    <cellStyle name="Normal 22 6" xfId="4037" xr:uid="{CF8F44B9-CC0B-44F9-9351-91EF84F70D01}"/>
    <cellStyle name="Normal 22 6 2" xfId="4038" xr:uid="{B287020B-5C1C-44FB-B011-07A543AA64BD}"/>
    <cellStyle name="Normal 22 6 2 2" xfId="14774" xr:uid="{A24449A6-8054-4E8F-9EF7-B78539B59A68}"/>
    <cellStyle name="Normal 22 6 2 3" xfId="21310" xr:uid="{6C88CB94-D45F-4705-A354-D7A7893C5F6F}"/>
    <cellStyle name="Normal 22 6 2 4" xfId="27008" xr:uid="{4C71D2DA-2B8B-41DB-B7CC-5598DFF709BC}"/>
    <cellStyle name="Normal 22 6 2 5" xfId="32706" xr:uid="{68D6CA1B-AF37-4018-B2AD-76351845ACBA}"/>
    <cellStyle name="Normal 22 6 3" xfId="4039" xr:uid="{3AD08D10-B13D-4900-B61D-9D4D01FBF4A2}"/>
    <cellStyle name="Normal 22 6 4" xfId="4040" xr:uid="{40434F12-42CF-4E7A-97E6-A679274E5DA6}"/>
    <cellStyle name="Normal 22 6 5" xfId="14773" xr:uid="{8710DB84-7FC3-4C77-9209-04471824ACFB}"/>
    <cellStyle name="Normal 22 6 6" xfId="21309" xr:uid="{9B5F8B52-A740-4C4E-B13B-6FEB31DBE828}"/>
    <cellStyle name="Normal 22 6 7" xfId="27007" xr:uid="{BCC8E8BC-D4AB-4D51-B90A-9A3F15FF7AA2}"/>
    <cellStyle name="Normal 22 6 8" xfId="32705" xr:uid="{8F788AA0-2BEB-4E3B-B5CA-3D345959052C}"/>
    <cellStyle name="Normal 22 60" xfId="4041" xr:uid="{ADA22B7C-F995-4732-8279-99A5FED7D96C}"/>
    <cellStyle name="Normal 22 60 2" xfId="14775" xr:uid="{9E630AE7-7620-47A8-8A60-3EB0EB9F65AC}"/>
    <cellStyle name="Normal 22 60 3" xfId="21311" xr:uid="{0D25AF7D-49E9-4D73-9B5A-BAC3495C4ED8}"/>
    <cellStyle name="Normal 22 60 4" xfId="27009" xr:uid="{9CDC77EC-08AF-4E67-BBE8-B454B8E17FFE}"/>
    <cellStyle name="Normal 22 60 5" xfId="32707" xr:uid="{A6AA1B42-5CB4-45B0-88CA-A2C32FC13A00}"/>
    <cellStyle name="Normal 22 61" xfId="4042" xr:uid="{6603F65C-2C6C-4F27-AFC2-318EB662892C}"/>
    <cellStyle name="Normal 22 61 2" xfId="14776" xr:uid="{31C7FCC6-E484-4954-9F05-31B41E783784}"/>
    <cellStyle name="Normal 22 61 3" xfId="21312" xr:uid="{1377ABE1-3EE8-4213-817D-16235405A468}"/>
    <cellStyle name="Normal 22 61 4" xfId="27010" xr:uid="{74BED281-2CDC-46CC-B198-654CB6CE7BEA}"/>
    <cellStyle name="Normal 22 61 5" xfId="32708" xr:uid="{DDDD2BFE-91BC-4C5E-B7B2-0E5D4A06FCBF}"/>
    <cellStyle name="Normal 22 62" xfId="4043" xr:uid="{2FA6996F-2DCA-4A2D-AAC2-33391EEBF9EF}"/>
    <cellStyle name="Normal 22 62 2" xfId="14777" xr:uid="{620A60AD-B6CD-49CE-BD0A-547F9A42546B}"/>
    <cellStyle name="Normal 22 62 3" xfId="21313" xr:uid="{369E4018-94D9-4CF0-8D4C-281351EEFAB0}"/>
    <cellStyle name="Normal 22 62 4" xfId="27011" xr:uid="{7D10D777-38F2-4206-AE94-19973462A3E3}"/>
    <cellStyle name="Normal 22 62 5" xfId="32709" xr:uid="{799C915E-3484-4BD2-B9D7-DD5C18FBFE85}"/>
    <cellStyle name="Normal 22 7" xfId="4044" xr:uid="{7219539E-CED2-4784-9856-8BBB5A9B70A8}"/>
    <cellStyle name="Normal 22 7 2" xfId="4045" xr:uid="{41709330-C715-4F2C-AC79-79216C28A045}"/>
    <cellStyle name="Normal 22 7 2 2" xfId="14779" xr:uid="{CE8B39D0-42E7-43E2-B767-96A15BE013AC}"/>
    <cellStyle name="Normal 22 7 2 3" xfId="21315" xr:uid="{B7C9E6B9-6D1E-4E64-9E57-833CBB4758D0}"/>
    <cellStyle name="Normal 22 7 2 4" xfId="27013" xr:uid="{878608BF-1A04-431B-BD30-1F6F87AB282D}"/>
    <cellStyle name="Normal 22 7 2 5" xfId="32711" xr:uid="{CDA71E9B-EFF6-41B4-89E1-C1F66A2363FA}"/>
    <cellStyle name="Normal 22 7 3" xfId="4046" xr:uid="{9CCB78D6-6CFB-438C-AA64-0A6C30F8284D}"/>
    <cellStyle name="Normal 22 7 4" xfId="4047" xr:uid="{3CC73922-A9A7-4C12-B72E-B44D4703D0AD}"/>
    <cellStyle name="Normal 22 7 5" xfId="14778" xr:uid="{52721988-687E-41D6-825C-AAF869AEEAC2}"/>
    <cellStyle name="Normal 22 7 6" xfId="21314" xr:uid="{360B2077-B31F-4F2B-B003-C51475BC5BAE}"/>
    <cellStyle name="Normal 22 7 7" xfId="27012" xr:uid="{C54BC681-DE81-4266-9B71-1663FF1E675B}"/>
    <cellStyle name="Normal 22 7 8" xfId="32710" xr:uid="{3CD3CB7C-2A14-4ABB-BAEE-F2B0AEC91CB8}"/>
    <cellStyle name="Normal 22 8" xfId="4048" xr:uid="{4F0A9120-B931-4210-9BE8-40D4CC850B50}"/>
    <cellStyle name="Normal 22 8 2" xfId="4049" xr:uid="{BB36496C-0312-4D07-AD9B-34ABFEC28727}"/>
    <cellStyle name="Normal 22 8 2 2" xfId="14781" xr:uid="{CB001B4B-6599-4907-B4D6-32901B08761E}"/>
    <cellStyle name="Normal 22 8 2 3" xfId="21317" xr:uid="{02E0E7CA-B0B3-4D4D-BB0F-4997D23B6833}"/>
    <cellStyle name="Normal 22 8 2 4" xfId="27015" xr:uid="{472F4517-77A6-437E-8447-66BFF7148592}"/>
    <cellStyle name="Normal 22 8 2 5" xfId="32713" xr:uid="{6AB11352-0A07-431A-A924-F78DF493EBD6}"/>
    <cellStyle name="Normal 22 8 3" xfId="4050" xr:uid="{B57844EA-5066-4DD5-BD40-2AB9EEA960E1}"/>
    <cellStyle name="Normal 22 8 4" xfId="4051" xr:uid="{B650577E-05E7-4300-B112-29E86446D032}"/>
    <cellStyle name="Normal 22 8 5" xfId="14780" xr:uid="{0218D2DF-90B3-4C7B-B267-3432976B6C75}"/>
    <cellStyle name="Normal 22 8 6" xfId="21316" xr:uid="{BCBF132D-135E-46F9-A68D-F3AF31D48231}"/>
    <cellStyle name="Normal 22 8 7" xfId="27014" xr:uid="{9EF42575-ECE5-4D9D-8EDE-80BC5E3BE918}"/>
    <cellStyle name="Normal 22 8 8" xfId="32712" xr:uid="{6BCBB19A-308A-4DC5-8D9B-388CC96733F8}"/>
    <cellStyle name="Normal 22 9" xfId="4052" xr:uid="{91F40DE2-918B-4E60-9517-89B2AE760AA1}"/>
    <cellStyle name="Normal 22 9 2" xfId="4053" xr:uid="{840CBC48-FD9B-4484-8DFF-316083602A80}"/>
    <cellStyle name="Normal 22 9 2 2" xfId="14783" xr:uid="{FBB149C0-F4AF-4866-A17D-D260B891A040}"/>
    <cellStyle name="Normal 22 9 2 3" xfId="21319" xr:uid="{57343982-6BA0-4905-B144-BC808FE7038B}"/>
    <cellStyle name="Normal 22 9 2 4" xfId="27017" xr:uid="{601F13A7-5346-4107-B602-88A6714E0E34}"/>
    <cellStyle name="Normal 22 9 2 5" xfId="32715" xr:uid="{6505784B-A5C1-45EB-B6AC-E7725E7416DD}"/>
    <cellStyle name="Normal 22 9 3" xfId="4054" xr:uid="{47B7BFE2-FBC2-4C1D-8F0A-98E1B19B4F9C}"/>
    <cellStyle name="Normal 22 9 4" xfId="4055" xr:uid="{CED435AD-460F-4939-9483-4DABABF7DED7}"/>
    <cellStyle name="Normal 22 9 5" xfId="14782" xr:uid="{9A51F381-936E-4A93-8E8D-6F6DBE5FEBA9}"/>
    <cellStyle name="Normal 22 9 6" xfId="21318" xr:uid="{2A581F32-8B28-4784-8B75-A71B2795EF67}"/>
    <cellStyle name="Normal 22 9 7" xfId="27016" xr:uid="{664683D8-8410-409C-BAC3-98AFD64A9D61}"/>
    <cellStyle name="Normal 22 9 8" xfId="32714" xr:uid="{73AEA834-331D-4EED-B1F6-895C60D09E6B}"/>
    <cellStyle name="Normal 23" xfId="1168" xr:uid="{7C99E8D3-E6EE-4B74-B54D-618A2650DCB7}"/>
    <cellStyle name="Normal 23 10" xfId="4056" xr:uid="{CEE69CB1-7799-4679-925D-C9915A3479AE}"/>
    <cellStyle name="Normal 23 10 2" xfId="4057" xr:uid="{A6D12E8B-6949-4264-9CD0-B1D4EC00B1BE}"/>
    <cellStyle name="Normal 23 10 2 2" xfId="14785" xr:uid="{535731E0-22A6-41F5-97AA-E25241EBF9BA}"/>
    <cellStyle name="Normal 23 10 2 3" xfId="21321" xr:uid="{E11BB7BC-5B90-4CD0-9350-E7A914477340}"/>
    <cellStyle name="Normal 23 10 2 4" xfId="27019" xr:uid="{B28495E4-20A2-4DC3-A76E-259F838AA8C0}"/>
    <cellStyle name="Normal 23 10 2 5" xfId="32717" xr:uid="{3DDA3620-6272-49E3-A25D-95E435E926A1}"/>
    <cellStyle name="Normal 23 10 3" xfId="4058" xr:uid="{348F335E-59C6-4DF5-9FFA-D3111501ED31}"/>
    <cellStyle name="Normal 23 10 4" xfId="4059" xr:uid="{6FDCC9E2-4AC5-4568-A423-2DCC939906BB}"/>
    <cellStyle name="Normal 23 10 5" xfId="14784" xr:uid="{F4F8852D-F4DE-4BDB-B5D3-BC1D1AE350DC}"/>
    <cellStyle name="Normal 23 10 6" xfId="21320" xr:uid="{AD3D7347-B3F6-495A-BD8B-AC97DF3B9E74}"/>
    <cellStyle name="Normal 23 10 7" xfId="27018" xr:uid="{04516F84-9C17-43F4-94FA-893A97250D64}"/>
    <cellStyle name="Normal 23 10 8" xfId="32716" xr:uid="{57387B8C-2F48-4D71-A4CD-63CDAA161763}"/>
    <cellStyle name="Normal 23 11" xfId="4060" xr:uid="{A69A5029-4E2F-473A-9798-927F8182335C}"/>
    <cellStyle name="Normal 23 11 2" xfId="4061" xr:uid="{E9E9E598-63B0-415C-B8E2-AE1B0A7F912A}"/>
    <cellStyle name="Normal 23 11 2 2" xfId="14787" xr:uid="{2A76056F-2B8D-456E-A4FF-C143C9F5F6CD}"/>
    <cellStyle name="Normal 23 11 2 3" xfId="21323" xr:uid="{73385362-85DE-4038-9DA1-CFC527236D44}"/>
    <cellStyle name="Normal 23 11 2 4" xfId="27021" xr:uid="{21DFB9F3-0BAE-4C9A-AC0C-0D129C39F6AD}"/>
    <cellStyle name="Normal 23 11 2 5" xfId="32719" xr:uid="{17F26133-948A-4341-864D-BA46B0343899}"/>
    <cellStyle name="Normal 23 11 3" xfId="4062" xr:uid="{F48F08D2-AF7D-472E-BED0-164D1D8FD2D5}"/>
    <cellStyle name="Normal 23 11 4" xfId="4063" xr:uid="{557F8AE3-3F45-4F07-B72A-2941C7829324}"/>
    <cellStyle name="Normal 23 11 5" xfId="14786" xr:uid="{877568C8-EEFC-4A20-99E3-F0B883A04FFF}"/>
    <cellStyle name="Normal 23 11 6" xfId="21322" xr:uid="{00903F2E-3D4E-48F4-962A-F1824F95B025}"/>
    <cellStyle name="Normal 23 11 7" xfId="27020" xr:uid="{3557661E-5EF8-4AD4-902A-E4D4C5F40543}"/>
    <cellStyle name="Normal 23 11 8" xfId="32718" xr:uid="{AF488574-86FF-48E6-8A16-9AE06866B927}"/>
    <cellStyle name="Normal 23 12" xfId="4064" xr:uid="{252D90E4-CB71-4A5F-8CB5-B7040097B040}"/>
    <cellStyle name="Normal 23 12 2" xfId="4065" xr:uid="{99127719-B2CC-4CF1-BFD0-BE1143966A7A}"/>
    <cellStyle name="Normal 23 12 2 2" xfId="14789" xr:uid="{0719CCD2-2291-4328-BE48-5DBB03E60442}"/>
    <cellStyle name="Normal 23 12 2 3" xfId="21325" xr:uid="{8998982A-1246-4FD4-9B66-DE98FFEABC1B}"/>
    <cellStyle name="Normal 23 12 2 4" xfId="27023" xr:uid="{82778419-125F-4600-AE17-6C9A3DB61A67}"/>
    <cellStyle name="Normal 23 12 2 5" xfId="32721" xr:uid="{67DDB049-BD90-4AB1-822B-DA8C89FFDCC8}"/>
    <cellStyle name="Normal 23 12 3" xfId="4066" xr:uid="{29EB9D31-6D23-471F-95F4-A38520D31A44}"/>
    <cellStyle name="Normal 23 12 4" xfId="4067" xr:uid="{64CD8E26-AE57-4BC6-9030-2AD6D1948E23}"/>
    <cellStyle name="Normal 23 12 5" xfId="14788" xr:uid="{E2A9E4E8-D4DC-4E0B-8DDF-33AF762FD320}"/>
    <cellStyle name="Normal 23 12 6" xfId="21324" xr:uid="{2408FF15-DF0A-4969-8581-C53531AD342B}"/>
    <cellStyle name="Normal 23 12 7" xfId="27022" xr:uid="{B293E625-A3EC-4542-9748-9B347F3F4E54}"/>
    <cellStyle name="Normal 23 12 8" xfId="32720" xr:uid="{2002E846-1AAF-4405-B77A-B40108A6363A}"/>
    <cellStyle name="Normal 23 13" xfId="4068" xr:uid="{D681C67B-E618-4C96-B423-BBBFBF2DCCF8}"/>
    <cellStyle name="Normal 23 13 2" xfId="4069" xr:uid="{742A5EE6-9342-4F5D-B57C-47914A5D4424}"/>
    <cellStyle name="Normal 23 13 2 2" xfId="14791" xr:uid="{4DF7595B-D960-4189-8FBA-C9FD14D7FA4D}"/>
    <cellStyle name="Normal 23 13 2 3" xfId="21327" xr:uid="{87688FCB-F04B-4B15-9C73-6C7B051BB94B}"/>
    <cellStyle name="Normal 23 13 2 4" xfId="27025" xr:uid="{F8B2CEE4-8DBD-4CE8-994D-9FFD5B10C388}"/>
    <cellStyle name="Normal 23 13 2 5" xfId="32723" xr:uid="{30407E17-BCDB-47D2-925C-ABFDB99A6925}"/>
    <cellStyle name="Normal 23 13 3" xfId="4070" xr:uid="{F2F9509C-62D1-4E2B-BA91-DB05649B3F7E}"/>
    <cellStyle name="Normal 23 13 4" xfId="4071" xr:uid="{0B98B8DD-F94B-4B76-9190-53FF8CE68E24}"/>
    <cellStyle name="Normal 23 13 5" xfId="14790" xr:uid="{5C003096-7294-4465-A240-4F0E66E57784}"/>
    <cellStyle name="Normal 23 13 6" xfId="21326" xr:uid="{B9BB7299-20EC-4663-AAC1-21CDD461821B}"/>
    <cellStyle name="Normal 23 13 7" xfId="27024" xr:uid="{5B093C1F-6EF5-4F75-A225-EBDB9EE30C34}"/>
    <cellStyle name="Normal 23 13 8" xfId="32722" xr:uid="{B62786A4-3656-463C-9D5E-A1D92A5A88FC}"/>
    <cellStyle name="Normal 23 14" xfId="4072" xr:uid="{C0B061E9-35F8-47BE-A789-D3FC96E9730F}"/>
    <cellStyle name="Normal 23 14 2" xfId="4073" xr:uid="{F25DC8B8-9421-4620-A3F0-079F606B6BBB}"/>
    <cellStyle name="Normal 23 14 2 2" xfId="14793" xr:uid="{4058D559-43D0-4919-92FC-7D1AF56E87B2}"/>
    <cellStyle name="Normal 23 14 2 3" xfId="21329" xr:uid="{DA53D404-72DC-4AB4-AEA6-9599BDB86313}"/>
    <cellStyle name="Normal 23 14 2 4" xfId="27027" xr:uid="{A12D1364-4773-4F59-A2C5-92D451419815}"/>
    <cellStyle name="Normal 23 14 2 5" xfId="32725" xr:uid="{FA724734-1489-4A45-A3A0-3C1383981CAD}"/>
    <cellStyle name="Normal 23 14 3" xfId="4074" xr:uid="{A86B007F-0F94-4D76-AD69-CE9C7A35D250}"/>
    <cellStyle name="Normal 23 14 4" xfId="4075" xr:uid="{8BFCCAEE-672C-4D5B-8F79-752D9B5267DB}"/>
    <cellStyle name="Normal 23 14 5" xfId="14792" xr:uid="{7BF40C13-00CB-4949-A10F-6B9C532DE536}"/>
    <cellStyle name="Normal 23 14 6" xfId="21328" xr:uid="{3152F623-C422-4140-97E3-01AA8AEDACBF}"/>
    <cellStyle name="Normal 23 14 7" xfId="27026" xr:uid="{4DAB70A9-8D6C-4F16-9D32-4E5EDC350EF5}"/>
    <cellStyle name="Normal 23 14 8" xfId="32724" xr:uid="{510B7EEC-02D4-4787-BE97-02C3E048F043}"/>
    <cellStyle name="Normal 23 15" xfId="4076" xr:uid="{1DFCDB98-ACAF-47C5-B2A3-88E74FAFD03F}"/>
    <cellStyle name="Normal 23 15 2" xfId="4077" xr:uid="{138C5580-0046-4943-A732-ECE8AB05E2B1}"/>
    <cellStyle name="Normal 23 15 2 2" xfId="14795" xr:uid="{75E2980D-1306-4BD6-9D26-BB0995DE3321}"/>
    <cellStyle name="Normal 23 15 2 3" xfId="21331" xr:uid="{68320A0F-AEFA-478E-BAAA-7827C13B0280}"/>
    <cellStyle name="Normal 23 15 2 4" xfId="27029" xr:uid="{3E246BF5-023C-46F0-ACF4-6B5668BE1395}"/>
    <cellStyle name="Normal 23 15 2 5" xfId="32727" xr:uid="{01B3695F-052B-4CFA-B1A1-64900FF45116}"/>
    <cellStyle name="Normal 23 15 3" xfId="4078" xr:uid="{11E3587D-CC84-48F8-840B-347AE9710C78}"/>
    <cellStyle name="Normal 23 15 4" xfId="4079" xr:uid="{90CF436E-0BC4-477A-8F9B-233EA914AC66}"/>
    <cellStyle name="Normal 23 15 5" xfId="14794" xr:uid="{000DE343-6F3D-4C91-AA28-718C3E19E917}"/>
    <cellStyle name="Normal 23 15 6" xfId="21330" xr:uid="{EDFD2904-F2C4-41EF-8810-C9192AC399F5}"/>
    <cellStyle name="Normal 23 15 7" xfId="27028" xr:uid="{A447EEE7-A794-46F5-8985-47CAEA2D2FF0}"/>
    <cellStyle name="Normal 23 15 8" xfId="32726" xr:uid="{2FCE16F4-9DF1-403C-85EB-98947709FB91}"/>
    <cellStyle name="Normal 23 16" xfId="4080" xr:uid="{12260064-CB58-4017-B974-14F18B32A82C}"/>
    <cellStyle name="Normal 23 16 2" xfId="4081" xr:uid="{F7A8A7A4-AB06-4778-AA02-CD417B078524}"/>
    <cellStyle name="Normal 23 16 2 2" xfId="14797" xr:uid="{DDC2A604-62F8-4854-800C-5A33DE255541}"/>
    <cellStyle name="Normal 23 16 2 3" xfId="21333" xr:uid="{F28C2452-9FBC-4C9D-B3C3-B2DAAD847D0F}"/>
    <cellStyle name="Normal 23 16 2 4" xfId="27031" xr:uid="{1DA8832B-13BD-42C7-92CB-B242426267A2}"/>
    <cellStyle name="Normal 23 16 2 5" xfId="32729" xr:uid="{CF17E1B4-27BA-4259-8EBD-B84D356E0B1A}"/>
    <cellStyle name="Normal 23 16 3" xfId="4082" xr:uid="{76800D66-4030-4B01-931E-8E0BEBFF21C5}"/>
    <cellStyle name="Normal 23 16 4" xfId="4083" xr:uid="{3F396779-2AC1-4BCE-A4DD-094EE9EADE1B}"/>
    <cellStyle name="Normal 23 16 5" xfId="14796" xr:uid="{19A2B137-B038-402D-A36B-4CFC87B9DEC3}"/>
    <cellStyle name="Normal 23 16 6" xfId="21332" xr:uid="{1F1915B8-3205-4EB3-BD22-1A0D3B2F9697}"/>
    <cellStyle name="Normal 23 16 7" xfId="27030" xr:uid="{AC9A7B1D-0109-4BF2-8A59-5890A491D493}"/>
    <cellStyle name="Normal 23 16 8" xfId="32728" xr:uid="{484BBFDB-DA5A-4D7D-B540-2AF8EB77A57F}"/>
    <cellStyle name="Normal 23 17" xfId="4084" xr:uid="{84CC2D3D-1DBC-4AEA-B004-C89A158BBC9B}"/>
    <cellStyle name="Normal 23 17 2" xfId="4085" xr:uid="{0EE52A7D-EEF3-45C3-BAE5-47DA47B6DD5E}"/>
    <cellStyle name="Normal 23 17 2 2" xfId="14799" xr:uid="{8CA90522-3FF8-4D7D-B02E-E95BE5D2AF54}"/>
    <cellStyle name="Normal 23 17 2 3" xfId="21335" xr:uid="{967ABC05-B986-43A5-86D3-14F3E4FAF79A}"/>
    <cellStyle name="Normal 23 17 2 4" xfId="27033" xr:uid="{99CE8135-56AA-4462-9042-3667AD30191E}"/>
    <cellStyle name="Normal 23 17 2 5" xfId="32731" xr:uid="{957F96FA-6B3C-41A4-BBF4-C6ECE7171EAD}"/>
    <cellStyle name="Normal 23 17 3" xfId="4086" xr:uid="{323B9754-283B-4B95-AC12-C13F16F2FE11}"/>
    <cellStyle name="Normal 23 17 4" xfId="4087" xr:uid="{C9A7BE3D-F2E1-4FD6-896E-F13E139ED22B}"/>
    <cellStyle name="Normal 23 17 5" xfId="14798" xr:uid="{D1E50FE0-F6F1-44D5-A148-06B1B5B61E44}"/>
    <cellStyle name="Normal 23 17 6" xfId="21334" xr:uid="{955270A3-76B4-42F9-A063-9DDC5B216A5F}"/>
    <cellStyle name="Normal 23 17 7" xfId="27032" xr:uid="{5F76C041-4E3A-4C71-871E-A3851A2BE430}"/>
    <cellStyle name="Normal 23 17 8" xfId="32730" xr:uid="{9257B1A1-BDB3-4FC8-B070-EC270EED41C5}"/>
    <cellStyle name="Normal 23 18" xfId="4088" xr:uid="{9774B8CE-C283-49AB-8F5E-964225877186}"/>
    <cellStyle name="Normal 23 18 2" xfId="4089" xr:uid="{113FA3B0-D8A0-4DCF-ACFD-B6C7DD325109}"/>
    <cellStyle name="Normal 23 18 2 2" xfId="14801" xr:uid="{7131C371-2F89-4314-9B6D-66358EF4C7CB}"/>
    <cellStyle name="Normal 23 18 2 3" xfId="21337" xr:uid="{E27E3546-D47D-4A69-BB36-73271C546A3D}"/>
    <cellStyle name="Normal 23 18 2 4" xfId="27035" xr:uid="{20E5DA7C-9513-4445-87CD-7A9E91DF2657}"/>
    <cellStyle name="Normal 23 18 2 5" xfId="32733" xr:uid="{964BABF7-5088-489F-AA55-DBE50CBBCF39}"/>
    <cellStyle name="Normal 23 18 3" xfId="4090" xr:uid="{5E5764AE-7B5C-406D-9AC2-266BE5E93170}"/>
    <cellStyle name="Normal 23 18 4" xfId="4091" xr:uid="{FF3CDFA6-46C8-4DF0-B15D-59B1CB7310B3}"/>
    <cellStyle name="Normal 23 18 5" xfId="14800" xr:uid="{22784C17-254B-4948-8CD8-A69E8ED83F8E}"/>
    <cellStyle name="Normal 23 18 6" xfId="21336" xr:uid="{777C1187-FF94-4302-97E5-28F23B12F98E}"/>
    <cellStyle name="Normal 23 18 7" xfId="27034" xr:uid="{831F9A0A-AA5E-4565-AA05-80884CEC471B}"/>
    <cellStyle name="Normal 23 18 8" xfId="32732" xr:uid="{722966DE-91DD-4DBC-981D-851ED67A9068}"/>
    <cellStyle name="Normal 23 19" xfId="4092" xr:uid="{B799F709-2A94-4A16-98C5-892F6C6A2DA2}"/>
    <cellStyle name="Normal 23 19 2" xfId="4093" xr:uid="{96554385-565E-4742-87F0-612E610AC22C}"/>
    <cellStyle name="Normal 23 19 2 2" xfId="14803" xr:uid="{9868BF85-22DD-4571-B2E1-BF64228C7DFA}"/>
    <cellStyle name="Normal 23 19 2 3" xfId="21339" xr:uid="{84BD9756-0411-492B-A6DC-01601218F515}"/>
    <cellStyle name="Normal 23 19 2 4" xfId="27037" xr:uid="{108E8FF1-A9A6-4F64-A920-1F08C5710798}"/>
    <cellStyle name="Normal 23 19 2 5" xfId="32735" xr:uid="{C721AA2D-868C-41B0-BEDA-BE20EDD831AB}"/>
    <cellStyle name="Normal 23 19 3" xfId="4094" xr:uid="{783592A0-3D04-4998-9F13-4D43404CE414}"/>
    <cellStyle name="Normal 23 19 4" xfId="4095" xr:uid="{49930A61-586D-4137-872F-4EFCB5829E11}"/>
    <cellStyle name="Normal 23 19 5" xfId="14802" xr:uid="{139627FC-484C-4D3C-BFA7-FD73957A16AC}"/>
    <cellStyle name="Normal 23 19 6" xfId="21338" xr:uid="{06169BA4-49FC-4863-ACF8-CC084E63DCD7}"/>
    <cellStyle name="Normal 23 19 7" xfId="27036" xr:uid="{006962E6-10F2-4955-A72E-7D0BD992C412}"/>
    <cellStyle name="Normal 23 19 8" xfId="32734" xr:uid="{46663B47-113D-418D-9195-177BF8328C1A}"/>
    <cellStyle name="Normal 23 2" xfId="4096" xr:uid="{71672507-4F1E-4CEB-BF87-340286B0F5BB}"/>
    <cellStyle name="Normal 23 2 2" xfId="4097" xr:uid="{9B336623-CA51-497B-9EE5-2A0DA3871C4C}"/>
    <cellStyle name="Normal 23 2 2 2" xfId="14805" xr:uid="{A0E28E33-CEEB-4DDC-9124-B15E3D5C6A4C}"/>
    <cellStyle name="Normal 23 2 2 3" xfId="21341" xr:uid="{B491563A-A70C-46FC-9EB8-E927892E8D2E}"/>
    <cellStyle name="Normal 23 2 2 4" xfId="27039" xr:uid="{19C8F53A-C4B7-49E4-A4BB-9F144CA947A0}"/>
    <cellStyle name="Normal 23 2 2 5" xfId="32737" xr:uid="{DC98C2BB-31CA-454B-84F0-9297673EE9B1}"/>
    <cellStyle name="Normal 23 2 3" xfId="4098" xr:uid="{6ADFB668-BCFA-49EA-89F6-9C193E79D6A4}"/>
    <cellStyle name="Normal 23 2 4" xfId="4099" xr:uid="{0977CC35-E3CA-483F-8BD4-11615879926D}"/>
    <cellStyle name="Normal 23 2 5" xfId="14804" xr:uid="{9DB628C2-1A2E-42B1-8428-150739DAAEC8}"/>
    <cellStyle name="Normal 23 2 6" xfId="21340" xr:uid="{D96995B7-8F0C-4B6F-A9D8-69CFDEA11F84}"/>
    <cellStyle name="Normal 23 2 7" xfId="27038" xr:uid="{E98B8CDF-D037-4D2E-8298-7CB83936556E}"/>
    <cellStyle name="Normal 23 2 8" xfId="32736" xr:uid="{B2C35AA7-3D44-4D7C-9E99-5ECB5D044D4E}"/>
    <cellStyle name="Normal 23 20" xfId="4100" xr:uid="{30FB9C40-64A3-4E38-ABA9-43090C9F759A}"/>
    <cellStyle name="Normal 23 20 2" xfId="4101" xr:uid="{953F40F5-6CEA-4B2B-917B-F670168E8773}"/>
    <cellStyle name="Normal 23 20 2 2" xfId="14807" xr:uid="{EC408810-9907-4343-9F6F-03D9F66E4F68}"/>
    <cellStyle name="Normal 23 20 2 3" xfId="21343" xr:uid="{2CC607E2-D177-46C9-9426-F6E428135118}"/>
    <cellStyle name="Normal 23 20 2 4" xfId="27041" xr:uid="{81E89289-407A-4986-94BB-BD66038EE810}"/>
    <cellStyle name="Normal 23 20 2 5" xfId="32739" xr:uid="{366A4D2C-DCF7-400C-9FBF-E3A40040DD48}"/>
    <cellStyle name="Normal 23 20 3" xfId="4102" xr:uid="{66C9F075-F265-471A-9C10-B7949DD8113F}"/>
    <cellStyle name="Normal 23 20 4" xfId="4103" xr:uid="{42AE32B6-B50C-4FA9-9080-A0AB347D6580}"/>
    <cellStyle name="Normal 23 20 5" xfId="14806" xr:uid="{39EEF39D-7E88-453F-A8B7-D936A59CDE46}"/>
    <cellStyle name="Normal 23 20 6" xfId="21342" xr:uid="{0CC347FC-6BD4-4AB0-9368-87CB4AA67D9B}"/>
    <cellStyle name="Normal 23 20 7" xfId="27040" xr:uid="{C4033731-8091-485A-8D00-B49B853EB4A1}"/>
    <cellStyle name="Normal 23 20 8" xfId="32738" xr:uid="{EB491D65-CAD0-4A5E-8EA9-202617872D70}"/>
    <cellStyle name="Normal 23 21" xfId="4104" xr:uid="{11E2647F-AC33-4EB4-B31E-02ADEF495C42}"/>
    <cellStyle name="Normal 23 21 2" xfId="4105" xr:uid="{38D26642-EC88-4E44-A878-59FCA1A6A289}"/>
    <cellStyle name="Normal 23 21 2 2" xfId="14809" xr:uid="{3428212C-968E-4A92-8149-ED50368A8340}"/>
    <cellStyle name="Normal 23 21 2 3" xfId="21345" xr:uid="{AD4DD198-BBA7-4B2F-8E0F-B6DA7B774A49}"/>
    <cellStyle name="Normal 23 21 2 4" xfId="27043" xr:uid="{34A1F0D6-7207-4E4F-80FE-B85EFED77AAB}"/>
    <cellStyle name="Normal 23 21 2 5" xfId="32741" xr:uid="{FEAA55BC-8882-4F0B-9346-59F271E5B819}"/>
    <cellStyle name="Normal 23 21 3" xfId="4106" xr:uid="{A739A12E-44B7-4678-B15B-CD870A46DBCA}"/>
    <cellStyle name="Normal 23 21 4" xfId="4107" xr:uid="{C2999B78-6D8E-46A9-B0F6-1057D197ACB8}"/>
    <cellStyle name="Normal 23 21 5" xfId="14808" xr:uid="{BCE2EDD3-5DD7-4C00-905B-086D1753E37C}"/>
    <cellStyle name="Normal 23 21 6" xfId="21344" xr:uid="{91C9451C-98E8-43BC-9537-BFE549ECA2DF}"/>
    <cellStyle name="Normal 23 21 7" xfId="27042" xr:uid="{BFFEDB5F-FD8A-4515-9B58-2511CF3527CA}"/>
    <cellStyle name="Normal 23 21 8" xfId="32740" xr:uid="{3400EC56-BD71-46DD-8FC7-300404CE7428}"/>
    <cellStyle name="Normal 23 22" xfId="4108" xr:uid="{68D7E463-9283-4E54-A2A1-E4B0D9D3C377}"/>
    <cellStyle name="Normal 23 22 2" xfId="4109" xr:uid="{D31FD081-D8A8-4011-891F-22B02544BD19}"/>
    <cellStyle name="Normal 23 22 2 2" xfId="14811" xr:uid="{26918DB6-8029-4649-BA1F-3052D65D0863}"/>
    <cellStyle name="Normal 23 22 2 3" xfId="21347" xr:uid="{E39DBC91-C8C1-494E-B995-8BA7B7AADB4C}"/>
    <cellStyle name="Normal 23 22 2 4" xfId="27045" xr:uid="{14A7B6B4-315F-4492-AC5D-56E41A09CC61}"/>
    <cellStyle name="Normal 23 22 2 5" xfId="32743" xr:uid="{7EB21888-D489-4EC0-B789-C72B815D4BC3}"/>
    <cellStyle name="Normal 23 22 3" xfId="4110" xr:uid="{A22FC249-9AE6-4901-8E48-933AC34A7363}"/>
    <cellStyle name="Normal 23 22 4" xfId="4111" xr:uid="{4E9A555B-E6E3-4110-A8AE-B6078D1FD0A3}"/>
    <cellStyle name="Normal 23 22 5" xfId="14810" xr:uid="{471D04F9-3D2C-45F6-A43F-9B3DDDAA502B}"/>
    <cellStyle name="Normal 23 22 6" xfId="21346" xr:uid="{88BF67B4-8747-46CC-A0DD-49DD6308B46D}"/>
    <cellStyle name="Normal 23 22 7" xfId="27044" xr:uid="{20136B22-2671-4468-B988-7647700C425C}"/>
    <cellStyle name="Normal 23 22 8" xfId="32742" xr:uid="{8E4A329D-8338-434B-9DC8-70B57BB4E679}"/>
    <cellStyle name="Normal 23 23" xfId="4112" xr:uid="{F3B43E84-2419-447A-B6BD-726BB1746C0E}"/>
    <cellStyle name="Normal 23 23 2" xfId="4113" xr:uid="{C12EE8A6-DAF1-474C-B028-90265B6C151A}"/>
    <cellStyle name="Normal 23 23 2 2" xfId="14813" xr:uid="{C956E0F6-0011-4BD8-96D2-89896483BC2A}"/>
    <cellStyle name="Normal 23 23 2 3" xfId="21349" xr:uid="{A5E55BA7-76E6-492F-90C9-46DD69F14784}"/>
    <cellStyle name="Normal 23 23 2 4" xfId="27047" xr:uid="{9B413F81-4DBB-4869-AD3C-094997A9E186}"/>
    <cellStyle name="Normal 23 23 2 5" xfId="32745" xr:uid="{545B7A1A-3A49-4C82-8EEF-78154051B243}"/>
    <cellStyle name="Normal 23 23 3" xfId="4114" xr:uid="{060078A5-C3C7-4649-8936-A039CEAEE0EE}"/>
    <cellStyle name="Normal 23 23 4" xfId="4115" xr:uid="{0ED60B5A-D202-428A-AC9B-B1ABD9AECDEF}"/>
    <cellStyle name="Normal 23 23 5" xfId="14812" xr:uid="{FDB71ADE-A815-465D-A3DF-3E5B0D473C4A}"/>
    <cellStyle name="Normal 23 23 6" xfId="21348" xr:uid="{A6F64ABA-A09A-4431-AAA1-5B10EC43EF00}"/>
    <cellStyle name="Normal 23 23 7" xfId="27046" xr:uid="{C310B1B2-C85C-424B-8B4A-FD31E425C10A}"/>
    <cellStyle name="Normal 23 23 8" xfId="32744" xr:uid="{A8E7FFCA-2582-4E68-95A2-E650F043D732}"/>
    <cellStyle name="Normal 23 24" xfId="4116" xr:uid="{15C2ACFA-3BA8-477B-B38D-EF6F7EB8E437}"/>
    <cellStyle name="Normal 23 24 2" xfId="4117" xr:uid="{47240625-BA8B-47AA-BAE8-E55C97F01165}"/>
    <cellStyle name="Normal 23 24 2 2" xfId="14815" xr:uid="{AD918EE7-EF90-461E-9BF7-431E1A1C73AF}"/>
    <cellStyle name="Normal 23 24 2 3" xfId="21351" xr:uid="{0481D149-D091-4BB8-9941-BF9F18BE8DD0}"/>
    <cellStyle name="Normal 23 24 2 4" xfId="27049" xr:uid="{33BBCEAD-D6CB-42BE-97E1-6F031F249925}"/>
    <cellStyle name="Normal 23 24 2 5" xfId="32747" xr:uid="{2086B293-6B3E-4CC2-94F3-6AEFBFD07532}"/>
    <cellStyle name="Normal 23 24 3" xfId="4118" xr:uid="{63908BA0-7C85-493C-BB44-75C5AFF9BA67}"/>
    <cellStyle name="Normal 23 24 4" xfId="4119" xr:uid="{59951382-79B5-4E80-BACE-C02298C6401E}"/>
    <cellStyle name="Normal 23 24 5" xfId="14814" xr:uid="{3E200485-AEC6-4227-AD95-A0DB81A599F5}"/>
    <cellStyle name="Normal 23 24 6" xfId="21350" xr:uid="{DDABB707-6A58-469C-8C28-730D4BCC904C}"/>
    <cellStyle name="Normal 23 24 7" xfId="27048" xr:uid="{F020B859-33D7-467C-A1D3-D186407F3D0F}"/>
    <cellStyle name="Normal 23 24 8" xfId="32746" xr:uid="{379F9254-C271-4F54-B551-91BD8D441A41}"/>
    <cellStyle name="Normal 23 25" xfId="4120" xr:uid="{E63AD811-5497-4C07-8FDF-4805C87D702A}"/>
    <cellStyle name="Normal 23 25 2" xfId="4121" xr:uid="{DAB5AF50-E6E2-4C34-88BB-73CC61C59E81}"/>
    <cellStyle name="Normal 23 25 2 2" xfId="14817" xr:uid="{094BC12D-E196-4363-BA93-791EA1A9D664}"/>
    <cellStyle name="Normal 23 25 2 3" xfId="21353" xr:uid="{EA72872B-015A-429D-8EFD-574A17F97D58}"/>
    <cellStyle name="Normal 23 25 2 4" xfId="27051" xr:uid="{CBF7EE86-9689-4498-A88C-3323C31F7C63}"/>
    <cellStyle name="Normal 23 25 2 5" xfId="32749" xr:uid="{90C14D81-B92D-4774-9EC1-D899AE401CEC}"/>
    <cellStyle name="Normal 23 25 3" xfId="4122" xr:uid="{FD0EDF30-3820-4817-8F88-1F2EBDA6CC34}"/>
    <cellStyle name="Normal 23 25 4" xfId="4123" xr:uid="{B51AE4E3-B084-44FD-B8E7-E9FD3371BF77}"/>
    <cellStyle name="Normal 23 25 5" xfId="14816" xr:uid="{A7104B2E-B7B4-4F6F-BA72-E197815EE6CC}"/>
    <cellStyle name="Normal 23 25 6" xfId="21352" xr:uid="{D6E7F719-79D1-40A3-AD50-1DA4C430C9C7}"/>
    <cellStyle name="Normal 23 25 7" xfId="27050" xr:uid="{C228CFD3-3B04-49D6-BF82-535AE23612E3}"/>
    <cellStyle name="Normal 23 25 8" xfId="32748" xr:uid="{6E0CE031-525C-4FBD-AB08-CDD4A376E4B8}"/>
    <cellStyle name="Normal 23 26" xfId="4124" xr:uid="{C830171F-36FB-4858-93DC-7490E2A13421}"/>
    <cellStyle name="Normal 23 26 2" xfId="4125" xr:uid="{8E5645AD-8937-4DB7-95AE-4D69126013AA}"/>
    <cellStyle name="Normal 23 26 2 2" xfId="14819" xr:uid="{4470BA72-AA12-4267-8616-6730ADC348F0}"/>
    <cellStyle name="Normal 23 26 2 3" xfId="21355" xr:uid="{5330EC1F-0897-48C4-8FB8-08FDB33B5EB4}"/>
    <cellStyle name="Normal 23 26 2 4" xfId="27053" xr:uid="{596A5532-A881-4283-B6FC-F28E23CF63A0}"/>
    <cellStyle name="Normal 23 26 2 5" xfId="32751" xr:uid="{BFC797E4-989E-4875-A609-F1C03497A0D4}"/>
    <cellStyle name="Normal 23 26 3" xfId="4126" xr:uid="{7B18C887-C9E5-40F9-BAA2-31FFC3B6F64B}"/>
    <cellStyle name="Normal 23 26 4" xfId="4127" xr:uid="{326E9E9D-1873-495C-871F-1AE03BBF4071}"/>
    <cellStyle name="Normal 23 26 5" xfId="14818" xr:uid="{CEA8447F-2388-4720-92B8-A0E8D3210C0A}"/>
    <cellStyle name="Normal 23 26 6" xfId="21354" xr:uid="{B3071086-2E9C-40C1-A92F-F043EF97B258}"/>
    <cellStyle name="Normal 23 26 7" xfId="27052" xr:uid="{BD58F46D-C59D-4440-A573-C495805E0410}"/>
    <cellStyle name="Normal 23 26 8" xfId="32750" xr:uid="{AB62FB80-9790-4F8B-BEFD-9D2710D790AB}"/>
    <cellStyle name="Normal 23 27" xfId="4128" xr:uid="{DEE59F3E-166C-491E-A621-69C96DBFC774}"/>
    <cellStyle name="Normal 23 27 2" xfId="4129" xr:uid="{FAB4ABC4-9E9A-4827-9642-1EDF3EF1D402}"/>
    <cellStyle name="Normal 23 27 2 2" xfId="14821" xr:uid="{3931DBC4-D847-4019-A230-0AE17D438681}"/>
    <cellStyle name="Normal 23 27 2 3" xfId="21357" xr:uid="{3552D882-F2BD-45DB-9714-2547F0957E03}"/>
    <cellStyle name="Normal 23 27 2 4" xfId="27055" xr:uid="{45910C78-47B9-4D93-A860-B92A23A68144}"/>
    <cellStyle name="Normal 23 27 2 5" xfId="32753" xr:uid="{C4CDD10E-948A-4248-AED4-CB19DBB42015}"/>
    <cellStyle name="Normal 23 27 3" xfId="4130" xr:uid="{7A49AD61-487F-46DD-9E4E-0D56D341B8D6}"/>
    <cellStyle name="Normal 23 27 4" xfId="4131" xr:uid="{B88EE8C5-82E7-47B9-A8CA-4EA59913C439}"/>
    <cellStyle name="Normal 23 27 5" xfId="14820" xr:uid="{A767B5DC-3703-4609-ADEC-7FE1F3CB229F}"/>
    <cellStyle name="Normal 23 27 6" xfId="21356" xr:uid="{FFB570C0-B636-4BDE-A64A-6322022592C1}"/>
    <cellStyle name="Normal 23 27 7" xfId="27054" xr:uid="{E90BBBA8-F661-43AC-9369-F7C23232531E}"/>
    <cellStyle name="Normal 23 27 8" xfId="32752" xr:uid="{3A44C4CD-ECA8-4C11-8C4B-B1F73A3736CB}"/>
    <cellStyle name="Normal 23 28" xfId="4132" xr:uid="{F506BC3D-3421-4423-8272-3D65DD98669F}"/>
    <cellStyle name="Normal 23 28 2" xfId="4133" xr:uid="{E3568997-FCAD-4BCF-9F9C-BEB330B24C0B}"/>
    <cellStyle name="Normal 23 28 2 2" xfId="14823" xr:uid="{93F93E55-DB71-4AB1-841D-CDEF2DF247B5}"/>
    <cellStyle name="Normal 23 28 2 3" xfId="21359" xr:uid="{E363BE59-9060-4CC8-8260-8B618418ABB6}"/>
    <cellStyle name="Normal 23 28 2 4" xfId="27057" xr:uid="{2661480E-1157-4E31-8CE0-16B0E46FA488}"/>
    <cellStyle name="Normal 23 28 2 5" xfId="32755" xr:uid="{C8125FE2-4B2B-483C-A499-8E4A925C311D}"/>
    <cellStyle name="Normal 23 28 3" xfId="4134" xr:uid="{A77392F0-B26D-483E-AA8F-D70D261FF70F}"/>
    <cellStyle name="Normal 23 28 4" xfId="4135" xr:uid="{5F90557D-F165-4A48-86DC-A0201A4F7F5A}"/>
    <cellStyle name="Normal 23 28 5" xfId="14822" xr:uid="{4AA6AF2A-83D1-4410-93C1-1D08A682115B}"/>
    <cellStyle name="Normal 23 28 6" xfId="21358" xr:uid="{56FB609C-8106-4926-BB90-F8CFC2BC70AD}"/>
    <cellStyle name="Normal 23 28 7" xfId="27056" xr:uid="{4D7A33F5-F1C4-4E5D-A663-11F4A3790DC3}"/>
    <cellStyle name="Normal 23 28 8" xfId="32754" xr:uid="{A27ADBE4-FCDB-4DEF-BDC1-0E18003270B6}"/>
    <cellStyle name="Normal 23 29" xfId="4136" xr:uid="{1BEAAB65-A865-47BC-8B35-0CAC090EC2A8}"/>
    <cellStyle name="Normal 23 29 2" xfId="4137" xr:uid="{0F0659B5-5E16-4DA6-879B-AC4F9AC3CFF4}"/>
    <cellStyle name="Normal 23 29 2 2" xfId="14825" xr:uid="{5B44EF19-FBAD-4ACB-A519-3FB754446F32}"/>
    <cellStyle name="Normal 23 29 2 3" xfId="21361" xr:uid="{A6CF33A9-0C02-4454-BCFF-8A6A61C25517}"/>
    <cellStyle name="Normal 23 29 2 4" xfId="27059" xr:uid="{EA88484C-3E22-441D-A193-ED8B6D961BD5}"/>
    <cellStyle name="Normal 23 29 2 5" xfId="32757" xr:uid="{82D50261-BA49-45C8-9803-619133EE620E}"/>
    <cellStyle name="Normal 23 29 3" xfId="4138" xr:uid="{C3F5BC32-F974-44AE-8A64-B8D8F35C3BA0}"/>
    <cellStyle name="Normal 23 29 4" xfId="4139" xr:uid="{F6D95FC0-F844-4922-9B1F-67F6788B81FD}"/>
    <cellStyle name="Normal 23 29 5" xfId="14824" xr:uid="{4E17B53A-9FD7-4A05-AEB8-4EFF4BC6B14F}"/>
    <cellStyle name="Normal 23 29 6" xfId="21360" xr:uid="{6C3B6E0D-825A-464E-88B4-31BFE8747D8C}"/>
    <cellStyle name="Normal 23 29 7" xfId="27058" xr:uid="{40CEFCC9-580A-430F-89E9-4C3ADC226D26}"/>
    <cellStyle name="Normal 23 29 8" xfId="32756" xr:uid="{4E42B0CE-751D-4476-B79E-E3C0720DE052}"/>
    <cellStyle name="Normal 23 3" xfId="4140" xr:uid="{32597AD8-037C-4FF5-9D2E-44AFAC97C66C}"/>
    <cellStyle name="Normal 23 3 2" xfId="4141" xr:uid="{5DAC331B-7397-45ED-B9D4-0F229798A128}"/>
    <cellStyle name="Normal 23 3 2 2" xfId="14827" xr:uid="{3E9F59F9-322F-49C9-9D2F-FC33BB619EA6}"/>
    <cellStyle name="Normal 23 3 2 3" xfId="21363" xr:uid="{344E8B50-64CD-4EBC-AE00-195539DA0393}"/>
    <cellStyle name="Normal 23 3 2 4" xfId="27061" xr:uid="{D2845622-7E05-4A41-A43C-57CA3F8D7C16}"/>
    <cellStyle name="Normal 23 3 2 5" xfId="32759" xr:uid="{EFB3EE3F-B4D7-469B-ACBC-1B93FFE6A1EA}"/>
    <cellStyle name="Normal 23 3 3" xfId="4142" xr:uid="{972DA4CC-1115-43EB-AAD6-91CDCF4AD2C0}"/>
    <cellStyle name="Normal 23 3 4" xfId="4143" xr:uid="{248C9258-5025-4BCF-8255-3567A1F28863}"/>
    <cellStyle name="Normal 23 3 5" xfId="14826" xr:uid="{A91B02C3-C6B7-405C-A47B-45132C020607}"/>
    <cellStyle name="Normal 23 3 6" xfId="21362" xr:uid="{F22C8B13-A74A-4B30-9FE6-CB2A926793FB}"/>
    <cellStyle name="Normal 23 3 7" xfId="27060" xr:uid="{7CC0603D-479A-4552-89EE-B949BBDC3EC1}"/>
    <cellStyle name="Normal 23 3 8" xfId="32758" xr:uid="{DDBFC8C9-41F0-4300-A39A-5F2FBAFF9277}"/>
    <cellStyle name="Normal 23 30" xfId="4144" xr:uid="{C5EAD109-503B-48D1-A789-13CCB15CE32D}"/>
    <cellStyle name="Normal 23 30 2" xfId="4145" xr:uid="{98A50A1B-C180-4717-8FFF-47FBD6785C65}"/>
    <cellStyle name="Normal 23 30 2 2" xfId="14829" xr:uid="{ADD3C18C-9BF6-4C59-A614-859ACC71B8F7}"/>
    <cellStyle name="Normal 23 30 2 3" xfId="21365" xr:uid="{30F112D0-027E-4B78-978E-A119A10A068E}"/>
    <cellStyle name="Normal 23 30 2 4" xfId="27063" xr:uid="{625C1C38-6AAF-4CB8-B4C8-C0D969227525}"/>
    <cellStyle name="Normal 23 30 2 5" xfId="32761" xr:uid="{7C462B14-5E9A-4A9B-9310-7B26D147D799}"/>
    <cellStyle name="Normal 23 30 3" xfId="4146" xr:uid="{5A65E4ED-AAF7-4BE3-BFCE-0647F310FA1E}"/>
    <cellStyle name="Normal 23 30 4" xfId="4147" xr:uid="{2088BBDF-DCF3-4180-8FB0-09C720A6E923}"/>
    <cellStyle name="Normal 23 30 5" xfId="14828" xr:uid="{B5C6EF23-2D70-4056-8FC2-81F62243EA6C}"/>
    <cellStyle name="Normal 23 30 6" xfId="21364" xr:uid="{698587B7-4035-44A3-92E3-8AB6620C4D12}"/>
    <cellStyle name="Normal 23 30 7" xfId="27062" xr:uid="{FC84D252-B24F-4566-8E4F-40F649B1ACA7}"/>
    <cellStyle name="Normal 23 30 8" xfId="32760" xr:uid="{292E29E1-A5D0-46C3-9F68-42D6ECAA8E63}"/>
    <cellStyle name="Normal 23 31" xfId="4148" xr:uid="{A06C380E-F4DA-4F05-95EB-8143A817D49A}"/>
    <cellStyle name="Normal 23 31 2" xfId="4149" xr:uid="{1FADA97A-D233-43A6-B4F2-7354B10ED087}"/>
    <cellStyle name="Normal 23 31 2 2" xfId="14831" xr:uid="{70E348B4-947D-4A87-BEF6-AD910050CD8D}"/>
    <cellStyle name="Normal 23 31 2 3" xfId="21367" xr:uid="{67508309-47D7-44C7-9A68-57A7362DAE95}"/>
    <cellStyle name="Normal 23 31 2 4" xfId="27065" xr:uid="{EC375445-FFEC-4E7B-B4A0-BF17F8890CC0}"/>
    <cellStyle name="Normal 23 31 2 5" xfId="32763" xr:uid="{5051AED3-4D35-41CC-BB3E-332FE37A9066}"/>
    <cellStyle name="Normal 23 31 3" xfId="4150" xr:uid="{71F74689-E5DD-458B-89F0-1572007B6A31}"/>
    <cellStyle name="Normal 23 31 4" xfId="4151" xr:uid="{11F27AD6-C35E-41A2-8E50-FA96DAE3F4D8}"/>
    <cellStyle name="Normal 23 31 5" xfId="14830" xr:uid="{D3CC8BEF-29FD-4711-B8FD-2809E5E0EABB}"/>
    <cellStyle name="Normal 23 31 6" xfId="21366" xr:uid="{F3568BAE-9B68-4ED5-8799-C5494D3C30D4}"/>
    <cellStyle name="Normal 23 31 7" xfId="27064" xr:uid="{8E5D4AFF-EEF3-4027-B820-064AB4ECF440}"/>
    <cellStyle name="Normal 23 31 8" xfId="32762" xr:uid="{42554B10-6F2F-4C7D-9A75-3447BB7C8B1C}"/>
    <cellStyle name="Normal 23 32" xfId="4152" xr:uid="{7BBDF885-BA51-42F8-AE30-EFAAF1A4558B}"/>
    <cellStyle name="Normal 23 32 2" xfId="4153" xr:uid="{099A569A-557C-41AB-8751-61902DC76323}"/>
    <cellStyle name="Normal 23 32 2 2" xfId="14833" xr:uid="{48597750-EA42-449E-B8E5-4E58845A5F6F}"/>
    <cellStyle name="Normal 23 32 2 3" xfId="21369" xr:uid="{50AA2EFB-A849-4A50-B3E7-957E3A6B1E28}"/>
    <cellStyle name="Normal 23 32 2 4" xfId="27067" xr:uid="{64E18EEB-78A4-4EF7-9417-79D767E7873E}"/>
    <cellStyle name="Normal 23 32 2 5" xfId="32765" xr:uid="{FB60F480-897D-4AE8-9194-C5237D5572DD}"/>
    <cellStyle name="Normal 23 32 3" xfId="4154" xr:uid="{130B74E7-8634-4FC3-BFE7-DB84177C90F2}"/>
    <cellStyle name="Normal 23 32 4" xfId="4155" xr:uid="{1DBE9DB6-128A-412A-9D42-62F95E43B9DE}"/>
    <cellStyle name="Normal 23 32 5" xfId="14832" xr:uid="{0125B5C2-86B2-4AF1-AE5A-053B27D5BDC0}"/>
    <cellStyle name="Normal 23 32 6" xfId="21368" xr:uid="{D4236A1D-1083-4763-BDE5-77689C99F359}"/>
    <cellStyle name="Normal 23 32 7" xfId="27066" xr:uid="{272E8504-7EE1-426E-992A-DF5742DF144E}"/>
    <cellStyle name="Normal 23 32 8" xfId="32764" xr:uid="{2D22C351-8248-49B6-995B-BB85A3B0B085}"/>
    <cellStyle name="Normal 23 33" xfId="4156" xr:uid="{CE9BB0B5-462E-4268-8739-2F06600B5EE4}"/>
    <cellStyle name="Normal 23 33 2" xfId="4157" xr:uid="{4361C09D-466D-42B4-9ABB-B593C03D501E}"/>
    <cellStyle name="Normal 23 33 2 2" xfId="14835" xr:uid="{A4A316C4-F2AE-484A-8E6D-BE58C8A636E3}"/>
    <cellStyle name="Normal 23 33 2 3" xfId="21371" xr:uid="{11E13688-BA13-4B9A-9502-A97D9FB0CA9E}"/>
    <cellStyle name="Normal 23 33 2 4" xfId="27069" xr:uid="{AD5E4498-2F71-434F-856B-D352AD6D88C2}"/>
    <cellStyle name="Normal 23 33 2 5" xfId="32767" xr:uid="{39975E59-8348-458C-9C2C-749873AF9897}"/>
    <cellStyle name="Normal 23 33 3" xfId="4158" xr:uid="{372AEF20-E1A0-47D4-BEB6-4B9C03C8EABA}"/>
    <cellStyle name="Normal 23 33 4" xfId="4159" xr:uid="{2B2A2013-17D2-494A-AF49-03C1A4B07D28}"/>
    <cellStyle name="Normal 23 33 5" xfId="14834" xr:uid="{F438892E-BA99-4662-82B8-524AC200C035}"/>
    <cellStyle name="Normal 23 33 6" xfId="21370" xr:uid="{F0BD4049-EBC5-4217-8383-487918890CC3}"/>
    <cellStyle name="Normal 23 33 7" xfId="27068" xr:uid="{AED6DB60-592B-45AC-8DF7-4919D09F6224}"/>
    <cellStyle name="Normal 23 33 8" xfId="32766" xr:uid="{1FD53A38-E95F-4D50-9C27-546AA30888AC}"/>
    <cellStyle name="Normal 23 34" xfId="4160" xr:uid="{D48B49BF-0720-43CB-8A8A-B7849336A2B7}"/>
    <cellStyle name="Normal 23 34 2" xfId="4161" xr:uid="{9E11590E-E9C7-4ED5-9BE2-B57BDF35CF6B}"/>
    <cellStyle name="Normal 23 34 2 2" xfId="14837" xr:uid="{926B6338-E196-4815-B9C8-8231DFCC2499}"/>
    <cellStyle name="Normal 23 34 2 3" xfId="21373" xr:uid="{1C95B132-ABCA-46A0-B106-CAD2EBD04FC6}"/>
    <cellStyle name="Normal 23 34 2 4" xfId="27071" xr:uid="{0713F4CA-1C33-41A1-998C-50DB68C27F40}"/>
    <cellStyle name="Normal 23 34 2 5" xfId="32769" xr:uid="{080FDC5A-3BEA-4226-9A4F-C38F3E5E4BBC}"/>
    <cellStyle name="Normal 23 34 3" xfId="4162" xr:uid="{67F5334F-136E-4E52-8F54-EC872D88C822}"/>
    <cellStyle name="Normal 23 34 4" xfId="4163" xr:uid="{08028E38-9E87-4783-A776-A4A4EA016888}"/>
    <cellStyle name="Normal 23 34 5" xfId="14836" xr:uid="{EDD8E847-0DC6-490B-84DE-845B42847C74}"/>
    <cellStyle name="Normal 23 34 6" xfId="21372" xr:uid="{9B995FB3-6027-400D-9BC2-D342C6912E10}"/>
    <cellStyle name="Normal 23 34 7" xfId="27070" xr:uid="{D9E87D84-B9CC-411D-B1B1-E1456983E571}"/>
    <cellStyle name="Normal 23 34 8" xfId="32768" xr:uid="{EE7373A0-074B-41CA-A7EA-A911886B0249}"/>
    <cellStyle name="Normal 23 35" xfId="4164" xr:uid="{2E4F518E-B877-435C-803B-7B236BE6ADE9}"/>
    <cellStyle name="Normal 23 35 2" xfId="14838" xr:uid="{942B5181-40E0-4BB4-AFB4-51870A55F73E}"/>
    <cellStyle name="Normal 23 35 3" xfId="21374" xr:uid="{B2A62FD6-A2EE-4EC4-9847-1A8DB675E221}"/>
    <cellStyle name="Normal 23 35 4" xfId="27072" xr:uid="{AAED24ED-BA7A-409C-8210-ADD0285B7582}"/>
    <cellStyle name="Normal 23 35 5" xfId="32770" xr:uid="{6D43F26F-5ECE-40BE-A6C0-CBAEB656AA58}"/>
    <cellStyle name="Normal 23 36" xfId="4165" xr:uid="{F7451B55-4A1D-478C-BF91-75BBFB04DF4E}"/>
    <cellStyle name="Normal 23 36 2" xfId="14839" xr:uid="{4BBAF29F-376C-4544-A052-3DF5992D776B}"/>
    <cellStyle name="Normal 23 36 3" xfId="21375" xr:uid="{3B1BA271-F56C-478B-909F-189626D4545F}"/>
    <cellStyle name="Normal 23 36 4" xfId="27073" xr:uid="{3121F532-ECBF-4750-A6EB-FFBB1F2E69B5}"/>
    <cellStyle name="Normal 23 36 5" xfId="32771" xr:uid="{A6BA1DCB-8A8E-4BE5-AD57-C30F50FDF656}"/>
    <cellStyle name="Normal 23 37" xfId="4166" xr:uid="{52921036-D52B-4888-92F1-E3883C6E0872}"/>
    <cellStyle name="Normal 23 37 2" xfId="14840" xr:uid="{761B0076-89EA-4175-9AC5-CC2032282FE3}"/>
    <cellStyle name="Normal 23 37 3" xfId="21376" xr:uid="{A12713DD-6BED-4B67-8535-16B668C5FA55}"/>
    <cellStyle name="Normal 23 37 4" xfId="27074" xr:uid="{898CFF22-6624-4DE6-9F05-A820926548CB}"/>
    <cellStyle name="Normal 23 37 5" xfId="32772" xr:uid="{06ADEE81-8B10-4614-BE3C-488A88311AE9}"/>
    <cellStyle name="Normal 23 38" xfId="4167" xr:uid="{D1C74EA1-8139-49B6-9FA4-E825D88CA1DD}"/>
    <cellStyle name="Normal 23 38 2" xfId="14841" xr:uid="{A5E5B72A-2C48-4F5B-BDA6-3196236B79E7}"/>
    <cellStyle name="Normal 23 38 3" xfId="21377" xr:uid="{AE37D4DA-55C1-442A-9A16-2F9EA1E118F8}"/>
    <cellStyle name="Normal 23 38 4" xfId="27075" xr:uid="{68DAC7E5-F1CB-4188-ADD1-70EA4AAF93BC}"/>
    <cellStyle name="Normal 23 38 5" xfId="32773" xr:uid="{DE36CD00-018F-41C6-8F7B-7E202D5512AF}"/>
    <cellStyle name="Normal 23 39" xfId="4168" xr:uid="{C5ADB53F-83C7-44B3-A6E5-D0294C231F6A}"/>
    <cellStyle name="Normal 23 39 2" xfId="14842" xr:uid="{1CF332A6-97BE-40AA-B062-2AE7BBE45795}"/>
    <cellStyle name="Normal 23 39 3" xfId="21378" xr:uid="{C43EA08C-68AD-4CDC-9231-DB4CEAE887EF}"/>
    <cellStyle name="Normal 23 39 4" xfId="27076" xr:uid="{E8CFD40D-A0CA-43DC-807B-4AD019F47E30}"/>
    <cellStyle name="Normal 23 39 5" xfId="32774" xr:uid="{6F0E438D-B292-4279-B090-3839E3583D5C}"/>
    <cellStyle name="Normal 23 4" xfId="4169" xr:uid="{5149F54E-3C86-4588-8E17-15E560E84811}"/>
    <cellStyle name="Normal 23 4 2" xfId="4170" xr:uid="{33403BC7-0810-4377-9FB6-D6CF129BF82A}"/>
    <cellStyle name="Normal 23 4 2 2" xfId="14844" xr:uid="{37346F9A-2EE8-43E4-8D74-067C6BD0AE8E}"/>
    <cellStyle name="Normal 23 4 2 3" xfId="21380" xr:uid="{26349BB7-2EF8-4355-8A56-ACB0CE22F326}"/>
    <cellStyle name="Normal 23 4 2 4" xfId="27078" xr:uid="{FACD26A9-4364-42DD-9BC3-FE7859B2E74D}"/>
    <cellStyle name="Normal 23 4 2 5" xfId="32776" xr:uid="{FEAEE406-D11B-4F39-BE27-2D5E26EB862E}"/>
    <cellStyle name="Normal 23 4 3" xfId="4171" xr:uid="{94524EA0-0D2E-4176-A9B4-4A6B019FBC43}"/>
    <cellStyle name="Normal 23 4 4" xfId="4172" xr:uid="{AEEC98B2-3AB6-434E-9F0C-08D7BCB6BD13}"/>
    <cellStyle name="Normal 23 4 5" xfId="14843" xr:uid="{6A371F31-0D05-4F38-8A25-5E5B59CA20D3}"/>
    <cellStyle name="Normal 23 4 6" xfId="21379" xr:uid="{D448C30F-3FB9-44BB-952A-6602F18106E9}"/>
    <cellStyle name="Normal 23 4 7" xfId="27077" xr:uid="{DA7D8279-7E62-42C0-95CF-F405CFA2B32F}"/>
    <cellStyle name="Normal 23 4 8" xfId="32775" xr:uid="{EF865B7C-6CAA-4DDD-A0BC-4185F5F66AA4}"/>
    <cellStyle name="Normal 23 40" xfId="4173" xr:uid="{5CB4A1DE-1426-4C7C-B457-A9775CEB3FFA}"/>
    <cellStyle name="Normal 23 40 2" xfId="14845" xr:uid="{FC8AFC89-285E-4618-9B14-D2651F960AB7}"/>
    <cellStyle name="Normal 23 40 3" xfId="21381" xr:uid="{D0EEDC0F-5A6A-4F66-8FF3-49E71798665E}"/>
    <cellStyle name="Normal 23 40 4" xfId="27079" xr:uid="{3E8FC749-E549-4BB0-8E0A-04FFDC262675}"/>
    <cellStyle name="Normal 23 40 5" xfId="32777" xr:uid="{DF8D98BB-D867-4209-B0CE-81C2BA1D93ED}"/>
    <cellStyle name="Normal 23 41" xfId="4174" xr:uid="{8A206DBD-6D68-483E-AE1F-822A481AEEFC}"/>
    <cellStyle name="Normal 23 41 2" xfId="14846" xr:uid="{5CDC7A5E-747B-4C2F-9C37-2E7793FAF889}"/>
    <cellStyle name="Normal 23 41 3" xfId="21382" xr:uid="{FF4716CD-0D6E-4109-9932-136C21CCB21F}"/>
    <cellStyle name="Normal 23 41 4" xfId="27080" xr:uid="{2CF5D634-2746-410E-9CF3-2809F21A8F3A}"/>
    <cellStyle name="Normal 23 41 5" xfId="32778" xr:uid="{B6D88227-9D03-49DC-8388-E504D75934F3}"/>
    <cellStyle name="Normal 23 42" xfId="4175" xr:uid="{D36D7721-0ACE-43EB-B07E-A107176F506F}"/>
    <cellStyle name="Normal 23 42 2" xfId="14847" xr:uid="{CD36772C-D6CF-434A-9A96-115E7421B99D}"/>
    <cellStyle name="Normal 23 42 3" xfId="21383" xr:uid="{7122874D-0990-4A7A-864E-595FB67AD577}"/>
    <cellStyle name="Normal 23 42 4" xfId="27081" xr:uid="{D58DF8A0-75C9-46A8-AA05-ACA40A8F9D9E}"/>
    <cellStyle name="Normal 23 42 5" xfId="32779" xr:uid="{45038CF5-8756-4500-AA92-2A78082E175D}"/>
    <cellStyle name="Normal 23 43" xfId="4176" xr:uid="{8FE6D1FB-4F38-40C9-8D26-FF91A3536BD4}"/>
    <cellStyle name="Normal 23 43 2" xfId="14848" xr:uid="{E3C26A70-6AD6-4C39-92CE-89058B3F1612}"/>
    <cellStyle name="Normal 23 43 3" xfId="21384" xr:uid="{3094C5EE-9CC0-4F4E-BE35-0E224F1F46BF}"/>
    <cellStyle name="Normal 23 43 4" xfId="27082" xr:uid="{01318E25-4C2C-4866-BE25-A556B9682039}"/>
    <cellStyle name="Normal 23 43 5" xfId="32780" xr:uid="{357A0613-0F17-4146-B50A-6BB6DE8DBEB9}"/>
    <cellStyle name="Normal 23 44" xfId="4177" xr:uid="{27E209DE-0DB6-498B-B460-F28F422B95F2}"/>
    <cellStyle name="Normal 23 44 2" xfId="14849" xr:uid="{03AA3CE8-F4EB-4A1E-8D0E-258A8CBCF711}"/>
    <cellStyle name="Normal 23 44 3" xfId="21385" xr:uid="{4F6987E0-4E6C-4354-A644-8C005E8E9FF8}"/>
    <cellStyle name="Normal 23 44 4" xfId="27083" xr:uid="{22B407EB-38DF-480D-9439-07099F285022}"/>
    <cellStyle name="Normal 23 44 5" xfId="32781" xr:uid="{7CA2F6F7-D6E9-4A9A-812D-A1A2865B86CC}"/>
    <cellStyle name="Normal 23 45" xfId="4178" xr:uid="{BEC28228-DAE1-4616-9235-625488C859AC}"/>
    <cellStyle name="Normal 23 45 2" xfId="14850" xr:uid="{1C0FA2B0-88F1-4964-9DEE-9960130EBB75}"/>
    <cellStyle name="Normal 23 45 3" xfId="21386" xr:uid="{5D748869-C988-4BA3-B352-A240FD0CB324}"/>
    <cellStyle name="Normal 23 45 4" xfId="27084" xr:uid="{C004108A-8150-408B-8E0C-34ACD383F738}"/>
    <cellStyle name="Normal 23 45 5" xfId="32782" xr:uid="{9389BF60-9116-42E9-BEAD-49FB641DBD3D}"/>
    <cellStyle name="Normal 23 46" xfId="4179" xr:uid="{CFB5A471-5A0A-4832-B52B-C27E1FB6A66F}"/>
    <cellStyle name="Normal 23 46 2" xfId="14851" xr:uid="{038BC1CC-8672-423A-BE00-2BC382B182A2}"/>
    <cellStyle name="Normal 23 46 3" xfId="21387" xr:uid="{9E1816D3-0CDE-4B02-8892-50A70CE8FC48}"/>
    <cellStyle name="Normal 23 46 4" xfId="27085" xr:uid="{874B4D53-D460-40E1-810D-246B85EAA606}"/>
    <cellStyle name="Normal 23 46 5" xfId="32783" xr:uid="{4B67F13B-D2EE-4745-A57E-98CC75BE36B6}"/>
    <cellStyle name="Normal 23 47" xfId="4180" xr:uid="{795CA95D-E698-4E0C-8A62-5D88F8123D9A}"/>
    <cellStyle name="Normal 23 47 2" xfId="14852" xr:uid="{8844DB93-46FC-4086-9D71-32120C8080A3}"/>
    <cellStyle name="Normal 23 47 3" xfId="21388" xr:uid="{20971E54-F3D3-43E8-949E-BF8215FD7D7C}"/>
    <cellStyle name="Normal 23 47 4" xfId="27086" xr:uid="{B273825C-BBC5-4474-BF98-56070E92028D}"/>
    <cellStyle name="Normal 23 47 5" xfId="32784" xr:uid="{E576555A-07CF-41CB-9C1B-34F79BBC31EC}"/>
    <cellStyle name="Normal 23 48" xfId="4181" xr:uid="{D7511EF3-949A-454B-902F-E6CC57E29042}"/>
    <cellStyle name="Normal 23 48 2" xfId="14853" xr:uid="{5A63FA3A-0EE3-4B6B-9C1C-9C5BDE401328}"/>
    <cellStyle name="Normal 23 48 3" xfId="21389" xr:uid="{93548F2F-5CE9-47B8-B85D-E9B30A4B445F}"/>
    <cellStyle name="Normal 23 48 4" xfId="27087" xr:uid="{EC40BAE3-F688-4F6A-955C-1B4437DEF98A}"/>
    <cellStyle name="Normal 23 48 5" xfId="32785" xr:uid="{75998BD3-A235-45B3-B8D4-49160915CE46}"/>
    <cellStyle name="Normal 23 49" xfId="4182" xr:uid="{9CB96293-C4FF-48CA-8566-D6346D003037}"/>
    <cellStyle name="Normal 23 49 2" xfId="14854" xr:uid="{E8074522-5478-494E-8957-7EEB7EADCED6}"/>
    <cellStyle name="Normal 23 49 3" xfId="21390" xr:uid="{C81CC827-BC7A-4327-B8B6-DB36238E60BB}"/>
    <cellStyle name="Normal 23 49 4" xfId="27088" xr:uid="{D42F86AF-4AA8-4B0C-AD62-156BA246428F}"/>
    <cellStyle name="Normal 23 49 5" xfId="32786" xr:uid="{93A5E86E-78C3-4329-9659-F9F11A2574DE}"/>
    <cellStyle name="Normal 23 5" xfId="4183" xr:uid="{AF822477-6587-4768-A35E-8000FAED10CD}"/>
    <cellStyle name="Normal 23 5 2" xfId="4184" xr:uid="{8D39D361-7CA1-45E1-8FCF-88AD47CC8AAE}"/>
    <cellStyle name="Normal 23 5 2 2" xfId="14856" xr:uid="{8825CCC7-C2EA-4178-B1F1-9BE78E0541E3}"/>
    <cellStyle name="Normal 23 5 2 3" xfId="21392" xr:uid="{B7FC2DB0-0CEF-4F47-804F-E86D3A7EBB18}"/>
    <cellStyle name="Normal 23 5 2 4" xfId="27090" xr:uid="{41A1573A-DC5A-4DEB-90BF-7D5EAFFB53B1}"/>
    <cellStyle name="Normal 23 5 2 5" xfId="32788" xr:uid="{B0C53664-5C19-44C2-B0C0-34F7502617DF}"/>
    <cellStyle name="Normal 23 5 3" xfId="4185" xr:uid="{B9B78B77-4A5B-4E2C-A6CC-4CBDD91523A7}"/>
    <cellStyle name="Normal 23 5 4" xfId="4186" xr:uid="{42F4156C-F9DB-42B5-8C3A-63D80C862794}"/>
    <cellStyle name="Normal 23 5 5" xfId="14855" xr:uid="{365DD7C1-D1A8-4C08-B74A-84E38E2B7359}"/>
    <cellStyle name="Normal 23 5 6" xfId="21391" xr:uid="{DAA291D1-BDB3-425A-93A6-8D6C1892D597}"/>
    <cellStyle name="Normal 23 5 7" xfId="27089" xr:uid="{B351F5B8-11BF-4008-9368-6A9CA4D3C021}"/>
    <cellStyle name="Normal 23 5 8" xfId="32787" xr:uid="{64077B62-2CA2-4D3E-9AFB-91025C2FAC45}"/>
    <cellStyle name="Normal 23 50" xfId="4187" xr:uid="{9CDE81FC-E9CF-41A4-83FB-A0AA28047D04}"/>
    <cellStyle name="Normal 23 50 2" xfId="14857" xr:uid="{8CE85F5F-C5AE-4F44-B3DB-F4C1B76C6827}"/>
    <cellStyle name="Normal 23 50 3" xfId="21393" xr:uid="{F77554CD-575E-4B24-85F9-413F23D9237F}"/>
    <cellStyle name="Normal 23 50 4" xfId="27091" xr:uid="{DF7A9E00-BAB6-46C7-9DD2-53A5E2D86F7B}"/>
    <cellStyle name="Normal 23 50 5" xfId="32789" xr:uid="{A4777552-7826-45DD-A882-B974FE2BCE40}"/>
    <cellStyle name="Normal 23 51" xfId="4188" xr:uid="{C5080337-300F-4158-9373-973FC6611BD3}"/>
    <cellStyle name="Normal 23 51 2" xfId="14858" xr:uid="{45145C5D-1817-418A-ABC9-B8F22CD75546}"/>
    <cellStyle name="Normal 23 51 3" xfId="21394" xr:uid="{22D46CFF-84F7-490E-8285-FFBA0E41CDB7}"/>
    <cellStyle name="Normal 23 51 4" xfId="27092" xr:uid="{9891BA82-2230-482D-8995-88C6D362D6F4}"/>
    <cellStyle name="Normal 23 51 5" xfId="32790" xr:uid="{79BB6FFA-9146-4845-AA00-5FD6B87C8325}"/>
    <cellStyle name="Normal 23 52" xfId="4189" xr:uid="{18CCB8B5-A62B-431D-884A-EF3DC039A05B}"/>
    <cellStyle name="Normal 23 52 2" xfId="14859" xr:uid="{C86E7A5B-21B9-4663-AEA2-CA7FF9C7E4A4}"/>
    <cellStyle name="Normal 23 52 3" xfId="21395" xr:uid="{73E7E671-874A-4AD2-B48B-21532164EADB}"/>
    <cellStyle name="Normal 23 52 4" xfId="27093" xr:uid="{5CE33229-7A45-4AC0-BB6E-59BA3D2C4930}"/>
    <cellStyle name="Normal 23 52 5" xfId="32791" xr:uid="{CE378BA6-B98B-4B43-A22A-C9BDDB4EF37F}"/>
    <cellStyle name="Normal 23 53" xfId="4190" xr:uid="{E63BF17C-280F-422A-98C2-36ECC8F13231}"/>
    <cellStyle name="Normal 23 53 2" xfId="14860" xr:uid="{130F9C2A-0A64-437A-9F6E-BB3DDE21906F}"/>
    <cellStyle name="Normal 23 53 3" xfId="21396" xr:uid="{1247C47C-7C6B-42A7-98AE-169413E2E504}"/>
    <cellStyle name="Normal 23 53 4" xfId="27094" xr:uid="{98D71263-71E8-4F90-B1C1-52FE50ED5A82}"/>
    <cellStyle name="Normal 23 53 5" xfId="32792" xr:uid="{DE376BE2-1F94-463A-93CC-5FFCDEA6EC08}"/>
    <cellStyle name="Normal 23 54" xfId="4191" xr:uid="{72DD655F-101B-4806-8609-FE481DF9C5E7}"/>
    <cellStyle name="Normal 23 54 2" xfId="14861" xr:uid="{9D55348F-793F-4233-A855-98A233E35963}"/>
    <cellStyle name="Normal 23 54 3" xfId="21397" xr:uid="{796DADF4-4FD3-41BD-99D1-468BFC97314E}"/>
    <cellStyle name="Normal 23 54 4" xfId="27095" xr:uid="{098E29DE-02DC-49DD-82F1-1F962BFF83E9}"/>
    <cellStyle name="Normal 23 54 5" xfId="32793" xr:uid="{CDB4554B-7591-4705-92CB-7AB3DC0E8229}"/>
    <cellStyle name="Normal 23 55" xfId="4192" xr:uid="{5B04B764-13CF-4A9A-BE09-0E72B53FDCD5}"/>
    <cellStyle name="Normal 23 55 2" xfId="14862" xr:uid="{5CA4BB5B-B8E5-4FD4-8538-F39A2151AD14}"/>
    <cellStyle name="Normal 23 55 3" xfId="21398" xr:uid="{E33C5856-264C-43C9-883C-94BDC02A07C2}"/>
    <cellStyle name="Normal 23 55 4" xfId="27096" xr:uid="{081B0270-B666-46C8-B3D4-215D279F01A0}"/>
    <cellStyle name="Normal 23 55 5" xfId="32794" xr:uid="{D24B17C2-4D0A-450B-9437-5706AEC5F16D}"/>
    <cellStyle name="Normal 23 56" xfId="4193" xr:uid="{58F19BBA-D19E-42ED-893B-E96F704BBEA7}"/>
    <cellStyle name="Normal 23 56 2" xfId="14863" xr:uid="{70413E22-3C01-4A51-9CEA-6F400CF426C3}"/>
    <cellStyle name="Normal 23 56 3" xfId="21399" xr:uid="{536C7D67-EBDD-49B6-8531-81E965883DA1}"/>
    <cellStyle name="Normal 23 56 4" xfId="27097" xr:uid="{DD730738-8E34-4414-A83D-CD1A97F92CED}"/>
    <cellStyle name="Normal 23 56 5" xfId="32795" xr:uid="{C5D31FAB-5A4F-4201-BF6A-8D0BEED3F367}"/>
    <cellStyle name="Normal 23 57" xfId="4194" xr:uid="{60C2313A-0594-4D6D-BE69-D28E0F8B24AE}"/>
    <cellStyle name="Normal 23 57 2" xfId="14864" xr:uid="{88952878-8E2D-47D8-8574-A9B8843A3186}"/>
    <cellStyle name="Normal 23 57 3" xfId="21400" xr:uid="{CD7D4376-532C-410F-AF46-6A26984F79CD}"/>
    <cellStyle name="Normal 23 57 4" xfId="27098" xr:uid="{5156901B-034F-4949-B091-2DD243EF3331}"/>
    <cellStyle name="Normal 23 57 5" xfId="32796" xr:uid="{A3DB8587-B113-46B6-A822-841393464190}"/>
    <cellStyle name="Normal 23 58" xfId="4195" xr:uid="{A0EB25C8-EF23-4FF8-971A-A5C59C2B3395}"/>
    <cellStyle name="Normal 23 58 2" xfId="14865" xr:uid="{51F79601-FBE8-4FA7-B1FD-3234D994AD2C}"/>
    <cellStyle name="Normal 23 58 3" xfId="21401" xr:uid="{541C4609-4D59-4490-B952-5ED11EC4A77D}"/>
    <cellStyle name="Normal 23 58 4" xfId="27099" xr:uid="{EFCBE7A0-A5FB-41AB-96CD-DA19931FCE9E}"/>
    <cellStyle name="Normal 23 58 5" xfId="32797" xr:uid="{F67A09A9-5433-459F-A376-0BC21693F535}"/>
    <cellStyle name="Normal 23 59" xfId="4196" xr:uid="{349ACBA3-030C-4113-B812-E6DA5A75A3B0}"/>
    <cellStyle name="Normal 23 59 2" xfId="14866" xr:uid="{5896C981-D589-454F-84E2-B35A14F1A94F}"/>
    <cellStyle name="Normal 23 59 3" xfId="21402" xr:uid="{D9D18D60-3F82-4F32-9E18-3FDEAF8DB554}"/>
    <cellStyle name="Normal 23 59 4" xfId="27100" xr:uid="{3B920E82-33E6-44B5-AA04-628DD87A6E00}"/>
    <cellStyle name="Normal 23 59 5" xfId="32798" xr:uid="{CE40DDD0-1C03-4EDB-AF15-ED02024B158D}"/>
    <cellStyle name="Normal 23 6" xfId="4197" xr:uid="{711799DF-B79D-406C-B7C3-0D910DCB4340}"/>
    <cellStyle name="Normal 23 6 2" xfId="4198" xr:uid="{2A56FA89-0B16-400A-9D07-AF8098FC99CB}"/>
    <cellStyle name="Normal 23 6 2 2" xfId="14868" xr:uid="{02F0C1A2-34BC-4940-BC07-C69B6F755130}"/>
    <cellStyle name="Normal 23 6 2 3" xfId="21404" xr:uid="{930F597A-6505-40FC-9A18-AC091A72A637}"/>
    <cellStyle name="Normal 23 6 2 4" xfId="27102" xr:uid="{854A5409-9FE9-49FA-82DF-F7D1ADBAA7BA}"/>
    <cellStyle name="Normal 23 6 2 5" xfId="32800" xr:uid="{F4364E44-ABBA-4BDB-A137-E3A85B646045}"/>
    <cellStyle name="Normal 23 6 3" xfId="4199" xr:uid="{213088C1-A548-41DF-906A-C1A72651ACBB}"/>
    <cellStyle name="Normal 23 6 4" xfId="4200" xr:uid="{0F0B7F95-74E7-473B-8F91-0C165A3CE94F}"/>
    <cellStyle name="Normal 23 6 5" xfId="14867" xr:uid="{4E8FF676-00C7-4F2D-8BD5-0433DEF0F3A9}"/>
    <cellStyle name="Normal 23 6 6" xfId="21403" xr:uid="{D7FED323-62E6-4DD5-9D1E-7F46ABDA12F8}"/>
    <cellStyle name="Normal 23 6 7" xfId="27101" xr:uid="{B637C788-3331-4CB0-9BE0-5873F003B7B4}"/>
    <cellStyle name="Normal 23 6 8" xfId="32799" xr:uid="{14D7EE13-6246-4266-98DD-3370826DA5DF}"/>
    <cellStyle name="Normal 23 60" xfId="4201" xr:uid="{72EF7B91-2CEE-4A99-A770-BB0629CABA9F}"/>
    <cellStyle name="Normal 23 60 2" xfId="14869" xr:uid="{D6C46BD5-8E73-4E5E-A9EC-B3BE68E8706B}"/>
    <cellStyle name="Normal 23 60 3" xfId="21405" xr:uid="{AC692165-7ECB-4889-8F5A-9392AC0B56B8}"/>
    <cellStyle name="Normal 23 60 4" xfId="27103" xr:uid="{CA28DDB1-25EA-4AC1-94D6-2D7227A62695}"/>
    <cellStyle name="Normal 23 60 5" xfId="32801" xr:uid="{96B3736C-90B3-480B-A4FA-C2FE60C908F0}"/>
    <cellStyle name="Normal 23 61" xfId="4202" xr:uid="{4E118DB2-34BA-457B-A2C8-FFA4245B97FF}"/>
    <cellStyle name="Normal 23 61 2" xfId="14870" xr:uid="{226EE175-B4F3-4C40-B2B7-6D245B73FB34}"/>
    <cellStyle name="Normal 23 61 3" xfId="21406" xr:uid="{5BB0B399-0871-4077-A9FA-25B81B5D0BD7}"/>
    <cellStyle name="Normal 23 61 4" xfId="27104" xr:uid="{22C530CE-8A1D-4856-866B-75751E084804}"/>
    <cellStyle name="Normal 23 61 5" xfId="32802" xr:uid="{45184F9B-3A43-4664-B914-C855E77B20C5}"/>
    <cellStyle name="Normal 23 62" xfId="4203" xr:uid="{A2987BF7-AA50-4F39-BB69-994EAB4785C4}"/>
    <cellStyle name="Normal 23 62 2" xfId="14871" xr:uid="{BC273351-50DF-44F0-BD20-7830BD4C578B}"/>
    <cellStyle name="Normal 23 62 3" xfId="21407" xr:uid="{D9970B35-59B8-4F9E-9112-3F25A6B569DB}"/>
    <cellStyle name="Normal 23 62 4" xfId="27105" xr:uid="{3436642F-0F6C-4377-A5AC-F8D867367A13}"/>
    <cellStyle name="Normal 23 62 5" xfId="32803" xr:uid="{7ED13B02-0D3C-4D62-BD4C-71B59B5F8AC5}"/>
    <cellStyle name="Normal 23 7" xfId="4204" xr:uid="{7B0F1B9B-6451-4065-8F32-BB67C5212E02}"/>
    <cellStyle name="Normal 23 7 2" xfId="4205" xr:uid="{7F5B3AF5-6BAF-485B-9C69-5FE9A5709959}"/>
    <cellStyle name="Normal 23 7 2 2" xfId="14873" xr:uid="{F09E4DD2-1F36-492C-9647-78E811F206E0}"/>
    <cellStyle name="Normal 23 7 2 3" xfId="21409" xr:uid="{EEDBBA79-9C24-4114-9852-377CB9E5B754}"/>
    <cellStyle name="Normal 23 7 2 4" xfId="27107" xr:uid="{9D2E5A30-6E47-402C-A32A-2AAEAF668633}"/>
    <cellStyle name="Normal 23 7 2 5" xfId="32805" xr:uid="{6C4A5628-C7A7-4528-A6E9-AAE38303C98C}"/>
    <cellStyle name="Normal 23 7 3" xfId="4206" xr:uid="{2EF8569A-8CD4-463C-BA61-6CCDDBE808D4}"/>
    <cellStyle name="Normal 23 7 4" xfId="4207" xr:uid="{CF7BA4D6-79E4-4954-B97B-B496B10C06FC}"/>
    <cellStyle name="Normal 23 7 5" xfId="14872" xr:uid="{02B7670A-EF55-4202-989A-F8DDAA52185B}"/>
    <cellStyle name="Normal 23 7 6" xfId="21408" xr:uid="{7EE29265-7058-4901-B5CC-243480941B22}"/>
    <cellStyle name="Normal 23 7 7" xfId="27106" xr:uid="{8994762C-206B-4BD4-920A-291BE3CE7565}"/>
    <cellStyle name="Normal 23 7 8" xfId="32804" xr:uid="{9A4EEAED-2FE4-492D-AC91-12CD7B6B958E}"/>
    <cellStyle name="Normal 23 8" xfId="4208" xr:uid="{B2616A56-8C38-4582-931E-3BECC51182D2}"/>
    <cellStyle name="Normal 23 8 2" xfId="4209" xr:uid="{871D6FA3-4449-4767-B2AE-7941C5338FDC}"/>
    <cellStyle name="Normal 23 8 2 2" xfId="14875" xr:uid="{D6438630-8B5B-42EA-A2F4-FC8FE1CC31CF}"/>
    <cellStyle name="Normal 23 8 2 3" xfId="21411" xr:uid="{92AC37C8-9F36-4186-A0A7-1AB0EDE7AD20}"/>
    <cellStyle name="Normal 23 8 2 4" xfId="27109" xr:uid="{EA200B12-856C-4B58-80DC-957D423CF374}"/>
    <cellStyle name="Normal 23 8 2 5" xfId="32807" xr:uid="{86426BAC-459A-4FE6-82C8-AE35B244178C}"/>
    <cellStyle name="Normal 23 8 3" xfId="4210" xr:uid="{24DD8173-B0A1-4BEE-AE25-3063A2E6121F}"/>
    <cellStyle name="Normal 23 8 4" xfId="4211" xr:uid="{9AA2DA55-BD45-488F-B62F-0B1102207DCF}"/>
    <cellStyle name="Normal 23 8 5" xfId="14874" xr:uid="{1BE47191-ADB6-455C-B726-45B893A81E42}"/>
    <cellStyle name="Normal 23 8 6" xfId="21410" xr:uid="{C09DFE4D-2936-430E-9318-3D1054720A9C}"/>
    <cellStyle name="Normal 23 8 7" xfId="27108" xr:uid="{FB68EFAC-41FD-434B-825E-C90981E05A0F}"/>
    <cellStyle name="Normal 23 8 8" xfId="32806" xr:uid="{7577E999-0395-4764-AA26-0D5F07D2BC42}"/>
    <cellStyle name="Normal 23 9" xfId="4212" xr:uid="{1CC52224-C20D-4737-8629-9B6026AE9418}"/>
    <cellStyle name="Normal 23 9 2" xfId="4213" xr:uid="{2C2B284A-7FC0-4F87-9919-7BA39553E399}"/>
    <cellStyle name="Normal 23 9 2 2" xfId="14877" xr:uid="{83AD8D09-6DA2-4BD1-8C5A-34D64BFD59C2}"/>
    <cellStyle name="Normal 23 9 2 3" xfId="21413" xr:uid="{9D17854A-231E-4695-9076-16CC7E64EA48}"/>
    <cellStyle name="Normal 23 9 2 4" xfId="27111" xr:uid="{E6E5072B-64B2-4943-BFE2-C3B89DB2CF3F}"/>
    <cellStyle name="Normal 23 9 2 5" xfId="32809" xr:uid="{0338D733-EFFD-475A-B730-EF9D26ED7766}"/>
    <cellStyle name="Normal 23 9 3" xfId="4214" xr:uid="{8FC6F1BD-F5CB-4526-AF20-18553EAACD01}"/>
    <cellStyle name="Normal 23 9 4" xfId="4215" xr:uid="{4832BDF8-F309-40F9-A561-95BBE961B820}"/>
    <cellStyle name="Normal 23 9 5" xfId="14876" xr:uid="{36D80B55-15D3-434D-A79B-188F9CBE5BF9}"/>
    <cellStyle name="Normal 23 9 6" xfId="21412" xr:uid="{3037B3FD-D9DD-49DC-AE50-A6E0B672AA2B}"/>
    <cellStyle name="Normal 23 9 7" xfId="27110" xr:uid="{BACECA6C-4B64-4D53-9E4D-DE6EEF8C4BF6}"/>
    <cellStyle name="Normal 23 9 8" xfId="32808" xr:uid="{17EDB8F3-F548-49C5-A66E-E1BA2DB6C923}"/>
    <cellStyle name="Normal 24" xfId="1169" xr:uid="{5E684AE0-FE03-4F9D-B91C-8AA620337D58}"/>
    <cellStyle name="Normal 24 10" xfId="4216" xr:uid="{B169FB1D-765A-4739-8C52-2D7A0C845887}"/>
    <cellStyle name="Normal 24 10 2" xfId="4217" xr:uid="{B5EF0116-D2A4-4333-B327-71BAA9463D16}"/>
    <cellStyle name="Normal 24 10 2 2" xfId="14879" xr:uid="{0133EB06-0A69-44E6-8726-EA23CE9A6765}"/>
    <cellStyle name="Normal 24 10 2 3" xfId="21415" xr:uid="{FCFC9BB0-E52E-4FFA-AD22-97BB11AF848F}"/>
    <cellStyle name="Normal 24 10 2 4" xfId="27113" xr:uid="{D50F7EE8-4754-45EF-A4BA-2456CCD7A344}"/>
    <cellStyle name="Normal 24 10 2 5" xfId="32811" xr:uid="{DB7BB186-72F2-42BA-B34B-E6679EDE11AF}"/>
    <cellStyle name="Normal 24 10 3" xfId="4218" xr:uid="{5AA1C181-4864-46A9-BA4E-20A17C48FA10}"/>
    <cellStyle name="Normal 24 10 4" xfId="4219" xr:uid="{698FE117-5FAF-4FEB-BB00-EAC5917D7499}"/>
    <cellStyle name="Normal 24 10 5" xfId="14878" xr:uid="{31A70656-3703-41FD-BDC1-879D78668A79}"/>
    <cellStyle name="Normal 24 10 6" xfId="21414" xr:uid="{0E285649-5D91-4364-B9F1-FA3267E4B210}"/>
    <cellStyle name="Normal 24 10 7" xfId="27112" xr:uid="{259433DD-4116-4A73-870F-7A1210D4E620}"/>
    <cellStyle name="Normal 24 10 8" xfId="32810" xr:uid="{687939D3-0688-4C6F-BE85-934DC55FA578}"/>
    <cellStyle name="Normal 24 11" xfId="4220" xr:uid="{C086E545-5C14-426F-BA69-8AE2BCA2BC46}"/>
    <cellStyle name="Normal 24 11 2" xfId="4221" xr:uid="{8A42490F-351D-438B-97D0-9F5D062DD0E2}"/>
    <cellStyle name="Normal 24 11 2 2" xfId="14881" xr:uid="{E329A685-5DA3-4C37-BBB1-2D162258E014}"/>
    <cellStyle name="Normal 24 11 2 3" xfId="21417" xr:uid="{81CB4BD3-AEC8-4940-B129-137F13F1C935}"/>
    <cellStyle name="Normal 24 11 2 4" xfId="27115" xr:uid="{13ABA8B7-06E3-438C-86AE-375D36B0923B}"/>
    <cellStyle name="Normal 24 11 2 5" xfId="32813" xr:uid="{B60F96E3-ECB3-47C4-8136-26006103B4BD}"/>
    <cellStyle name="Normal 24 11 3" xfId="4222" xr:uid="{038904E8-6222-4EFB-9CD0-C2A689C73CB2}"/>
    <cellStyle name="Normal 24 11 4" xfId="4223" xr:uid="{4D54A568-B30D-448B-898C-60A7A0D9CDDD}"/>
    <cellStyle name="Normal 24 11 5" xfId="14880" xr:uid="{C36819A1-981C-4CB0-9D75-18391CF7B905}"/>
    <cellStyle name="Normal 24 11 6" xfId="21416" xr:uid="{F187C2C4-E662-4B0B-8ACC-9403F0DBCDD0}"/>
    <cellStyle name="Normal 24 11 7" xfId="27114" xr:uid="{10EE3CC6-3EB6-4BDE-BCFE-A739A2F1C4E3}"/>
    <cellStyle name="Normal 24 11 8" xfId="32812" xr:uid="{7C9E934B-1FD9-4877-AF42-BFA5D6228683}"/>
    <cellStyle name="Normal 24 12" xfId="4224" xr:uid="{BCF41D3C-65E8-46E4-B89F-1AFFF758E4B4}"/>
    <cellStyle name="Normal 24 12 2" xfId="4225" xr:uid="{2BFB8DCA-FA2B-43A6-A9FF-B88CB857755F}"/>
    <cellStyle name="Normal 24 12 2 2" xfId="14883" xr:uid="{3FA585AE-628E-480F-BF0F-DFD677FCD83D}"/>
    <cellStyle name="Normal 24 12 2 3" xfId="21419" xr:uid="{EB64F640-B26D-436B-9B6F-2E93F5DA04B5}"/>
    <cellStyle name="Normal 24 12 2 4" xfId="27117" xr:uid="{367BFFE2-450F-4DF1-A902-701C95C9EFCF}"/>
    <cellStyle name="Normal 24 12 2 5" xfId="32815" xr:uid="{8E2F4595-C218-404F-8262-1B312686DF82}"/>
    <cellStyle name="Normal 24 12 3" xfId="4226" xr:uid="{88DD5BF2-6427-4914-9EA7-EA7327C3B150}"/>
    <cellStyle name="Normal 24 12 4" xfId="4227" xr:uid="{FCDADE8E-B84C-41C5-AE80-82C70201198F}"/>
    <cellStyle name="Normal 24 12 5" xfId="14882" xr:uid="{934442B3-B8C6-4CAB-827E-7998FD494470}"/>
    <cellStyle name="Normal 24 12 6" xfId="21418" xr:uid="{36B54E81-FAC0-45D9-87CB-8F16F33F2536}"/>
    <cellStyle name="Normal 24 12 7" xfId="27116" xr:uid="{3D438C0C-C6C9-4B9E-BC3B-6D6E647E86BA}"/>
    <cellStyle name="Normal 24 12 8" xfId="32814" xr:uid="{83BB94AE-2CB4-4EBE-8774-367F3FE67404}"/>
    <cellStyle name="Normal 24 13" xfId="4228" xr:uid="{129A9066-23CB-474D-B073-1254A2F224F6}"/>
    <cellStyle name="Normal 24 13 2" xfId="4229" xr:uid="{B7E8A798-12E2-4967-BC0F-38F7A8396DB5}"/>
    <cellStyle name="Normal 24 13 2 2" xfId="14885" xr:uid="{70D8EF80-9D2C-4CED-89AF-D40816B1CA0A}"/>
    <cellStyle name="Normal 24 13 2 3" xfId="21421" xr:uid="{D992FEAB-9D5F-4F4D-B767-D3E164DE2AB9}"/>
    <cellStyle name="Normal 24 13 2 4" xfId="27119" xr:uid="{5E733B58-2239-4177-A3A9-B984CB3171D7}"/>
    <cellStyle name="Normal 24 13 2 5" xfId="32817" xr:uid="{3B9CA9F3-35FF-43AF-B6FD-72505DD6B70F}"/>
    <cellStyle name="Normal 24 13 3" xfId="4230" xr:uid="{5C4105E8-5234-47B1-B20D-952FE7CCC48C}"/>
    <cellStyle name="Normal 24 13 4" xfId="4231" xr:uid="{AF00958D-5596-44A8-A0ED-6DF4FFE73979}"/>
    <cellStyle name="Normal 24 13 5" xfId="14884" xr:uid="{352DB3DF-B215-4197-AA32-53314E36C94A}"/>
    <cellStyle name="Normal 24 13 6" xfId="21420" xr:uid="{A9A09881-B872-4D50-B1AF-C54E287DB0FA}"/>
    <cellStyle name="Normal 24 13 7" xfId="27118" xr:uid="{D3D90712-0560-46D9-A4A9-ED84E82C8722}"/>
    <cellStyle name="Normal 24 13 8" xfId="32816" xr:uid="{494FD683-4CCE-415C-BEDD-50479735949C}"/>
    <cellStyle name="Normal 24 14" xfId="4232" xr:uid="{1C808BA5-CF8C-4453-9797-6E1122761BEB}"/>
    <cellStyle name="Normal 24 14 2" xfId="4233" xr:uid="{66B1E272-5544-44C5-94B8-652277FCE52C}"/>
    <cellStyle name="Normal 24 14 2 2" xfId="14887" xr:uid="{80BE23BE-D98F-44B6-891C-0F247C1CD341}"/>
    <cellStyle name="Normal 24 14 2 3" xfId="21423" xr:uid="{FAE2505C-6CB6-498F-8FCB-AA9A68B305DB}"/>
    <cellStyle name="Normal 24 14 2 4" xfId="27121" xr:uid="{8D71FC55-356C-4BB0-BAD6-BD12B1C4A53A}"/>
    <cellStyle name="Normal 24 14 2 5" xfId="32819" xr:uid="{00CB5C57-EF1C-4BD0-AFDC-A127A2AE2DEF}"/>
    <cellStyle name="Normal 24 14 3" xfId="4234" xr:uid="{CC0B0A1D-B181-4887-B67A-EB4326DB6A43}"/>
    <cellStyle name="Normal 24 14 4" xfId="4235" xr:uid="{88DF8E19-7593-4C43-BC0D-3E8030584814}"/>
    <cellStyle name="Normal 24 14 5" xfId="14886" xr:uid="{6FBEB81A-E6A5-4586-A7FF-FF2CE02A3940}"/>
    <cellStyle name="Normal 24 14 6" xfId="21422" xr:uid="{6FC6A2DE-A83F-4A92-B123-F8B8079F351A}"/>
    <cellStyle name="Normal 24 14 7" xfId="27120" xr:uid="{2FDA62A0-21F6-4C78-9043-D93308864A7C}"/>
    <cellStyle name="Normal 24 14 8" xfId="32818" xr:uid="{3DB36563-C762-4DF6-9F7B-D003E4617713}"/>
    <cellStyle name="Normal 24 15" xfId="4236" xr:uid="{31A4BB09-BADF-4E45-ADE3-257B79822201}"/>
    <cellStyle name="Normal 24 15 2" xfId="4237" xr:uid="{ACC87B70-8C98-4114-A75F-83BCC9ED23ED}"/>
    <cellStyle name="Normal 24 15 2 2" xfId="14889" xr:uid="{51711F38-590C-4269-95EE-941F566EA565}"/>
    <cellStyle name="Normal 24 15 2 3" xfId="21425" xr:uid="{F3E27D5B-FEC2-424A-9407-24A6A5DD6932}"/>
    <cellStyle name="Normal 24 15 2 4" xfId="27123" xr:uid="{600FA365-CCF8-4CD4-B34F-B28B3DDD36D6}"/>
    <cellStyle name="Normal 24 15 2 5" xfId="32821" xr:uid="{D4C52112-C0D9-48DB-BCB2-86A4CC7C7B98}"/>
    <cellStyle name="Normal 24 15 3" xfId="4238" xr:uid="{2231514C-1F0F-46AE-895F-6D530426702B}"/>
    <cellStyle name="Normal 24 15 4" xfId="4239" xr:uid="{760A4B5D-9E5E-4336-9720-E9162C537D7A}"/>
    <cellStyle name="Normal 24 15 5" xfId="14888" xr:uid="{54B2499E-885A-4F87-84D3-D578FFBBD951}"/>
    <cellStyle name="Normal 24 15 6" xfId="21424" xr:uid="{41D5D723-E29F-4D29-AE91-063DAA254C79}"/>
    <cellStyle name="Normal 24 15 7" xfId="27122" xr:uid="{9E60A3A8-635F-4620-87C6-A00D7CF2AB6A}"/>
    <cellStyle name="Normal 24 15 8" xfId="32820" xr:uid="{B52509A8-F7DC-4826-9D0E-19CEAFCE0A6F}"/>
    <cellStyle name="Normal 24 16" xfId="4240" xr:uid="{226C4BBA-1161-4F35-B052-93A82C378F34}"/>
    <cellStyle name="Normal 24 16 2" xfId="4241" xr:uid="{ACAA5ABC-B5B6-425A-8DD5-1A96A9B77DF6}"/>
    <cellStyle name="Normal 24 16 2 2" xfId="14891" xr:uid="{0DB908EF-EB4B-4E6E-9CB5-F14A1BAD843E}"/>
    <cellStyle name="Normal 24 16 2 3" xfId="21427" xr:uid="{53CCA5B9-EC09-4926-A552-2C4EA4B0488C}"/>
    <cellStyle name="Normal 24 16 2 4" xfId="27125" xr:uid="{1AEE93C3-979E-4E83-80B1-BC544EAF9848}"/>
    <cellStyle name="Normal 24 16 2 5" xfId="32823" xr:uid="{752DB889-D525-4135-8968-CC4044D9E975}"/>
    <cellStyle name="Normal 24 16 3" xfId="4242" xr:uid="{0A0176C1-23F4-4EC7-AA8C-FDF6FF75C2A7}"/>
    <cellStyle name="Normal 24 16 4" xfId="4243" xr:uid="{B93926D6-4165-4FE2-8822-36A63AD7394B}"/>
    <cellStyle name="Normal 24 16 5" xfId="14890" xr:uid="{9A54A5C0-809A-4798-A5D7-94F5A8ACC075}"/>
    <cellStyle name="Normal 24 16 6" xfId="21426" xr:uid="{224C5E90-C267-4166-9BBA-CE1C6C8E0424}"/>
    <cellStyle name="Normal 24 16 7" xfId="27124" xr:uid="{53B3EE02-3418-4FCA-8CBA-0EC183F9E81F}"/>
    <cellStyle name="Normal 24 16 8" xfId="32822" xr:uid="{16004407-D8E4-437F-8DC2-5CA34A39C0B8}"/>
    <cellStyle name="Normal 24 17" xfId="4244" xr:uid="{8F5A4BE1-2D6F-436E-B5A6-1EA7865BBF77}"/>
    <cellStyle name="Normal 24 17 2" xfId="4245" xr:uid="{05705BF5-BB7A-4F51-9DB1-F4C91DF8C940}"/>
    <cellStyle name="Normal 24 17 2 2" xfId="14893" xr:uid="{57EC11E4-5433-4807-ACA4-17C49F0922DA}"/>
    <cellStyle name="Normal 24 17 2 3" xfId="21429" xr:uid="{099D7015-AD29-493B-BBE9-8C544996A3F9}"/>
    <cellStyle name="Normal 24 17 2 4" xfId="27127" xr:uid="{8565D9BE-5E14-44B6-B54F-EDF78A74395D}"/>
    <cellStyle name="Normal 24 17 2 5" xfId="32825" xr:uid="{1FD71103-6979-4538-A5B9-D9107B8723D6}"/>
    <cellStyle name="Normal 24 17 3" xfId="4246" xr:uid="{D3C58D13-4504-4ED0-82AD-6885A503336D}"/>
    <cellStyle name="Normal 24 17 4" xfId="4247" xr:uid="{A6CE7EF4-5F87-48B9-AF8E-3680794FD551}"/>
    <cellStyle name="Normal 24 17 5" xfId="14892" xr:uid="{E5C7F6E9-D282-435E-8815-C7D2F052AB7A}"/>
    <cellStyle name="Normal 24 17 6" xfId="21428" xr:uid="{B27CBD45-252F-4E94-9B9C-302A09085D7E}"/>
    <cellStyle name="Normal 24 17 7" xfId="27126" xr:uid="{AB1C6297-EB47-4DDE-B49E-9F6988460D9D}"/>
    <cellStyle name="Normal 24 17 8" xfId="32824" xr:uid="{DA594886-21E8-470A-8CDB-E9B3787FBC1B}"/>
    <cellStyle name="Normal 24 18" xfId="4248" xr:uid="{83060030-DDE2-4A41-9126-AF2650AE61D1}"/>
    <cellStyle name="Normal 24 18 2" xfId="4249" xr:uid="{CF1591A2-0DA8-49E7-A818-871D5FA81E66}"/>
    <cellStyle name="Normal 24 18 2 2" xfId="14895" xr:uid="{03F105AD-B686-4EB7-A838-B9D3CA31F123}"/>
    <cellStyle name="Normal 24 18 2 3" xfId="21431" xr:uid="{63A35E49-AFE0-41C5-A5DC-A7852B810DD3}"/>
    <cellStyle name="Normal 24 18 2 4" xfId="27129" xr:uid="{12797E53-9C29-4648-ABA5-63DA453CE64B}"/>
    <cellStyle name="Normal 24 18 2 5" xfId="32827" xr:uid="{DDC745A3-2E07-4371-85E4-68D21E876020}"/>
    <cellStyle name="Normal 24 18 3" xfId="4250" xr:uid="{099631B1-F04E-4FB4-8C2B-F5B7650B0D48}"/>
    <cellStyle name="Normal 24 18 4" xfId="4251" xr:uid="{F5FA0C54-F865-45B8-A333-4AB51BAD79FA}"/>
    <cellStyle name="Normal 24 18 5" xfId="14894" xr:uid="{BE167F6A-273B-4194-97B1-1E5F60AAA160}"/>
    <cellStyle name="Normal 24 18 6" xfId="21430" xr:uid="{AC9F3D2F-E025-44BD-8073-ABC4A3E3C9A5}"/>
    <cellStyle name="Normal 24 18 7" xfId="27128" xr:uid="{1E145814-F093-428D-9E06-444C264C7C3D}"/>
    <cellStyle name="Normal 24 18 8" xfId="32826" xr:uid="{2DAE4FE9-D475-41F1-98A3-5D62C4A1565B}"/>
    <cellStyle name="Normal 24 19" xfId="4252" xr:uid="{9DB1C803-044D-4D04-9F5B-B12111500ABF}"/>
    <cellStyle name="Normal 24 19 2" xfId="4253" xr:uid="{84B32FCA-4C80-4A7B-B515-16178713927A}"/>
    <cellStyle name="Normal 24 19 2 2" xfId="14897" xr:uid="{9F9BF6EF-83D1-4DAF-851B-36DD706E5F26}"/>
    <cellStyle name="Normal 24 19 2 3" xfId="21433" xr:uid="{0B266AE8-2F65-4E8E-8ECA-21C07B5A17B6}"/>
    <cellStyle name="Normal 24 19 2 4" xfId="27131" xr:uid="{77E6F3BF-A24D-47F5-AC73-79CE007D6C73}"/>
    <cellStyle name="Normal 24 19 2 5" xfId="32829" xr:uid="{2335EE7E-3AE1-43F0-892C-2435A15FB001}"/>
    <cellStyle name="Normal 24 19 3" xfId="4254" xr:uid="{B3C6DB8F-D49B-4E8E-B2F1-3C95D678F29B}"/>
    <cellStyle name="Normal 24 19 4" xfId="4255" xr:uid="{EE13AD2E-CA57-4942-8D31-F4B7BAEF1BCA}"/>
    <cellStyle name="Normal 24 19 5" xfId="14896" xr:uid="{CFBDAC35-B5D6-4229-B95E-DF95EC54D4F9}"/>
    <cellStyle name="Normal 24 19 6" xfId="21432" xr:uid="{633AF68C-A5D5-4A1E-9A07-4C1D56419977}"/>
    <cellStyle name="Normal 24 19 7" xfId="27130" xr:uid="{72ED6662-B2C5-4F89-B6D8-2919F0B6092C}"/>
    <cellStyle name="Normal 24 19 8" xfId="32828" xr:uid="{E89A2C44-7DCA-4206-8770-882929E09507}"/>
    <cellStyle name="Normal 24 2" xfId="4256" xr:uid="{AFF07878-00E4-4617-8087-C8E47C4EB05C}"/>
    <cellStyle name="Normal 24 2 2" xfId="4257" xr:uid="{5B3A6C43-26C9-4516-B61F-011991B202D9}"/>
    <cellStyle name="Normal 24 2 2 2" xfId="14899" xr:uid="{7C82D349-11BB-4F98-B3E2-AB71B7278FD7}"/>
    <cellStyle name="Normal 24 2 2 3" xfId="21435" xr:uid="{9D4D0403-8F86-4986-AFAC-B697DD22F285}"/>
    <cellStyle name="Normal 24 2 2 4" xfId="27133" xr:uid="{00BDDD7E-C39F-4023-A52C-E6A50F7ECCC2}"/>
    <cellStyle name="Normal 24 2 2 5" xfId="32831" xr:uid="{0B3F6EDD-7AC7-4529-86C0-E1ECCBE7E111}"/>
    <cellStyle name="Normal 24 2 3" xfId="4258" xr:uid="{00B95944-B792-4D3C-A457-5FFBEE479978}"/>
    <cellStyle name="Normal 24 2 4" xfId="4259" xr:uid="{BC0F04FB-739A-466C-9A61-FB2B5D648A69}"/>
    <cellStyle name="Normal 24 2 5" xfId="14898" xr:uid="{0DD5692D-99E0-466E-88BF-7BF6779E7B59}"/>
    <cellStyle name="Normal 24 2 6" xfId="21434" xr:uid="{CDDD3D2B-1E4A-4B41-AD17-437883286453}"/>
    <cellStyle name="Normal 24 2 7" xfId="27132" xr:uid="{74D8EFE6-525C-4DD9-971D-4B3DEEF838CA}"/>
    <cellStyle name="Normal 24 2 8" xfId="32830" xr:uid="{7E1446CA-A8E9-4F58-AD15-9ABF9FB8AC9B}"/>
    <cellStyle name="Normal 24 20" xfId="4260" xr:uid="{0B2C71F9-3131-422E-BE22-8E41C83C3D7D}"/>
    <cellStyle name="Normal 24 20 2" xfId="14900" xr:uid="{DC1A3351-A0B9-498B-947F-BCADB07B601F}"/>
    <cellStyle name="Normal 24 20 3" xfId="21436" xr:uid="{55DD3EDE-7519-4155-9C05-5EEBE69476D4}"/>
    <cellStyle name="Normal 24 20 4" xfId="27134" xr:uid="{6DC7D268-3FC3-4009-B2B2-3987E6D29414}"/>
    <cellStyle name="Normal 24 20 5" xfId="32832" xr:uid="{0EE7A434-57D6-4089-883F-913F4BCD0FEE}"/>
    <cellStyle name="Normal 24 21" xfId="4261" xr:uid="{79935238-EBF8-4869-BD20-13737248DBDF}"/>
    <cellStyle name="Normal 24 21 2" xfId="14901" xr:uid="{D30081FF-D85E-4C79-8742-0A75EABC4F4E}"/>
    <cellStyle name="Normal 24 21 3" xfId="21437" xr:uid="{12E34F2C-80AD-4ECF-9C71-82F8CCEC3021}"/>
    <cellStyle name="Normal 24 21 4" xfId="27135" xr:uid="{2A020AC4-BEC6-4239-A8D3-C2329AB49977}"/>
    <cellStyle name="Normal 24 21 5" xfId="32833" xr:uid="{8A4A2011-BDBC-41F6-BBF5-917D10D13CBA}"/>
    <cellStyle name="Normal 24 22" xfId="4262" xr:uid="{BA2362C2-8748-4545-A445-10D60B988C8C}"/>
    <cellStyle name="Normal 24 22 2" xfId="14902" xr:uid="{804AB203-C822-423B-B005-60753580B13A}"/>
    <cellStyle name="Normal 24 22 3" xfId="21438" xr:uid="{AE4BEFB9-BE88-4886-93B5-B24BAB6CEC47}"/>
    <cellStyle name="Normal 24 22 4" xfId="27136" xr:uid="{3D2683A3-3A18-4D3A-B68E-E4E8E77AA9CB}"/>
    <cellStyle name="Normal 24 22 5" xfId="32834" xr:uid="{E68AB4A8-FD2B-4079-B077-628F6165F65A}"/>
    <cellStyle name="Normal 24 23" xfId="4263" xr:uid="{CF175415-A07D-4E7F-AABA-E08FE223EF9A}"/>
    <cellStyle name="Normal 24 23 2" xfId="14903" xr:uid="{EB8EAC44-336E-4AB9-92F1-082CCF4E19C9}"/>
    <cellStyle name="Normal 24 23 3" xfId="21439" xr:uid="{B5B29D2D-7318-4498-97EC-BD781C550CF1}"/>
    <cellStyle name="Normal 24 23 4" xfId="27137" xr:uid="{18031366-5766-4349-B041-969048A260FB}"/>
    <cellStyle name="Normal 24 23 5" xfId="32835" xr:uid="{28B3B249-3456-4D15-974D-82E54121A2F2}"/>
    <cellStyle name="Normal 24 24" xfId="4264" xr:uid="{574D81B8-BAD7-4384-977D-F893C6AF644E}"/>
    <cellStyle name="Normal 24 24 2" xfId="14904" xr:uid="{55CCA916-D258-4386-86DA-E98FA1ED1946}"/>
    <cellStyle name="Normal 24 24 3" xfId="21440" xr:uid="{B1879C2F-50A4-417F-A73F-DACED2A09338}"/>
    <cellStyle name="Normal 24 24 4" xfId="27138" xr:uid="{0589837F-CF6A-4B72-A860-81FC21137929}"/>
    <cellStyle name="Normal 24 24 5" xfId="32836" xr:uid="{0F157728-DBC3-42AE-8BC7-1235543B9F54}"/>
    <cellStyle name="Normal 24 25" xfId="4265" xr:uid="{67248143-4F3E-4FCB-9EF2-DE116C6317FE}"/>
    <cellStyle name="Normal 24 25 2" xfId="14905" xr:uid="{55E0B658-AD4B-4191-BFBB-4EC6D1248BB6}"/>
    <cellStyle name="Normal 24 25 3" xfId="21441" xr:uid="{3EFA145C-5571-4AB1-BBB0-1E019464F85D}"/>
    <cellStyle name="Normal 24 25 4" xfId="27139" xr:uid="{0AEAC088-A81C-4A4E-B9E9-D81954BCFA78}"/>
    <cellStyle name="Normal 24 25 5" xfId="32837" xr:uid="{81B022DD-70BC-4AD8-8FCF-C2362AD466F4}"/>
    <cellStyle name="Normal 24 26" xfId="4266" xr:uid="{6DF34F54-387C-47F0-B0F3-8C697E20A40F}"/>
    <cellStyle name="Normal 24 26 2" xfId="14906" xr:uid="{CC555D6F-2587-4378-A3BE-B59F8B425437}"/>
    <cellStyle name="Normal 24 26 3" xfId="21442" xr:uid="{5C6F8C60-8552-4699-846C-DCA9ACF909B0}"/>
    <cellStyle name="Normal 24 26 4" xfId="27140" xr:uid="{39F6582A-C84E-49B0-8B15-5D88207524C8}"/>
    <cellStyle name="Normal 24 26 5" xfId="32838" xr:uid="{D1036ED7-9C8F-426A-B4EF-A2EBE52A510A}"/>
    <cellStyle name="Normal 24 27" xfId="4267" xr:uid="{F53C2656-F4E7-467E-BF1D-1E2E3D70BDEA}"/>
    <cellStyle name="Normal 24 27 2" xfId="14907" xr:uid="{51322245-AB47-4B81-9662-361D5C899DDD}"/>
    <cellStyle name="Normal 24 27 3" xfId="21443" xr:uid="{3937341E-FA03-4F06-9A7A-062C7537D5F1}"/>
    <cellStyle name="Normal 24 27 4" xfId="27141" xr:uid="{1341AF32-0997-4B53-82A5-6E0210A343E0}"/>
    <cellStyle name="Normal 24 27 5" xfId="32839" xr:uid="{AC733AF3-C889-4C73-8E60-A7764BE6AA87}"/>
    <cellStyle name="Normal 24 28" xfId="4268" xr:uid="{461CFA55-5BC3-4B02-86D7-3986E42E89A5}"/>
    <cellStyle name="Normal 24 28 2" xfId="14908" xr:uid="{030B7B8D-D15B-40C2-BEFB-D26FC991D8C1}"/>
    <cellStyle name="Normal 24 28 3" xfId="21444" xr:uid="{0E5F5D8D-E049-4EE0-85F6-E8611CBCD264}"/>
    <cellStyle name="Normal 24 28 4" xfId="27142" xr:uid="{18D35603-5805-4B80-AB66-D60C98D4EE6B}"/>
    <cellStyle name="Normal 24 28 5" xfId="32840" xr:uid="{A4936B61-0A12-409D-82E7-890DD283E7B6}"/>
    <cellStyle name="Normal 24 29" xfId="4269" xr:uid="{5E0CBB5C-264C-455A-95F4-76F42BCDAADE}"/>
    <cellStyle name="Normal 24 29 2" xfId="14909" xr:uid="{55DB4952-D0AD-46DB-B953-F55B6F824DDF}"/>
    <cellStyle name="Normal 24 29 3" xfId="21445" xr:uid="{264885F7-9447-4939-99E3-CD5EA6CDE793}"/>
    <cellStyle name="Normal 24 29 4" xfId="27143" xr:uid="{1089DF36-70DC-424C-86DA-E023E38E66E3}"/>
    <cellStyle name="Normal 24 29 5" xfId="32841" xr:uid="{F882CCFD-4AF9-47CD-B919-771847FC0720}"/>
    <cellStyle name="Normal 24 3" xfId="4270" xr:uid="{B7231FA2-4B00-4644-ABD0-038955AB9D54}"/>
    <cellStyle name="Normal 24 3 2" xfId="4271" xr:uid="{203C4067-F90C-40A3-9655-1353EFDC3265}"/>
    <cellStyle name="Normal 24 3 2 2" xfId="14911" xr:uid="{4A5C382C-4E2C-43B9-9C85-3FBB72B3ECED}"/>
    <cellStyle name="Normal 24 3 2 3" xfId="21447" xr:uid="{D38018B9-EE60-4AE5-8FA5-B3880BE2DEA9}"/>
    <cellStyle name="Normal 24 3 2 4" xfId="27145" xr:uid="{449ABCDF-AF22-4687-BFA3-F5B79BAFB882}"/>
    <cellStyle name="Normal 24 3 2 5" xfId="32843" xr:uid="{82261EEF-6BFC-4CD1-A97B-55D8F355F018}"/>
    <cellStyle name="Normal 24 3 3" xfId="4272" xr:uid="{7AAD0D94-2B38-4518-AE5A-E0C44EA90DA5}"/>
    <cellStyle name="Normal 24 3 4" xfId="4273" xr:uid="{40C3A1E4-8EB0-487E-AED5-C46AC9582062}"/>
    <cellStyle name="Normal 24 3 5" xfId="14910" xr:uid="{6F77006A-60E3-4950-BDFA-F6795C6EDA43}"/>
    <cellStyle name="Normal 24 3 6" xfId="21446" xr:uid="{F01E118E-D72B-4D77-ADA0-A6F49B396F14}"/>
    <cellStyle name="Normal 24 3 7" xfId="27144" xr:uid="{902D7745-6379-4F28-9370-AD597006D145}"/>
    <cellStyle name="Normal 24 3 8" xfId="32842" xr:uid="{869D27F2-68C0-478A-BB9A-CBD0DC053E28}"/>
    <cellStyle name="Normal 24 30" xfId="4274" xr:uid="{ADE57024-A267-4424-AA93-B9AE50414CED}"/>
    <cellStyle name="Normal 24 30 2" xfId="14912" xr:uid="{368E785A-3AA5-4AA2-8B82-54397058AE32}"/>
    <cellStyle name="Normal 24 30 3" xfId="21448" xr:uid="{067488CD-087F-424E-B7CB-91393AD05BC4}"/>
    <cellStyle name="Normal 24 30 4" xfId="27146" xr:uid="{D6F42D85-FFEC-4387-BB99-7902DE41B2E1}"/>
    <cellStyle name="Normal 24 30 5" xfId="32844" xr:uid="{A103850A-27CC-435E-8ECB-216BD658705A}"/>
    <cellStyle name="Normal 24 31" xfId="4275" xr:uid="{DBD34725-DD8F-4AFC-87F3-237DE0AC63A1}"/>
    <cellStyle name="Normal 24 31 2" xfId="14913" xr:uid="{8C307D6C-0068-40F8-AF84-09BF2D602BBB}"/>
    <cellStyle name="Normal 24 31 3" xfId="21449" xr:uid="{61EE6CBD-92A2-4447-83E5-F74D424C9A2B}"/>
    <cellStyle name="Normal 24 31 4" xfId="27147" xr:uid="{83EB29AC-784D-4378-92B2-7F4A0EF017CD}"/>
    <cellStyle name="Normal 24 31 5" xfId="32845" xr:uid="{18C6EBB4-B75F-4603-8728-4CE8444A6FC9}"/>
    <cellStyle name="Normal 24 32" xfId="4276" xr:uid="{68B13DFA-9F46-443F-93ED-36093DBBD586}"/>
    <cellStyle name="Normal 24 32 2" xfId="14914" xr:uid="{53A111FA-CF76-4A93-9716-7D6D3E1D9660}"/>
    <cellStyle name="Normal 24 32 3" xfId="21450" xr:uid="{BE963DA8-2F50-42F0-9736-318C99B0A4B9}"/>
    <cellStyle name="Normal 24 32 4" xfId="27148" xr:uid="{39561B51-CBA4-41D1-A631-B562821F5B7E}"/>
    <cellStyle name="Normal 24 32 5" xfId="32846" xr:uid="{6A01BD0B-6514-488F-B81B-DF81CFD81E52}"/>
    <cellStyle name="Normal 24 33" xfId="4277" xr:uid="{6E678705-1238-4F49-AA28-FCE56B42596A}"/>
    <cellStyle name="Normal 24 33 2" xfId="14915" xr:uid="{71A57BC5-67FA-4FA2-8781-8A639594B6F1}"/>
    <cellStyle name="Normal 24 33 3" xfId="21451" xr:uid="{2F48056F-0E25-4C0F-8C81-FECBA497FF52}"/>
    <cellStyle name="Normal 24 33 4" xfId="27149" xr:uid="{6B503F6F-8695-4A43-9021-CA50034853C0}"/>
    <cellStyle name="Normal 24 33 5" xfId="32847" xr:uid="{FD627487-A5BE-444C-A69C-D73D4AD1D32B}"/>
    <cellStyle name="Normal 24 34" xfId="4278" xr:uid="{667F6BB3-DE29-43A0-AB46-1500CCF248CF}"/>
    <cellStyle name="Normal 24 34 2" xfId="14916" xr:uid="{FDF8944D-ED56-4F88-9DDD-DC99E6079DF9}"/>
    <cellStyle name="Normal 24 34 3" xfId="21452" xr:uid="{9BDF9CFE-8394-4734-9962-3FD4E5C99375}"/>
    <cellStyle name="Normal 24 34 4" xfId="27150" xr:uid="{4862A488-BEF4-4523-B4B0-0D8B47ED6894}"/>
    <cellStyle name="Normal 24 34 5" xfId="32848" xr:uid="{76587F82-9E47-41E9-B174-A3EB3E2C8647}"/>
    <cellStyle name="Normal 24 35" xfId="4279" xr:uid="{91328457-87A8-445E-8825-6FB037B074BB}"/>
    <cellStyle name="Normal 24 35 2" xfId="14917" xr:uid="{E838C4ED-47A1-4680-B20E-0087E702F5CA}"/>
    <cellStyle name="Normal 24 35 3" xfId="21453" xr:uid="{A6358990-AC23-4D9D-B7B9-CB133BBBCEEC}"/>
    <cellStyle name="Normal 24 35 4" xfId="27151" xr:uid="{6AD95369-931A-48A0-A019-CD078DB7A231}"/>
    <cellStyle name="Normal 24 35 5" xfId="32849" xr:uid="{7165F8D8-88AC-41B5-8C84-063A2F552EC7}"/>
    <cellStyle name="Normal 24 36" xfId="4280" xr:uid="{BDA1A5C8-D8EC-47D6-89DA-188CA6D38767}"/>
    <cellStyle name="Normal 24 36 2" xfId="14918" xr:uid="{15C31E15-710B-41D2-B6F8-308646B49F66}"/>
    <cellStyle name="Normal 24 36 3" xfId="21454" xr:uid="{8796DC71-3505-4B7E-BBCF-A15A10C8887E}"/>
    <cellStyle name="Normal 24 36 4" xfId="27152" xr:uid="{B1E3D9ED-9740-4095-BF55-50C8710A91A5}"/>
    <cellStyle name="Normal 24 36 5" xfId="32850" xr:uid="{8AD6FD98-4B8C-4D35-B0CD-C12D438B50F9}"/>
    <cellStyle name="Normal 24 37" xfId="4281" xr:uid="{17F3AA25-F854-4ABA-AF15-D22908959D77}"/>
    <cellStyle name="Normal 24 37 2" xfId="14919" xr:uid="{FD443BA3-7567-4D0A-B5F9-B3B42A36D0A7}"/>
    <cellStyle name="Normal 24 37 3" xfId="21455" xr:uid="{9B27195D-ECDB-4D25-9895-DDA9F3874825}"/>
    <cellStyle name="Normal 24 37 4" xfId="27153" xr:uid="{6A712EAC-3A68-4CEF-8A33-CA3F699EABCE}"/>
    <cellStyle name="Normal 24 37 5" xfId="32851" xr:uid="{69D15DFC-48EC-467C-A594-A3B2C952959E}"/>
    <cellStyle name="Normal 24 38" xfId="4282" xr:uid="{86FDDF93-D3C3-476F-BFD2-63595CA241F8}"/>
    <cellStyle name="Normal 24 38 2" xfId="14920" xr:uid="{F6D38687-B3A3-40A9-9523-D5C7251E4C17}"/>
    <cellStyle name="Normal 24 38 3" xfId="21456" xr:uid="{41E10893-A6D5-4E42-8602-6EFEF88946C4}"/>
    <cellStyle name="Normal 24 38 4" xfId="27154" xr:uid="{AFFC6442-4058-4DA0-BD1B-87B700918349}"/>
    <cellStyle name="Normal 24 38 5" xfId="32852" xr:uid="{29379A04-6A6B-4091-859A-5C9B8CDD7DFB}"/>
    <cellStyle name="Normal 24 39" xfId="4283" xr:uid="{A2020275-291B-4E23-AA54-0A56EC2FD49E}"/>
    <cellStyle name="Normal 24 39 2" xfId="14921" xr:uid="{AFD875C9-ED2B-4B44-BD1C-128D16D57A14}"/>
    <cellStyle name="Normal 24 39 3" xfId="21457" xr:uid="{9B365E11-AC4D-4443-B881-3A38170FAA51}"/>
    <cellStyle name="Normal 24 39 4" xfId="27155" xr:uid="{019B1702-A959-4DD0-B960-EB5890AD55E2}"/>
    <cellStyle name="Normal 24 39 5" xfId="32853" xr:uid="{D265E491-ADC2-4846-A9D7-DA040DB97F53}"/>
    <cellStyle name="Normal 24 4" xfId="4284" xr:uid="{7B3D9491-EDB3-4695-B90D-FD633CDA679D}"/>
    <cellStyle name="Normal 24 4 2" xfId="4285" xr:uid="{AE10EA61-E26B-4D6A-B0B0-6C40DA8F27E5}"/>
    <cellStyle name="Normal 24 4 2 2" xfId="14923" xr:uid="{CB0657B0-EF86-427E-BA9E-D1FC590A5E14}"/>
    <cellStyle name="Normal 24 4 2 3" xfId="21459" xr:uid="{63FA923F-1502-4EC8-B6AE-B18A49C35C0B}"/>
    <cellStyle name="Normal 24 4 2 4" xfId="27157" xr:uid="{79F82169-CE91-4090-9AE0-9874F971BADC}"/>
    <cellStyle name="Normal 24 4 2 5" xfId="32855" xr:uid="{D64A81E5-DE45-4003-A4A1-B34F701510B3}"/>
    <cellStyle name="Normal 24 4 3" xfId="4286" xr:uid="{CD784E57-7557-4343-840F-86EA8130BB7A}"/>
    <cellStyle name="Normal 24 4 4" xfId="4287" xr:uid="{0156594C-3D21-41D9-B28E-55F993A3CFEF}"/>
    <cellStyle name="Normal 24 4 5" xfId="14922" xr:uid="{D512AE4D-6D64-4B77-A8DF-B2D444CBEA9E}"/>
    <cellStyle name="Normal 24 4 6" xfId="21458" xr:uid="{B3128E8F-3577-4BF6-91D8-2295CEF5F485}"/>
    <cellStyle name="Normal 24 4 7" xfId="27156" xr:uid="{537B4574-84F2-47CD-A399-789FD6F144E0}"/>
    <cellStyle name="Normal 24 4 8" xfId="32854" xr:uid="{A0C86738-DBCD-49C2-A957-E8AE258A2FC8}"/>
    <cellStyle name="Normal 24 40" xfId="4288" xr:uid="{A5F9CA51-B616-4783-A2FC-D7FE612B2D59}"/>
    <cellStyle name="Normal 24 40 2" xfId="14924" xr:uid="{2926B9B3-11DA-4545-B87D-856D85AE4FCE}"/>
    <cellStyle name="Normal 24 40 3" xfId="21460" xr:uid="{E6D153CA-BC48-40B0-BF52-8BB2AB1FBB12}"/>
    <cellStyle name="Normal 24 40 4" xfId="27158" xr:uid="{F0BF7FC9-C982-4424-9476-66C68D65132E}"/>
    <cellStyle name="Normal 24 40 5" xfId="32856" xr:uid="{C47456AE-192F-4DA7-8925-E82FC324D94A}"/>
    <cellStyle name="Normal 24 41" xfId="4289" xr:uid="{D04834BD-E998-459B-8056-C9AB5EAF6E04}"/>
    <cellStyle name="Normal 24 41 2" xfId="14925" xr:uid="{7EF15812-00BB-471A-BDFD-979CC7622455}"/>
    <cellStyle name="Normal 24 41 3" xfId="21461" xr:uid="{A5B96645-10A7-4D3E-ACFE-D79CE90B0F73}"/>
    <cellStyle name="Normal 24 41 4" xfId="27159" xr:uid="{0E44DDA7-DED3-42B5-A0AC-B93D5819A71B}"/>
    <cellStyle name="Normal 24 41 5" xfId="32857" xr:uid="{4FCFD21B-5E92-4220-BA69-B031528D4EF2}"/>
    <cellStyle name="Normal 24 42" xfId="4290" xr:uid="{6F227F60-CA60-4A60-960F-CA3D4F3D637D}"/>
    <cellStyle name="Normal 24 42 2" xfId="14926" xr:uid="{7BBD5BEE-759E-45E1-A3DA-A224729E07B9}"/>
    <cellStyle name="Normal 24 42 3" xfId="21462" xr:uid="{32648925-79B2-4E9F-A815-FD9BF83BB9B4}"/>
    <cellStyle name="Normal 24 42 4" xfId="27160" xr:uid="{898CE805-3A7E-421D-901D-FF6C31D53490}"/>
    <cellStyle name="Normal 24 42 5" xfId="32858" xr:uid="{E1098356-A2CD-48EC-BDBB-9DA0A172366A}"/>
    <cellStyle name="Normal 24 43" xfId="4291" xr:uid="{A99F68EA-CEDA-4BCA-A924-5DEB839AC6AA}"/>
    <cellStyle name="Normal 24 43 2" xfId="14927" xr:uid="{3694A979-83AB-435C-B1C8-B6812A59CDF4}"/>
    <cellStyle name="Normal 24 43 3" xfId="21463" xr:uid="{EB5C7A06-F3B5-4D03-9997-62094A2459D0}"/>
    <cellStyle name="Normal 24 43 4" xfId="27161" xr:uid="{8BF2A9DC-1D93-47A6-81A7-408392F35BAB}"/>
    <cellStyle name="Normal 24 43 5" xfId="32859" xr:uid="{4B8CB084-E783-4D9A-A5A0-27669DD502CF}"/>
    <cellStyle name="Normal 24 44" xfId="4292" xr:uid="{375BED88-5574-4C33-80EB-52352441F789}"/>
    <cellStyle name="Normal 24 44 2" xfId="14928" xr:uid="{A140179C-5FD7-43DB-A81F-3C94614C9D7E}"/>
    <cellStyle name="Normal 24 44 3" xfId="21464" xr:uid="{86C5D712-CAD0-4AC1-A64A-FB7DBAA45A41}"/>
    <cellStyle name="Normal 24 44 4" xfId="27162" xr:uid="{65BBDBE7-C72D-44AD-AE49-59DD4243E339}"/>
    <cellStyle name="Normal 24 44 5" xfId="32860" xr:uid="{ED91A9BC-153A-4541-B0D9-464DD2701F73}"/>
    <cellStyle name="Normal 24 45" xfId="4293" xr:uid="{7F277B08-F462-409E-AAA0-2388445C2804}"/>
    <cellStyle name="Normal 24 45 2" xfId="14929" xr:uid="{F3F61C16-69AE-4236-B4E5-BE47570BF1D7}"/>
    <cellStyle name="Normal 24 45 3" xfId="21465" xr:uid="{F444E33C-77BF-4E5D-90B9-3600EE7A58C3}"/>
    <cellStyle name="Normal 24 45 4" xfId="27163" xr:uid="{179C56BB-0AFF-4CDB-8AA9-11A60C023A67}"/>
    <cellStyle name="Normal 24 45 5" xfId="32861" xr:uid="{3505C7B1-DA6A-4B16-AB1D-60864F0D89FE}"/>
    <cellStyle name="Normal 24 46" xfId="4294" xr:uid="{C7456F78-DC7A-4423-BBEB-E5DAB1D907CF}"/>
    <cellStyle name="Normal 24 46 2" xfId="14930" xr:uid="{F66CCEEA-7A4A-4DA6-8279-D5B02BC18798}"/>
    <cellStyle name="Normal 24 46 3" xfId="21466" xr:uid="{371FE4A1-8C70-493F-B699-462871F0D113}"/>
    <cellStyle name="Normal 24 46 4" xfId="27164" xr:uid="{3582D79C-1B77-4F21-A67A-55E2BF152863}"/>
    <cellStyle name="Normal 24 46 5" xfId="32862" xr:uid="{AF757D98-7458-408C-8D18-A6917325ADCE}"/>
    <cellStyle name="Normal 24 47" xfId="4295" xr:uid="{183C8267-3F42-43C6-92E3-68BF560C3EAC}"/>
    <cellStyle name="Normal 24 47 2" xfId="14931" xr:uid="{46E2E8EF-160E-4F5C-AB46-27C4DA5AA31B}"/>
    <cellStyle name="Normal 24 47 3" xfId="21467" xr:uid="{A258D6D4-9209-48BB-9122-1F6D71E861F5}"/>
    <cellStyle name="Normal 24 47 4" xfId="27165" xr:uid="{ABA348A5-E930-49FB-AC82-910968FED835}"/>
    <cellStyle name="Normal 24 47 5" xfId="32863" xr:uid="{6D05A650-0F8E-4B11-8168-5674D0C03A99}"/>
    <cellStyle name="Normal 24 48" xfId="4296" xr:uid="{EF52F545-AAB2-445F-A11A-46540FD73DD8}"/>
    <cellStyle name="Normal 24 48 2" xfId="14932" xr:uid="{E734B10E-0D50-4863-843C-4D4358AAE3DC}"/>
    <cellStyle name="Normal 24 48 3" xfId="21468" xr:uid="{6C57ED50-A195-47AE-8CE5-F6D659B95E26}"/>
    <cellStyle name="Normal 24 48 4" xfId="27166" xr:uid="{600D6DF8-C633-47C7-8D36-D893D057FF35}"/>
    <cellStyle name="Normal 24 48 5" xfId="32864" xr:uid="{5FB7E78C-724A-44B8-9599-564F5A432285}"/>
    <cellStyle name="Normal 24 49" xfId="4297" xr:uid="{3A640DC8-4222-443B-B7D9-6C5F1A287B26}"/>
    <cellStyle name="Normal 24 49 2" xfId="14933" xr:uid="{45990AA9-1259-4F8C-BF4C-75B8B5BD83DA}"/>
    <cellStyle name="Normal 24 49 3" xfId="21469" xr:uid="{71B8844F-E545-4ED0-980F-BCB34C18E1AC}"/>
    <cellStyle name="Normal 24 49 4" xfId="27167" xr:uid="{27D4500E-A8A7-4CD6-9D74-72C25CD0B102}"/>
    <cellStyle name="Normal 24 49 5" xfId="32865" xr:uid="{7B75D097-AC71-4EFE-BC3E-9B01E52C49A1}"/>
    <cellStyle name="Normal 24 5" xfId="4298" xr:uid="{8DA0466A-8021-4B7B-BB6A-256B5CB382BC}"/>
    <cellStyle name="Normal 24 5 2" xfId="4299" xr:uid="{BA4C9641-9C82-4E9A-89F3-819DEF6FEA9F}"/>
    <cellStyle name="Normal 24 5 2 2" xfId="14935" xr:uid="{D667DF17-0C33-4A04-82A8-E6087960253E}"/>
    <cellStyle name="Normal 24 5 2 3" xfId="21471" xr:uid="{20F522AD-CD87-4AFE-BF5D-30031EACBFBF}"/>
    <cellStyle name="Normal 24 5 2 4" xfId="27169" xr:uid="{ED826794-454C-4A07-87C9-A0D292C7E2E5}"/>
    <cellStyle name="Normal 24 5 2 5" xfId="32867" xr:uid="{240E02AA-94D5-483C-93A6-FEC5E4E6E32D}"/>
    <cellStyle name="Normal 24 5 3" xfId="4300" xr:uid="{BA1F9BF3-F82F-41DF-84E7-C7C21FF6B320}"/>
    <cellStyle name="Normal 24 5 4" xfId="4301" xr:uid="{43BCCAA8-603E-401F-8413-88256EC6FCBF}"/>
    <cellStyle name="Normal 24 5 5" xfId="14934" xr:uid="{64000F8E-5E48-417E-BFC1-E53D14927EA9}"/>
    <cellStyle name="Normal 24 5 6" xfId="21470" xr:uid="{B769756A-6753-4DE2-B0D6-28D4CC884BB9}"/>
    <cellStyle name="Normal 24 5 7" xfId="27168" xr:uid="{AB61FD3F-3B9E-4DE2-A537-32C4F77A750F}"/>
    <cellStyle name="Normal 24 5 8" xfId="32866" xr:uid="{31ECBBA1-5875-405C-96D8-5E06975D2C93}"/>
    <cellStyle name="Normal 24 50" xfId="4302" xr:uid="{A2EF08B1-4870-470F-BB67-9368FC860900}"/>
    <cellStyle name="Normal 24 50 2" xfId="14936" xr:uid="{771DD9DA-4D41-4C36-B4DE-166D35ADE9A3}"/>
    <cellStyle name="Normal 24 50 3" xfId="21472" xr:uid="{891333AB-DE17-4A19-9FC2-923CF4BF1D06}"/>
    <cellStyle name="Normal 24 50 4" xfId="27170" xr:uid="{BD25FD22-F63A-45DE-B023-31FFB47C7EF7}"/>
    <cellStyle name="Normal 24 50 5" xfId="32868" xr:uid="{5157C25D-F92D-4ACA-ABA2-210838C47FF2}"/>
    <cellStyle name="Normal 24 51" xfId="4303" xr:uid="{46FFE5F5-7B48-4E94-B5EB-D7D91BDF0ACD}"/>
    <cellStyle name="Normal 24 51 2" xfId="14937" xr:uid="{3BE94F7C-3DF3-4D4D-80FD-C8CE195E83CE}"/>
    <cellStyle name="Normal 24 51 3" xfId="21473" xr:uid="{64AB6790-66D4-4698-9CC8-FFBAA12F7850}"/>
    <cellStyle name="Normal 24 51 4" xfId="27171" xr:uid="{30A2BB3E-D4A1-47AD-9DD5-019B9A670D49}"/>
    <cellStyle name="Normal 24 51 5" xfId="32869" xr:uid="{836021D0-CEC9-449E-8ED3-B627B83986EE}"/>
    <cellStyle name="Normal 24 52" xfId="4304" xr:uid="{50D91E44-1D73-4F5E-8F61-D7971CA2C768}"/>
    <cellStyle name="Normal 24 52 2" xfId="14938" xr:uid="{D6808DD6-A464-4D89-9A93-75526AE352E8}"/>
    <cellStyle name="Normal 24 52 3" xfId="21474" xr:uid="{7776DD1F-AF68-48F8-B4D8-0222A49BF8B2}"/>
    <cellStyle name="Normal 24 52 4" xfId="27172" xr:uid="{BF644BD3-6468-40D5-B59C-3F4DD945D7CA}"/>
    <cellStyle name="Normal 24 52 5" xfId="32870" xr:uid="{7CC2628C-E92D-4BD6-AA2D-E8EBDE0EBCE3}"/>
    <cellStyle name="Normal 24 53" xfId="4305" xr:uid="{0FDD5222-FC34-46F9-88D7-D7E575CF26C1}"/>
    <cellStyle name="Normal 24 53 2" xfId="14939" xr:uid="{829EB6F5-984E-4DE4-A59F-2603CAA2BFE0}"/>
    <cellStyle name="Normal 24 53 3" xfId="21475" xr:uid="{41F1B4B4-E8F7-4FA9-BFDC-A6A25160A1C3}"/>
    <cellStyle name="Normal 24 53 4" xfId="27173" xr:uid="{09B9CA99-B7AC-4131-BD20-E4E8990B4BFA}"/>
    <cellStyle name="Normal 24 53 5" xfId="32871" xr:uid="{7E084998-419D-479E-946D-C85B1571F5E6}"/>
    <cellStyle name="Normal 24 54" xfId="4306" xr:uid="{FDD356EF-2710-48C2-9A5E-09BBBA84426A}"/>
    <cellStyle name="Normal 24 54 2" xfId="14940" xr:uid="{0C968EA6-6C38-44F3-95A2-FCD73399FEF9}"/>
    <cellStyle name="Normal 24 54 3" xfId="21476" xr:uid="{332DA0E7-07ED-4B4D-813C-7FC62AA2683F}"/>
    <cellStyle name="Normal 24 54 4" xfId="27174" xr:uid="{C5EECEBC-5150-4E45-A514-D5EED5FE260D}"/>
    <cellStyle name="Normal 24 54 5" xfId="32872" xr:uid="{85C920DE-207B-4A6F-A263-5998530F2D6C}"/>
    <cellStyle name="Normal 24 55" xfId="4307" xr:uid="{CB65CEA5-6E1A-4FDC-8DFB-927041B809EE}"/>
    <cellStyle name="Normal 24 55 2" xfId="14941" xr:uid="{1498EF64-D4F5-4A68-8A3F-BC7E08526095}"/>
    <cellStyle name="Normal 24 55 3" xfId="21477" xr:uid="{628488BC-74A4-45E2-AC69-680AABC98C7C}"/>
    <cellStyle name="Normal 24 55 4" xfId="27175" xr:uid="{8F5E5E79-8CE2-4B66-B249-4F8BA2752D45}"/>
    <cellStyle name="Normal 24 55 5" xfId="32873" xr:uid="{C99DC97D-5A94-47B6-9A43-D83ACA5A9396}"/>
    <cellStyle name="Normal 24 56" xfId="4308" xr:uid="{537C6319-1324-4273-AC97-A7E0F6C0F96C}"/>
    <cellStyle name="Normal 24 56 2" xfId="14942" xr:uid="{B0D0B683-24BF-43DB-94DF-280113329A86}"/>
    <cellStyle name="Normal 24 56 3" xfId="21478" xr:uid="{FB8D8222-D06B-4245-A0EE-F3EC8E470BF3}"/>
    <cellStyle name="Normal 24 56 4" xfId="27176" xr:uid="{A394C013-08D1-47F3-A20A-D5D41255B167}"/>
    <cellStyle name="Normal 24 56 5" xfId="32874" xr:uid="{AA2BDF88-2867-472B-A643-547A6D2AA838}"/>
    <cellStyle name="Normal 24 57" xfId="4309" xr:uid="{DF03B82D-FA2D-44C0-B8BF-E2311CA3A0D8}"/>
    <cellStyle name="Normal 24 57 2" xfId="14943" xr:uid="{D27C70B5-AD03-4C3A-9498-E902138ACEC4}"/>
    <cellStyle name="Normal 24 57 3" xfId="21479" xr:uid="{0A24D706-2551-430E-88D7-C389FBCF1C4F}"/>
    <cellStyle name="Normal 24 57 4" xfId="27177" xr:uid="{5AA48728-4F2C-43C4-B7E6-ADD05A434F61}"/>
    <cellStyle name="Normal 24 57 5" xfId="32875" xr:uid="{DEB6BD19-96B1-46A8-B1F5-8F041B30078E}"/>
    <cellStyle name="Normal 24 58" xfId="4310" xr:uid="{CF551BCF-82F7-4A89-9E87-2317566F0A1C}"/>
    <cellStyle name="Normal 24 58 2" xfId="14944" xr:uid="{766E3A9B-D0D2-405A-A03A-2AFDEBD5FB47}"/>
    <cellStyle name="Normal 24 58 3" xfId="21480" xr:uid="{4745108A-B247-4CA4-BC66-E618EDD0304A}"/>
    <cellStyle name="Normal 24 58 4" xfId="27178" xr:uid="{395C9188-9C0F-47A1-AAAA-B9D4C9D481BF}"/>
    <cellStyle name="Normal 24 58 5" xfId="32876" xr:uid="{65F98337-E1C2-4273-9654-4D0ED113B58B}"/>
    <cellStyle name="Normal 24 59" xfId="4311" xr:uid="{CAAE7DAB-EB5A-4D7A-A1A8-10667894C3B7}"/>
    <cellStyle name="Normal 24 59 2" xfId="14945" xr:uid="{CECA56E8-B4D2-4954-A77D-A8C7BB0A1A25}"/>
    <cellStyle name="Normal 24 59 3" xfId="21481" xr:uid="{0CE05E53-AE6C-4B61-AA4C-33B084E22C96}"/>
    <cellStyle name="Normal 24 59 4" xfId="27179" xr:uid="{7A3DBC52-2E29-41CF-B7FE-764CBFD10D64}"/>
    <cellStyle name="Normal 24 59 5" xfId="32877" xr:uid="{5A10BA91-A0A0-4FE5-B1A0-AA6E4D3AE1C0}"/>
    <cellStyle name="Normal 24 6" xfId="4312" xr:uid="{832735C8-4DBA-4E7D-8C0C-98CA5A245B2B}"/>
    <cellStyle name="Normal 24 6 2" xfId="4313" xr:uid="{22F0C996-B07D-47B7-B375-F90DCBED073A}"/>
    <cellStyle name="Normal 24 6 2 2" xfId="14947" xr:uid="{F17FAB31-7DE2-4361-8E08-28E8C09C927F}"/>
    <cellStyle name="Normal 24 6 2 3" xfId="21483" xr:uid="{83CFD4C5-D158-4BF5-A0C1-8D9EAF7BD6EC}"/>
    <cellStyle name="Normal 24 6 2 4" xfId="27181" xr:uid="{8EDF7000-321D-4EE8-A1C8-3D3A88C0C4D4}"/>
    <cellStyle name="Normal 24 6 2 5" xfId="32879" xr:uid="{6DA070BC-C102-4765-AEBE-341CEB7D15F1}"/>
    <cellStyle name="Normal 24 6 3" xfId="4314" xr:uid="{8C08C77F-A2AE-4AEF-899F-79C7300741D9}"/>
    <cellStyle name="Normal 24 6 4" xfId="4315" xr:uid="{487F931C-955C-4E7A-81F8-18B34865B513}"/>
    <cellStyle name="Normal 24 6 5" xfId="14946" xr:uid="{EB4CD689-96A2-4744-B725-21486569BC6E}"/>
    <cellStyle name="Normal 24 6 6" xfId="21482" xr:uid="{08D9C8FD-F9E1-41C0-91D7-ECB4B2EE8E9E}"/>
    <cellStyle name="Normal 24 6 7" xfId="27180" xr:uid="{A1769BEC-6A12-4BD9-96E4-A34C6B7CEA9E}"/>
    <cellStyle name="Normal 24 6 8" xfId="32878" xr:uid="{5C91CAEF-6C78-4061-8746-1EE4C6BFA1B6}"/>
    <cellStyle name="Normal 24 60" xfId="4316" xr:uid="{B8147CD0-D8D4-44E6-92C1-7F2F2D18DE9A}"/>
    <cellStyle name="Normal 24 60 2" xfId="14948" xr:uid="{F2E24FF8-E33D-4F31-881D-05A94E592506}"/>
    <cellStyle name="Normal 24 60 3" xfId="21484" xr:uid="{79FA0FA6-17B4-473C-B666-88E94A6C68F5}"/>
    <cellStyle name="Normal 24 60 4" xfId="27182" xr:uid="{D906E329-DBD5-4B19-BBB8-A689BEF8E4A7}"/>
    <cellStyle name="Normal 24 60 5" xfId="32880" xr:uid="{135D50D9-21A1-4974-96EC-F29DADFB225E}"/>
    <cellStyle name="Normal 24 61" xfId="4317" xr:uid="{435A9197-96E5-444D-8958-6FF4D6305546}"/>
    <cellStyle name="Normal 24 61 2" xfId="14949" xr:uid="{F26AC92C-7878-446E-B419-5E576304A719}"/>
    <cellStyle name="Normal 24 61 3" xfId="21485" xr:uid="{C66078EC-DB7D-4F73-815E-DE2AC0BC4A2D}"/>
    <cellStyle name="Normal 24 61 4" xfId="27183" xr:uid="{11C4699A-E8E9-4A67-828C-04A0A5009110}"/>
    <cellStyle name="Normal 24 61 5" xfId="32881" xr:uid="{334974C0-C9A5-4374-A1A8-FCB8F4660311}"/>
    <cellStyle name="Normal 24 62" xfId="4318" xr:uid="{C673661C-92AC-40B2-84F0-92ED833EAF1D}"/>
    <cellStyle name="Normal 24 62 2" xfId="14950" xr:uid="{F12DDA04-AF28-474C-A7C5-52ABE5FCDD21}"/>
    <cellStyle name="Normal 24 62 3" xfId="21486" xr:uid="{6004008C-BAA7-44C2-8C30-D6BE4787752E}"/>
    <cellStyle name="Normal 24 62 4" xfId="27184" xr:uid="{613F7743-F340-4CC9-94CF-EA0B1378FBA6}"/>
    <cellStyle name="Normal 24 62 5" xfId="32882" xr:uid="{C7283723-A47F-41EC-AF1C-2B67744F91D0}"/>
    <cellStyle name="Normal 24 7" xfId="4319" xr:uid="{BC3286E4-1D0D-4329-BD7B-9F0FD644A655}"/>
    <cellStyle name="Normal 24 7 2" xfId="4320" xr:uid="{E17F182D-0EBA-4347-AFCC-A73A55C2F0F9}"/>
    <cellStyle name="Normal 24 7 2 2" xfId="14952" xr:uid="{77B155A0-4797-4300-B2B4-B6B05D8478B5}"/>
    <cellStyle name="Normal 24 7 2 3" xfId="21488" xr:uid="{160B83E5-1372-4D64-AF8E-B49EA651BB97}"/>
    <cellStyle name="Normal 24 7 2 4" xfId="27186" xr:uid="{DC485984-4A69-4786-85F8-C5576B485599}"/>
    <cellStyle name="Normal 24 7 2 5" xfId="32884" xr:uid="{4499373F-6445-4525-81AC-B5912C5DB9ED}"/>
    <cellStyle name="Normal 24 7 3" xfId="4321" xr:uid="{1ACE3B3F-C9E8-44B7-8F26-217688F9B037}"/>
    <cellStyle name="Normal 24 7 4" xfId="4322" xr:uid="{253E5EA5-8E6F-416C-B386-3641A329C368}"/>
    <cellStyle name="Normal 24 7 5" xfId="14951" xr:uid="{8A213A1E-D7F0-4E27-9282-C291EB80954C}"/>
    <cellStyle name="Normal 24 7 6" xfId="21487" xr:uid="{2BF30E26-0A83-4532-AF46-936BE2854709}"/>
    <cellStyle name="Normal 24 7 7" xfId="27185" xr:uid="{D3044027-8D40-44F4-B895-BA7A354CB5E0}"/>
    <cellStyle name="Normal 24 7 8" xfId="32883" xr:uid="{795D3E66-20DD-4F3E-9A99-521B03E1FA15}"/>
    <cellStyle name="Normal 24 8" xfId="4323" xr:uid="{9476F5F0-8F67-4F96-878E-82CB15A300A4}"/>
    <cellStyle name="Normal 24 8 2" xfId="4324" xr:uid="{D98C8E49-3C0D-44E9-A44F-2F9F296D45F8}"/>
    <cellStyle name="Normal 24 8 2 2" xfId="14954" xr:uid="{C01FCA13-E8B2-4EBC-86C3-00768EA3C782}"/>
    <cellStyle name="Normal 24 8 2 3" xfId="21490" xr:uid="{4C49C219-8C81-4EDE-B346-D0C4FC113DE1}"/>
    <cellStyle name="Normal 24 8 2 4" xfId="27188" xr:uid="{E43D9ADD-0B52-440B-BA46-1842BFE375DE}"/>
    <cellStyle name="Normal 24 8 2 5" xfId="32886" xr:uid="{3E681A63-C828-45E6-84EA-2EF63A1FC796}"/>
    <cellStyle name="Normal 24 8 3" xfId="4325" xr:uid="{41EF8CD2-9BE9-4318-A096-1B84DD95C144}"/>
    <cellStyle name="Normal 24 8 4" xfId="4326" xr:uid="{4FB2F657-E208-4DA9-AEFA-BECA9D3E252E}"/>
    <cellStyle name="Normal 24 8 5" xfId="14953" xr:uid="{DE5EAB44-9FAE-40E1-B6DA-64C55517545A}"/>
    <cellStyle name="Normal 24 8 6" xfId="21489" xr:uid="{728F4DFA-215A-4749-8EB5-D3192DDD171D}"/>
    <cellStyle name="Normal 24 8 7" xfId="27187" xr:uid="{50C46969-4895-4C4C-B355-6851FBD26D3C}"/>
    <cellStyle name="Normal 24 8 8" xfId="32885" xr:uid="{177FA984-B580-4FFF-945E-558E4F32CD2C}"/>
    <cellStyle name="Normal 24 9" xfId="4327" xr:uid="{92C3E9F8-3057-4C2B-8F4C-AEB657140F46}"/>
    <cellStyle name="Normal 24 9 2" xfId="4328" xr:uid="{93675CE1-FC41-4348-B3C8-35B20BCA5649}"/>
    <cellStyle name="Normal 24 9 2 2" xfId="14956" xr:uid="{AD8A0519-F849-41A4-BDE0-87BF190AC824}"/>
    <cellStyle name="Normal 24 9 2 3" xfId="21492" xr:uid="{BC220FEF-66F9-4BC1-ADA2-868A87E10BC2}"/>
    <cellStyle name="Normal 24 9 2 4" xfId="27190" xr:uid="{7B5D3ECA-8344-490A-B824-23B2BF28B6B1}"/>
    <cellStyle name="Normal 24 9 2 5" xfId="32888" xr:uid="{0695C747-54D5-4619-BBD4-E305921131B3}"/>
    <cellStyle name="Normal 24 9 3" xfId="4329" xr:uid="{FAFDEC18-132B-4E6C-B73E-81C6FA519944}"/>
    <cellStyle name="Normal 24 9 4" xfId="4330" xr:uid="{8C841C86-3B6A-424C-A827-7D676BC6C184}"/>
    <cellStyle name="Normal 24 9 5" xfId="14955" xr:uid="{61CCF7A8-CB4A-4C5A-B5CB-495F34F7B902}"/>
    <cellStyle name="Normal 24 9 6" xfId="21491" xr:uid="{4B6922E0-EF42-4FF8-ABFA-D8EF4E3BCACF}"/>
    <cellStyle name="Normal 24 9 7" xfId="27189" xr:uid="{B3FCD093-B206-4C2E-90A5-600B7815EF4B}"/>
    <cellStyle name="Normal 24 9 8" xfId="32887" xr:uid="{DDC20368-4FF9-4940-9134-76D9FE4CC670}"/>
    <cellStyle name="Normal 25" xfId="1170" xr:uid="{ECFA8A80-66E7-4638-9F2C-A81210615515}"/>
    <cellStyle name="Normal 25 10" xfId="4331" xr:uid="{7BEDE93A-EFCD-4B8B-AF73-BAC7CAE9B3F9}"/>
    <cellStyle name="Normal 25 10 2" xfId="4332" xr:uid="{CD611AEC-11CC-434B-AFAA-6A47A4351524}"/>
    <cellStyle name="Normal 25 10 2 2" xfId="14958" xr:uid="{E3686956-9A62-4C99-98CA-D87F3E234A1B}"/>
    <cellStyle name="Normal 25 10 2 3" xfId="21494" xr:uid="{F3372322-9E3D-42FC-A3C5-B92EDB0665D9}"/>
    <cellStyle name="Normal 25 10 2 4" xfId="27192" xr:uid="{C6E1926F-4374-4415-A663-84D43703D76B}"/>
    <cellStyle name="Normal 25 10 2 5" xfId="32890" xr:uid="{615C510C-3E59-4E9B-A781-18D72BF697AE}"/>
    <cellStyle name="Normal 25 10 3" xfId="4333" xr:uid="{2B07E5EA-45B5-451B-A060-343A5C1DCE56}"/>
    <cellStyle name="Normal 25 10 4" xfId="4334" xr:uid="{00279ACD-813C-4D57-A985-BA6C4A9565F3}"/>
    <cellStyle name="Normal 25 10 5" xfId="14957" xr:uid="{3C89BE51-D1A9-48C6-BD6A-4C0566029784}"/>
    <cellStyle name="Normal 25 10 6" xfId="21493" xr:uid="{69A7E3AC-3F12-40A3-94DE-A373E52E3E9C}"/>
    <cellStyle name="Normal 25 10 7" xfId="27191" xr:uid="{9D344A7D-72F5-4EF8-BB79-EE5A7F3B23BD}"/>
    <cellStyle name="Normal 25 10 8" xfId="32889" xr:uid="{2EA174D9-1FE6-4798-B40A-FDEEDB917847}"/>
    <cellStyle name="Normal 25 11" xfId="4335" xr:uid="{623987CF-C8FD-407C-BF90-AC7AFA9AA405}"/>
    <cellStyle name="Normal 25 11 2" xfId="4336" xr:uid="{11BB89FE-EFB6-4208-B707-63F53C99DA88}"/>
    <cellStyle name="Normal 25 11 2 2" xfId="14960" xr:uid="{35F16A64-18E2-4373-8E8E-EBEACD4AA29C}"/>
    <cellStyle name="Normal 25 11 2 3" xfId="21496" xr:uid="{97DDD335-B9A3-4594-9B1C-740A2E13927D}"/>
    <cellStyle name="Normal 25 11 2 4" xfId="27194" xr:uid="{5D5E123F-4B28-4714-8BD6-69C94054DF42}"/>
    <cellStyle name="Normal 25 11 2 5" xfId="32892" xr:uid="{DA2187F7-E75B-4C11-BE5F-2A47B7FE22F6}"/>
    <cellStyle name="Normal 25 11 3" xfId="4337" xr:uid="{F115174F-30A1-4CB4-AB9E-2F7ACD942748}"/>
    <cellStyle name="Normal 25 11 4" xfId="4338" xr:uid="{0C69C23D-384F-4AC4-BAF9-8F7E5B299C5D}"/>
    <cellStyle name="Normal 25 11 5" xfId="14959" xr:uid="{3CA2AE9A-25E9-49E5-BC30-2133F8407427}"/>
    <cellStyle name="Normal 25 11 6" xfId="21495" xr:uid="{4D708584-DF44-4803-B775-7556DD456934}"/>
    <cellStyle name="Normal 25 11 7" xfId="27193" xr:uid="{1D7A0722-2427-4CA5-8545-C977478FCB39}"/>
    <cellStyle name="Normal 25 11 8" xfId="32891" xr:uid="{EBF3FF67-B96C-4E39-A7FA-F5127570F29A}"/>
    <cellStyle name="Normal 25 12" xfId="4339" xr:uid="{04AF1775-DBE9-4CF0-8A1F-16C8C9A10779}"/>
    <cellStyle name="Normal 25 12 2" xfId="4340" xr:uid="{0C6D4AC3-2577-4D68-BEE2-639739269446}"/>
    <cellStyle name="Normal 25 12 2 2" xfId="14962" xr:uid="{3C9796C2-6D71-4183-A649-6EB5F17A08F0}"/>
    <cellStyle name="Normal 25 12 2 3" xfId="21498" xr:uid="{A193AC4C-8BED-45CB-A147-D0F9E3018CCD}"/>
    <cellStyle name="Normal 25 12 2 4" xfId="27196" xr:uid="{C97A7D59-4427-4B77-A9BE-155E1A6FEFAF}"/>
    <cellStyle name="Normal 25 12 2 5" xfId="32894" xr:uid="{D4C7135D-6BDE-408F-AB27-B94FDEA4EF1A}"/>
    <cellStyle name="Normal 25 12 3" xfId="4341" xr:uid="{0A26F1DC-BEAB-4264-B471-CD6B0E8D13DB}"/>
    <cellStyle name="Normal 25 12 4" xfId="4342" xr:uid="{62796FB1-DEC5-42E4-B40C-DD0B8CF8E5C2}"/>
    <cellStyle name="Normal 25 12 5" xfId="14961" xr:uid="{44529E15-446A-4D28-8DA6-82CC97788F00}"/>
    <cellStyle name="Normal 25 12 6" xfId="21497" xr:uid="{C7258D97-D1B3-41CB-AEE4-12C8ADD1FDF5}"/>
    <cellStyle name="Normal 25 12 7" xfId="27195" xr:uid="{68B03FA2-4649-4A65-A7B7-62A09E0E2E22}"/>
    <cellStyle name="Normal 25 12 8" xfId="32893" xr:uid="{F7A3DAEE-7E00-4CF8-89EE-38379DEA723E}"/>
    <cellStyle name="Normal 25 13" xfId="4343" xr:uid="{AD1185E2-9853-43F1-AF80-B2B97FD88215}"/>
    <cellStyle name="Normal 25 13 2" xfId="4344" xr:uid="{130A89A1-A3A2-4DE7-A76C-ADD1898F4180}"/>
    <cellStyle name="Normal 25 13 2 2" xfId="14964" xr:uid="{268F9E8F-FF31-4093-B013-93DAC46D4C69}"/>
    <cellStyle name="Normal 25 13 2 3" xfId="21500" xr:uid="{8EDF9F9D-6EE3-4E15-9CFA-181AF1592D45}"/>
    <cellStyle name="Normal 25 13 2 4" xfId="27198" xr:uid="{62750A88-958E-4BCA-8194-AE224FC47019}"/>
    <cellStyle name="Normal 25 13 2 5" xfId="32896" xr:uid="{8D900A73-2CD8-4104-BD2D-4550BF20178D}"/>
    <cellStyle name="Normal 25 13 3" xfId="4345" xr:uid="{A240B5C7-179E-4435-A742-BDC7D6B1DBBE}"/>
    <cellStyle name="Normal 25 13 4" xfId="4346" xr:uid="{37724CFC-F791-4140-8DA9-0DCC61A0E991}"/>
    <cellStyle name="Normal 25 13 5" xfId="14963" xr:uid="{ACF73382-BB25-45EE-B66E-95D679F6B77F}"/>
    <cellStyle name="Normal 25 13 6" xfId="21499" xr:uid="{0A21BFAC-F15E-4D23-BF6A-1D6576DAC127}"/>
    <cellStyle name="Normal 25 13 7" xfId="27197" xr:uid="{E4E50DBD-A099-4B2F-81A1-7C0D2624B0A0}"/>
    <cellStyle name="Normal 25 13 8" xfId="32895" xr:uid="{1BDE3E5A-B065-4B97-8A0F-B34C372159DB}"/>
    <cellStyle name="Normal 25 14" xfId="4347" xr:uid="{7F02E7E7-FE2A-4B44-8B5D-B489023AD69E}"/>
    <cellStyle name="Normal 25 14 2" xfId="4348" xr:uid="{56DB49D0-CDDB-439D-934F-C3E9AAFBA8AF}"/>
    <cellStyle name="Normal 25 14 2 2" xfId="14966" xr:uid="{06BAB358-82C7-4776-8D8D-61284C34CD32}"/>
    <cellStyle name="Normal 25 14 2 3" xfId="21502" xr:uid="{6EDA14CA-DCEC-476A-A0E2-5FA25BF0EDF6}"/>
    <cellStyle name="Normal 25 14 2 4" xfId="27200" xr:uid="{40DE253D-043A-4652-96F3-58207FCE427F}"/>
    <cellStyle name="Normal 25 14 2 5" xfId="32898" xr:uid="{D54F0C06-155C-438D-9B2D-31A9822F67C4}"/>
    <cellStyle name="Normal 25 14 3" xfId="4349" xr:uid="{2326F1AA-F36D-4F79-A3AE-547D09C300BF}"/>
    <cellStyle name="Normal 25 14 4" xfId="4350" xr:uid="{66035140-B457-4D4A-8B39-51476D63981A}"/>
    <cellStyle name="Normal 25 14 5" xfId="14965" xr:uid="{7476F62B-341F-43DF-A853-3113597B5540}"/>
    <cellStyle name="Normal 25 14 6" xfId="21501" xr:uid="{F9A3AD0B-790E-473B-8CE7-A16582F79FDE}"/>
    <cellStyle name="Normal 25 14 7" xfId="27199" xr:uid="{6FE7EADA-E035-463E-8060-A419B3AA28E2}"/>
    <cellStyle name="Normal 25 14 8" xfId="32897" xr:uid="{1264E372-5C7B-4B48-B2BA-858F3DD2AA0E}"/>
    <cellStyle name="Normal 25 15" xfId="4351" xr:uid="{3BAC2FF8-1EB7-44F4-8190-972F62C38426}"/>
    <cellStyle name="Normal 25 15 2" xfId="4352" xr:uid="{3169F151-1E0E-41ED-B188-C508F825E275}"/>
    <cellStyle name="Normal 25 15 2 2" xfId="14968" xr:uid="{D6AC8949-3FA8-4229-A167-5376C7860B03}"/>
    <cellStyle name="Normal 25 15 2 3" xfId="21504" xr:uid="{BE360C21-DE53-4860-86C3-73C8CED9574D}"/>
    <cellStyle name="Normal 25 15 2 4" xfId="27202" xr:uid="{ABE7A350-E182-4AD0-9A28-5CB0AC1D9B52}"/>
    <cellStyle name="Normal 25 15 2 5" xfId="32900" xr:uid="{51B032D2-AA44-4CF3-8F9F-0DBB8FD5A29C}"/>
    <cellStyle name="Normal 25 15 3" xfId="4353" xr:uid="{BF01EE41-FEEB-4057-A6F5-86012C4AFFC4}"/>
    <cellStyle name="Normal 25 15 4" xfId="4354" xr:uid="{6CEF56C6-5A53-4307-B875-7B78D267EB78}"/>
    <cellStyle name="Normal 25 15 5" xfId="14967" xr:uid="{C4193AC1-307E-4AAB-8888-D2ECBA6F2238}"/>
    <cellStyle name="Normal 25 15 6" xfId="21503" xr:uid="{539A8C81-8A15-46F4-AD12-DD48B86E29AF}"/>
    <cellStyle name="Normal 25 15 7" xfId="27201" xr:uid="{6F2BA6DA-735A-4A51-8EA8-C5FF2496F5AE}"/>
    <cellStyle name="Normal 25 15 8" xfId="32899" xr:uid="{BFDE5F1D-91E8-4EC6-90A8-2EB83272DFCE}"/>
    <cellStyle name="Normal 25 16" xfId="4355" xr:uid="{0186C830-8574-442D-802E-663F8DAC2343}"/>
    <cellStyle name="Normal 25 16 2" xfId="4356" xr:uid="{8B722113-DF23-4B28-BDFB-53A6710FF244}"/>
    <cellStyle name="Normal 25 16 2 2" xfId="14970" xr:uid="{096BB37F-3BBF-4B4F-A11E-0E5E7D1C71C9}"/>
    <cellStyle name="Normal 25 16 2 3" xfId="21506" xr:uid="{A886DF19-4CA5-40E4-B2F7-D98C21CB2048}"/>
    <cellStyle name="Normal 25 16 2 4" xfId="27204" xr:uid="{66E9E770-93FC-4740-BCF2-0E641D34D0F2}"/>
    <cellStyle name="Normal 25 16 2 5" xfId="32902" xr:uid="{022A4AC8-E378-43B9-8305-CFE356951CBF}"/>
    <cellStyle name="Normal 25 16 3" xfId="4357" xr:uid="{F3D87700-27F7-436D-83F6-EB2C4ED00892}"/>
    <cellStyle name="Normal 25 16 4" xfId="4358" xr:uid="{45E19AB3-5410-47E8-952D-E13739A2AE54}"/>
    <cellStyle name="Normal 25 16 5" xfId="14969" xr:uid="{B06B48D8-E053-4E6A-BA18-2AEB1B30C219}"/>
    <cellStyle name="Normal 25 16 6" xfId="21505" xr:uid="{0C78681C-FFAC-4B62-88CF-DDB34076A81B}"/>
    <cellStyle name="Normal 25 16 7" xfId="27203" xr:uid="{80421546-5362-4BCD-8D08-06DAFEF92A25}"/>
    <cellStyle name="Normal 25 16 8" xfId="32901" xr:uid="{189AE3BA-C955-4733-8198-25F638609D63}"/>
    <cellStyle name="Normal 25 17" xfId="4359" xr:uid="{C80ADBEC-B89C-46CD-9137-C1774154D71B}"/>
    <cellStyle name="Normal 25 17 2" xfId="4360" xr:uid="{A93B4674-4343-4F60-BE08-668546AD0C6D}"/>
    <cellStyle name="Normal 25 17 2 2" xfId="14972" xr:uid="{EB63A17D-6505-469A-A560-3DE06118F9FB}"/>
    <cellStyle name="Normal 25 17 2 3" xfId="21508" xr:uid="{50C96FED-5F79-4154-B537-6FFF963163DF}"/>
    <cellStyle name="Normal 25 17 2 4" xfId="27206" xr:uid="{DB957131-B0B5-4780-9ACC-B8AD57C50F3F}"/>
    <cellStyle name="Normal 25 17 2 5" xfId="32904" xr:uid="{1CD9EF7C-80A1-4378-ACC0-26209139EA0F}"/>
    <cellStyle name="Normal 25 17 3" xfId="4361" xr:uid="{B598B8F8-A577-4EBB-8E3F-C220C58D8F19}"/>
    <cellStyle name="Normal 25 17 4" xfId="4362" xr:uid="{C10831E5-EBAA-41C9-A78F-7B5D08F7D48E}"/>
    <cellStyle name="Normal 25 17 5" xfId="14971" xr:uid="{0B857FF3-5349-4D64-8FFA-B89B534FDB02}"/>
    <cellStyle name="Normal 25 17 6" xfId="21507" xr:uid="{0D3A8C27-0866-4887-8B2C-7051CAF7E5E3}"/>
    <cellStyle name="Normal 25 17 7" xfId="27205" xr:uid="{F2862CF8-00B6-4EDB-9E50-A7070B755AB3}"/>
    <cellStyle name="Normal 25 17 8" xfId="32903" xr:uid="{88E6A8E1-F2F6-4A6E-A077-11B6D4B7D3E5}"/>
    <cellStyle name="Normal 25 18" xfId="4363" xr:uid="{2B133962-26D0-4C22-81EA-5FBD01F6BEF4}"/>
    <cellStyle name="Normal 25 18 2" xfId="4364" xr:uid="{71792A6D-86C7-4783-9A63-C753AC486C26}"/>
    <cellStyle name="Normal 25 18 2 2" xfId="14974" xr:uid="{279DE282-F17E-4A78-9219-C93EC835E2A3}"/>
    <cellStyle name="Normal 25 18 2 3" xfId="21510" xr:uid="{E19A3920-EA2D-4080-A0DA-CB61C32A4ADB}"/>
    <cellStyle name="Normal 25 18 2 4" xfId="27208" xr:uid="{5B1DEE5D-C7BA-4097-B68C-74DEA12E2109}"/>
    <cellStyle name="Normal 25 18 2 5" xfId="32906" xr:uid="{69847B9F-7434-41EA-B0F1-8D7ECF287A0F}"/>
    <cellStyle name="Normal 25 18 3" xfId="4365" xr:uid="{C7A58FF7-5BD1-4DDF-8FFA-C4E089FA0884}"/>
    <cellStyle name="Normal 25 18 4" xfId="4366" xr:uid="{15EDB557-E2A2-4C62-B300-B04E2D7FF59D}"/>
    <cellStyle name="Normal 25 18 5" xfId="14973" xr:uid="{45E84114-6D5D-4B32-9C43-07A81B854E3F}"/>
    <cellStyle name="Normal 25 18 6" xfId="21509" xr:uid="{59512A81-E11E-4E4A-ACE5-AE284B42B365}"/>
    <cellStyle name="Normal 25 18 7" xfId="27207" xr:uid="{F2850FC5-5E08-4ABD-A257-DF6E04CBA2DE}"/>
    <cellStyle name="Normal 25 18 8" xfId="32905" xr:uid="{F065D09D-6D61-4A90-AF13-E10456B10177}"/>
    <cellStyle name="Normal 25 19" xfId="4367" xr:uid="{48C4D1DA-E16D-46DE-8493-AB056D591921}"/>
    <cellStyle name="Normal 25 19 2" xfId="4368" xr:uid="{E1BBF4B8-2155-44B0-A107-E38E5E23B1D8}"/>
    <cellStyle name="Normal 25 19 2 2" xfId="14976" xr:uid="{CE860A7F-0B6C-4DA2-B62E-49BE5F34B4E3}"/>
    <cellStyle name="Normal 25 19 2 3" xfId="21512" xr:uid="{F547E243-D631-493B-B856-BABB5D218550}"/>
    <cellStyle name="Normal 25 19 2 4" xfId="27210" xr:uid="{C8E9A317-EC32-4F99-B252-33E081E137F0}"/>
    <cellStyle name="Normal 25 19 2 5" xfId="32908" xr:uid="{390D3678-0107-45B5-8BF1-D09041C7239E}"/>
    <cellStyle name="Normal 25 19 3" xfId="4369" xr:uid="{6A792C98-E763-4BD9-AF4F-2EF203AE14E5}"/>
    <cellStyle name="Normal 25 19 4" xfId="4370" xr:uid="{535B13BE-123E-4A7C-B91C-47208DA35CE1}"/>
    <cellStyle name="Normal 25 19 5" xfId="14975" xr:uid="{E11E21AE-C844-4298-88E1-883075134F47}"/>
    <cellStyle name="Normal 25 19 6" xfId="21511" xr:uid="{9D85F0B3-44A7-4C54-BFDD-F1C6976112AE}"/>
    <cellStyle name="Normal 25 19 7" xfId="27209" xr:uid="{E8D2C396-24BF-4073-ADBC-47DE08F69791}"/>
    <cellStyle name="Normal 25 19 8" xfId="32907" xr:uid="{980C42A6-0B4A-4192-BBCA-E38EF2ED9F91}"/>
    <cellStyle name="Normal 25 2" xfId="4371" xr:uid="{14C8685E-6642-48A6-9419-36154D7DAEC8}"/>
    <cellStyle name="Normal 25 2 2" xfId="4372" xr:uid="{EEBB2358-FAAC-4C89-9C2D-C5FBA09BAE8C}"/>
    <cellStyle name="Normal 25 2 2 2" xfId="14978" xr:uid="{B98F9342-DCBB-41B8-AFE1-5F25EB2EF00D}"/>
    <cellStyle name="Normal 25 2 2 3" xfId="21514" xr:uid="{B8DBEB7D-5E31-4456-AE91-18EBBF359577}"/>
    <cellStyle name="Normal 25 2 2 4" xfId="27212" xr:uid="{056FCEC3-2C5B-4E4F-A9B7-2D711184E3CA}"/>
    <cellStyle name="Normal 25 2 2 5" xfId="32910" xr:uid="{9CB8E9D1-3F3F-4FBF-A2B0-00AA1B026752}"/>
    <cellStyle name="Normal 25 2 3" xfId="4373" xr:uid="{B04D58D6-025E-451E-883C-BFA0A655B69E}"/>
    <cellStyle name="Normal 25 2 4" xfId="4374" xr:uid="{AD8E8D20-5666-4BCC-A038-FC6BCD389CEB}"/>
    <cellStyle name="Normal 25 2 5" xfId="14977" xr:uid="{811C69AB-9897-449C-9BAA-6E3BF955C7BE}"/>
    <cellStyle name="Normal 25 2 6" xfId="21513" xr:uid="{F6A18903-B91F-4E4C-A8C5-B57B9189809B}"/>
    <cellStyle name="Normal 25 2 7" xfId="27211" xr:uid="{6EB8F0A5-AA70-4367-8464-16F757CCF7C8}"/>
    <cellStyle name="Normal 25 2 8" xfId="32909" xr:uid="{361105F6-546A-4881-848A-D0267D6A3A4D}"/>
    <cellStyle name="Normal 25 20" xfId="4375" xr:uid="{7179BE73-D632-4CD8-94FD-13B38ADC3FEA}"/>
    <cellStyle name="Normal 25 20 2" xfId="4376" xr:uid="{FAA4384E-5633-46B0-A20E-70EB5FD07884}"/>
    <cellStyle name="Normal 25 20 2 2" xfId="14980" xr:uid="{01F523DF-3EE4-4B10-80F8-E6B7D305FA8B}"/>
    <cellStyle name="Normal 25 20 2 3" xfId="21516" xr:uid="{B5F61E18-8DF0-4DEC-94D2-50A97F949701}"/>
    <cellStyle name="Normal 25 20 2 4" xfId="27214" xr:uid="{3FD8F7EC-35B1-411D-987A-8365898748C7}"/>
    <cellStyle name="Normal 25 20 2 5" xfId="32912" xr:uid="{25678A37-ACC2-4575-A6F4-E2C6096889D6}"/>
    <cellStyle name="Normal 25 20 3" xfId="4377" xr:uid="{7F31D619-99F4-4882-BB81-3B775DAB3A16}"/>
    <cellStyle name="Normal 25 20 4" xfId="4378" xr:uid="{0EB52007-EF06-489D-A457-FB594D861FDC}"/>
    <cellStyle name="Normal 25 20 5" xfId="14979" xr:uid="{E55933B1-0CD4-4B18-B84D-4E74F778B883}"/>
    <cellStyle name="Normal 25 20 6" xfId="21515" xr:uid="{64469EB2-5F32-40B1-B187-66A128525CE7}"/>
    <cellStyle name="Normal 25 20 7" xfId="27213" xr:uid="{DC494120-7A41-4ACE-829C-34AF0EA700E0}"/>
    <cellStyle name="Normal 25 20 8" xfId="32911" xr:uid="{56FA46E2-4069-4033-A542-87E4B86921B9}"/>
    <cellStyle name="Normal 25 21" xfId="4379" xr:uid="{1427F1D4-7938-418E-9D58-43846F3A7469}"/>
    <cellStyle name="Normal 25 21 2" xfId="4380" xr:uid="{68A4E690-2A9F-40F4-A7FE-EDA939B2E3C4}"/>
    <cellStyle name="Normal 25 21 2 2" xfId="14982" xr:uid="{73D64583-5D72-42AE-8ABD-F901FFF695EA}"/>
    <cellStyle name="Normal 25 21 2 3" xfId="21518" xr:uid="{A1207548-5B0D-4988-8ADE-E305E321F14D}"/>
    <cellStyle name="Normal 25 21 2 4" xfId="27216" xr:uid="{94F31685-3ED9-4413-ACB5-795F33BD98D7}"/>
    <cellStyle name="Normal 25 21 2 5" xfId="32914" xr:uid="{A75CEBDF-1E97-479C-A3E7-A6C284935468}"/>
    <cellStyle name="Normal 25 21 3" xfId="4381" xr:uid="{2DCC5A68-943A-4034-8F7C-7956EE8F591C}"/>
    <cellStyle name="Normal 25 21 4" xfId="4382" xr:uid="{788B5A3F-D3D1-4418-9DBD-30558FE70B80}"/>
    <cellStyle name="Normal 25 21 5" xfId="14981" xr:uid="{1D1D180C-F6B9-40A3-862B-88013E3F7783}"/>
    <cellStyle name="Normal 25 21 6" xfId="21517" xr:uid="{C16A3B23-EE8A-4A38-91BD-EA29F05DED5A}"/>
    <cellStyle name="Normal 25 21 7" xfId="27215" xr:uid="{BC778992-5ABF-4F78-A808-9B9D44D9CEF1}"/>
    <cellStyle name="Normal 25 21 8" xfId="32913" xr:uid="{43A11987-904A-4E1B-A434-7EFCFB43A1BC}"/>
    <cellStyle name="Normal 25 22" xfId="4383" xr:uid="{732AD605-62CA-4687-BBE4-CFB049CACF11}"/>
    <cellStyle name="Normal 25 22 2" xfId="4384" xr:uid="{EDF09206-2AAA-4CC5-9E4C-C9F87F9DC1BE}"/>
    <cellStyle name="Normal 25 22 2 2" xfId="14984" xr:uid="{DF94951E-F8F5-46DA-98C2-11F084A1213B}"/>
    <cellStyle name="Normal 25 22 2 3" xfId="21520" xr:uid="{83CBBE85-2719-46D0-A259-C0794DE49951}"/>
    <cellStyle name="Normal 25 22 2 4" xfId="27218" xr:uid="{361DCD27-84BE-47FA-A1D1-6726405F2DFC}"/>
    <cellStyle name="Normal 25 22 2 5" xfId="32916" xr:uid="{4C0A751F-FC8F-488F-AF77-3DF57939D6BC}"/>
    <cellStyle name="Normal 25 22 3" xfId="4385" xr:uid="{5548A0F1-FEE6-489D-BA58-C7F7ECAAC6C9}"/>
    <cellStyle name="Normal 25 22 4" xfId="4386" xr:uid="{E36F2504-0859-49BB-AE7C-5D79A4206FBE}"/>
    <cellStyle name="Normal 25 22 5" xfId="14983" xr:uid="{A113542D-7558-47C4-BB37-A836300901F2}"/>
    <cellStyle name="Normal 25 22 6" xfId="21519" xr:uid="{447B6278-7C07-4522-B896-E87C0F82A216}"/>
    <cellStyle name="Normal 25 22 7" xfId="27217" xr:uid="{24BD0B30-9F7F-47F5-92B5-535356F7CD1D}"/>
    <cellStyle name="Normal 25 22 8" xfId="32915" xr:uid="{AFE8F80F-8ECC-47AF-B609-BB87DD198896}"/>
    <cellStyle name="Normal 25 23" xfId="4387" xr:uid="{5BBB6AF7-1691-4819-A975-26ADC27B4027}"/>
    <cellStyle name="Normal 25 23 2" xfId="4388" xr:uid="{1362A6F9-7CC8-4B8A-AF46-1D5E9C506E68}"/>
    <cellStyle name="Normal 25 23 2 2" xfId="14986" xr:uid="{5A89A592-3719-4A3F-A843-BBDBED6DEC0E}"/>
    <cellStyle name="Normal 25 23 2 3" xfId="21522" xr:uid="{71A3C715-E55A-4307-8DB4-BD8284535E5A}"/>
    <cellStyle name="Normal 25 23 2 4" xfId="27220" xr:uid="{A6F5A41E-C7D7-4D79-AE6D-3A2997923DF0}"/>
    <cellStyle name="Normal 25 23 2 5" xfId="32918" xr:uid="{4BE4C88A-3B3D-4F80-89B5-2A7388F683F1}"/>
    <cellStyle name="Normal 25 23 3" xfId="4389" xr:uid="{61516656-99C4-470A-A8A0-F6C9FBD2C19D}"/>
    <cellStyle name="Normal 25 23 4" xfId="4390" xr:uid="{510CB9B6-2B6C-4D69-BB00-9E5381781A0E}"/>
    <cellStyle name="Normal 25 23 5" xfId="14985" xr:uid="{5CB2D2EE-2921-4AD7-B168-A8296D06FFB5}"/>
    <cellStyle name="Normal 25 23 6" xfId="21521" xr:uid="{CCA1451D-31EE-40C7-99E9-3E17C80AC45A}"/>
    <cellStyle name="Normal 25 23 7" xfId="27219" xr:uid="{4AD22734-5045-49B8-B0A5-F15023D528A9}"/>
    <cellStyle name="Normal 25 23 8" xfId="32917" xr:uid="{3D36A32A-0083-4090-A71E-6526DFADE984}"/>
    <cellStyle name="Normal 25 24" xfId="4391" xr:uid="{32571DD0-7076-491A-B096-D8B31CCB6F8C}"/>
    <cellStyle name="Normal 25 24 2" xfId="4392" xr:uid="{01748D84-0110-4828-BBED-07135B9652E9}"/>
    <cellStyle name="Normal 25 24 2 2" xfId="14988" xr:uid="{DEC312C2-1402-46A7-95C5-8E078E9E56E8}"/>
    <cellStyle name="Normal 25 24 2 3" xfId="21524" xr:uid="{84F11827-121C-492A-A30A-0F23112AC429}"/>
    <cellStyle name="Normal 25 24 2 4" xfId="27222" xr:uid="{2BAB281D-4F43-4025-99F2-17D8CE32F688}"/>
    <cellStyle name="Normal 25 24 2 5" xfId="32920" xr:uid="{9716BB76-2C3F-4276-9418-3C3217826696}"/>
    <cellStyle name="Normal 25 24 3" xfId="4393" xr:uid="{40929522-9B26-47EB-8F56-B33B94AAF5BB}"/>
    <cellStyle name="Normal 25 24 4" xfId="4394" xr:uid="{5A72AFF9-E9A7-4D90-BA26-6EDAF6F6E411}"/>
    <cellStyle name="Normal 25 24 5" xfId="14987" xr:uid="{CB89878F-DF42-4FEE-B5DC-2675294B8087}"/>
    <cellStyle name="Normal 25 24 6" xfId="21523" xr:uid="{DB28FFA0-789B-4E8D-8172-E2ABFF50651D}"/>
    <cellStyle name="Normal 25 24 7" xfId="27221" xr:uid="{40A1EA9F-A583-4F27-A147-A7710BE344BD}"/>
    <cellStyle name="Normal 25 24 8" xfId="32919" xr:uid="{179D1201-3D92-4AEE-AD52-815425AF8F0C}"/>
    <cellStyle name="Normal 25 25" xfId="4395" xr:uid="{86A983FC-A184-4CDD-AFFD-386D55BA5D01}"/>
    <cellStyle name="Normal 25 25 2" xfId="4396" xr:uid="{CC182F7B-FEA6-4DC5-B567-EB8F50331BE6}"/>
    <cellStyle name="Normal 25 25 2 2" xfId="14990" xr:uid="{128C7C8B-B3A9-4EC6-90D8-A8421D230A12}"/>
    <cellStyle name="Normal 25 25 2 3" xfId="21526" xr:uid="{FA6350B3-19F1-4DBB-B7A9-49AA5A256AF7}"/>
    <cellStyle name="Normal 25 25 2 4" xfId="27224" xr:uid="{7362EE8D-7190-4056-B1BE-F0BAC0201665}"/>
    <cellStyle name="Normal 25 25 2 5" xfId="32922" xr:uid="{36147635-2862-45CB-86E4-6F8D538AC62B}"/>
    <cellStyle name="Normal 25 25 3" xfId="4397" xr:uid="{E32769E0-D30D-4FD5-A167-DC95C3F40820}"/>
    <cellStyle name="Normal 25 25 4" xfId="4398" xr:uid="{D6E7CB32-DDBA-4A18-8DF1-E7B286218CD7}"/>
    <cellStyle name="Normal 25 25 5" xfId="14989" xr:uid="{812C9EF2-847E-4BCB-A152-43FECC9923EE}"/>
    <cellStyle name="Normal 25 25 6" xfId="21525" xr:uid="{FAF77E93-7588-4A00-B3C3-0279CAD150CD}"/>
    <cellStyle name="Normal 25 25 7" xfId="27223" xr:uid="{FF5A6834-91EA-4CEC-B4EB-305AD2343328}"/>
    <cellStyle name="Normal 25 25 8" xfId="32921" xr:uid="{E98D7CE6-2728-4981-93D5-F61CA3D88EC3}"/>
    <cellStyle name="Normal 25 26" xfId="4399" xr:uid="{03F8077B-2490-44A8-BDEA-6C2E8C800339}"/>
    <cellStyle name="Normal 25 26 2" xfId="4400" xr:uid="{2DE77962-785A-436C-A06D-F83DBB0F1076}"/>
    <cellStyle name="Normal 25 26 2 2" xfId="14992" xr:uid="{FBF075E8-2CB4-459A-BD22-0BB2E4CD20D7}"/>
    <cellStyle name="Normal 25 26 2 3" xfId="21528" xr:uid="{D982CC31-C4BD-4B43-9F54-EE92A703BD81}"/>
    <cellStyle name="Normal 25 26 2 4" xfId="27226" xr:uid="{1FFCD16D-B620-4970-8D91-C821EA42146F}"/>
    <cellStyle name="Normal 25 26 2 5" xfId="32924" xr:uid="{CC39D0A3-9761-4595-B5D5-C670D9D0A8E6}"/>
    <cellStyle name="Normal 25 26 3" xfId="4401" xr:uid="{C0B26216-07CA-42F6-AB13-77FD54749F2D}"/>
    <cellStyle name="Normal 25 26 4" xfId="4402" xr:uid="{3ED560CA-5625-440A-9F56-6ADE704B851C}"/>
    <cellStyle name="Normal 25 26 5" xfId="14991" xr:uid="{34BD1DD2-E27F-4D9F-B625-AFB8178BFA02}"/>
    <cellStyle name="Normal 25 26 6" xfId="21527" xr:uid="{10F0203F-8009-4476-B6A5-48D6CD07E14C}"/>
    <cellStyle name="Normal 25 26 7" xfId="27225" xr:uid="{D95EF8B6-3496-43AA-887D-448D1DFD2F21}"/>
    <cellStyle name="Normal 25 26 8" xfId="32923" xr:uid="{C94AB7F9-7AAF-4153-A478-DD6C720073D7}"/>
    <cellStyle name="Normal 25 27" xfId="4403" xr:uid="{EFB296D5-6785-4A07-ABA1-013B7F221697}"/>
    <cellStyle name="Normal 25 27 2" xfId="4404" xr:uid="{CA31D097-E7D2-422B-B4D1-6A002123444E}"/>
    <cellStyle name="Normal 25 27 2 2" xfId="14994" xr:uid="{C0BD827F-41AA-4FBE-A160-DC98E3FA306B}"/>
    <cellStyle name="Normal 25 27 2 3" xfId="21530" xr:uid="{A662AEC0-8852-432D-9860-6AE482ED36BD}"/>
    <cellStyle name="Normal 25 27 2 4" xfId="27228" xr:uid="{AF954BE2-CB0A-4D8C-96DD-0A20114536AA}"/>
    <cellStyle name="Normal 25 27 2 5" xfId="32926" xr:uid="{34D9F823-D06B-4735-A42F-DC572B3F7751}"/>
    <cellStyle name="Normal 25 27 3" xfId="4405" xr:uid="{9540FD56-36DE-4F99-A94A-F94608E12834}"/>
    <cellStyle name="Normal 25 27 4" xfId="4406" xr:uid="{6479EC46-CC58-4B69-8BB6-F90F035608CB}"/>
    <cellStyle name="Normal 25 27 5" xfId="14993" xr:uid="{3F9C6310-4A95-4C71-8C80-C528CE4C15A9}"/>
    <cellStyle name="Normal 25 27 6" xfId="21529" xr:uid="{963E1D5E-0FE2-4828-822B-1D300B8D7CA3}"/>
    <cellStyle name="Normal 25 27 7" xfId="27227" xr:uid="{FAD34F66-4959-4A05-8F8C-41C772278E7B}"/>
    <cellStyle name="Normal 25 27 8" xfId="32925" xr:uid="{009C54FC-A0B6-4228-88B6-59F2FC596CF3}"/>
    <cellStyle name="Normal 25 28" xfId="4407" xr:uid="{3C4110F4-2469-4D9E-9CFF-51BA56ADC4BC}"/>
    <cellStyle name="Normal 25 28 2" xfId="4408" xr:uid="{D94851DB-BED6-4A1D-8BA4-AFEF970C5A80}"/>
    <cellStyle name="Normal 25 28 2 2" xfId="14996" xr:uid="{E231AEAC-5B20-46AE-A58C-5642C2BEB36C}"/>
    <cellStyle name="Normal 25 28 2 3" xfId="21532" xr:uid="{554E32FE-7291-465A-BA8C-778ACCC89D19}"/>
    <cellStyle name="Normal 25 28 2 4" xfId="27230" xr:uid="{2715E48E-2EB9-4A50-9022-0C5EB7626010}"/>
    <cellStyle name="Normal 25 28 2 5" xfId="32928" xr:uid="{F3FD1F91-CAD8-4956-95FB-54460D191D20}"/>
    <cellStyle name="Normal 25 28 3" xfId="4409" xr:uid="{0448CE22-17D0-494A-8384-FC55931CE615}"/>
    <cellStyle name="Normal 25 28 4" xfId="4410" xr:uid="{DCDC820D-2388-4054-9A1E-3003290DBB85}"/>
    <cellStyle name="Normal 25 28 5" xfId="14995" xr:uid="{926715F4-7765-4881-9B59-58BB222EE14E}"/>
    <cellStyle name="Normal 25 28 6" xfId="21531" xr:uid="{796BEE40-2FED-4027-B902-F650817178AB}"/>
    <cellStyle name="Normal 25 28 7" xfId="27229" xr:uid="{0BB2094E-9DD7-4B6C-964A-F3283DEC95C3}"/>
    <cellStyle name="Normal 25 28 8" xfId="32927" xr:uid="{0EA957C3-0B9D-4341-9249-7C00CE00024B}"/>
    <cellStyle name="Normal 25 29" xfId="4411" xr:uid="{5A5AADD0-EF37-40D4-9432-C7C1CC99D7FA}"/>
    <cellStyle name="Normal 25 29 2" xfId="4412" xr:uid="{6B36548D-D881-4803-AAC7-1042CF521F4E}"/>
    <cellStyle name="Normal 25 29 2 2" xfId="14998" xr:uid="{DDCA62F9-7536-48C2-8877-FFFF203EAAD9}"/>
    <cellStyle name="Normal 25 29 2 3" xfId="21534" xr:uid="{A50A8A93-6D10-4145-A826-2EC73379A87D}"/>
    <cellStyle name="Normal 25 29 2 4" xfId="27232" xr:uid="{A2B5B6A8-49EB-4A6E-BE56-C88477E436B4}"/>
    <cellStyle name="Normal 25 29 2 5" xfId="32930" xr:uid="{A6F19806-3DE9-43A2-BB20-1CDC7FC2B0E3}"/>
    <cellStyle name="Normal 25 29 3" xfId="4413" xr:uid="{7DE1857E-9894-4271-9FD0-238B18210011}"/>
    <cellStyle name="Normal 25 29 4" xfId="4414" xr:uid="{F1CB7F45-5070-460C-80C8-C348CBBF37F5}"/>
    <cellStyle name="Normal 25 29 5" xfId="14997" xr:uid="{312950C4-4B6C-4DF9-8A10-867A4A4CCD20}"/>
    <cellStyle name="Normal 25 29 6" xfId="21533" xr:uid="{C9786CE8-E52E-4372-9703-5948F177B251}"/>
    <cellStyle name="Normal 25 29 7" xfId="27231" xr:uid="{D51B4E55-41DE-4C20-920B-B37EB27F5EBC}"/>
    <cellStyle name="Normal 25 29 8" xfId="32929" xr:uid="{62E9578D-492F-4485-B507-8CE3ACFEEDE1}"/>
    <cellStyle name="Normal 25 3" xfId="4415" xr:uid="{D2370B93-C089-49D2-A9C7-43E1F6E6C63A}"/>
    <cellStyle name="Normal 25 3 2" xfId="4416" xr:uid="{95AF9B61-E13C-4615-8F09-A62369E580CF}"/>
    <cellStyle name="Normal 25 3 2 2" xfId="15000" xr:uid="{BA4DA5F4-B669-4B71-BD16-7854DA29D8CA}"/>
    <cellStyle name="Normal 25 3 2 3" xfId="21536" xr:uid="{E087198D-CFC7-4A46-A845-F5FC0162F378}"/>
    <cellStyle name="Normal 25 3 2 4" xfId="27234" xr:uid="{1F9442BF-181B-496E-A522-51E7F278BB72}"/>
    <cellStyle name="Normal 25 3 2 5" xfId="32932" xr:uid="{C2C45C77-89BA-4333-82CE-D725B6E3AFB2}"/>
    <cellStyle name="Normal 25 3 3" xfId="4417" xr:uid="{9887E24E-FA3E-4F7E-AA72-1B30593E7356}"/>
    <cellStyle name="Normal 25 3 4" xfId="4418" xr:uid="{559FC08D-D9EC-4AFA-B1BC-5F125029CDB0}"/>
    <cellStyle name="Normal 25 3 5" xfId="14999" xr:uid="{13300902-68E2-476A-B953-559CCB347673}"/>
    <cellStyle name="Normal 25 3 6" xfId="21535" xr:uid="{3BB4B456-23B8-471C-8256-1D0561B8B947}"/>
    <cellStyle name="Normal 25 3 7" xfId="27233" xr:uid="{CC82E966-DF7B-4D59-A0DE-9832041132A1}"/>
    <cellStyle name="Normal 25 3 8" xfId="32931" xr:uid="{07856C8F-E8A6-460E-9ED5-4B35A3420AAE}"/>
    <cellStyle name="Normal 25 30" xfId="4419" xr:uid="{B0875DCA-0D71-4124-9AEE-F278A4DCB571}"/>
    <cellStyle name="Normal 25 30 2" xfId="4420" xr:uid="{F9C0BAF4-D2DD-4AAA-8F2D-C9851FC24965}"/>
    <cellStyle name="Normal 25 30 2 2" xfId="15002" xr:uid="{5055EEFD-11A4-4FBC-903F-C02AC961A37B}"/>
    <cellStyle name="Normal 25 30 2 3" xfId="21538" xr:uid="{5388F1F1-8F5B-4000-BA1D-48BA6D97A8AF}"/>
    <cellStyle name="Normal 25 30 2 4" xfId="27236" xr:uid="{F70C36F8-1909-4416-B1DB-09010771B7DC}"/>
    <cellStyle name="Normal 25 30 2 5" xfId="32934" xr:uid="{7C77C0E8-928C-4E36-88E7-FED4E81A5AD1}"/>
    <cellStyle name="Normal 25 30 3" xfId="4421" xr:uid="{751F867A-C473-4B90-A1F1-6A9D45363DDD}"/>
    <cellStyle name="Normal 25 30 4" xfId="4422" xr:uid="{61FD04F5-60AD-4E66-B6BA-A546572E8128}"/>
    <cellStyle name="Normal 25 30 5" xfId="15001" xr:uid="{D78524B7-9571-4FFC-ACEA-AE832A929F6A}"/>
    <cellStyle name="Normal 25 30 6" xfId="21537" xr:uid="{652F7383-F97F-49F3-82B0-51229AD65DDA}"/>
    <cellStyle name="Normal 25 30 7" xfId="27235" xr:uid="{64ED8FC0-7A22-4BD5-B8FE-A8E9953B3AF0}"/>
    <cellStyle name="Normal 25 30 8" xfId="32933" xr:uid="{695A17C9-F04A-4C91-B3C4-4BA64E3CEEAC}"/>
    <cellStyle name="Normal 25 31" xfId="4423" xr:uid="{68324E75-1DE1-400D-AC28-42914C9CB6E6}"/>
    <cellStyle name="Normal 25 31 2" xfId="4424" xr:uid="{945FADAC-1520-435C-969B-B4EE4B626E3F}"/>
    <cellStyle name="Normal 25 31 2 2" xfId="15004" xr:uid="{B8C556F9-C648-44FB-8D66-3B2EF1076D6C}"/>
    <cellStyle name="Normal 25 31 2 3" xfId="21540" xr:uid="{69B937AC-C2E2-43AA-A0CD-DCB01A2247BC}"/>
    <cellStyle name="Normal 25 31 2 4" xfId="27238" xr:uid="{55F95271-4A86-49F8-94EA-24868C556DA6}"/>
    <cellStyle name="Normal 25 31 2 5" xfId="32936" xr:uid="{9BF6921C-4E6C-4029-86DD-03F5253B93B6}"/>
    <cellStyle name="Normal 25 31 3" xfId="4425" xr:uid="{E847738D-858C-49C2-B278-6DF25D61EC5F}"/>
    <cellStyle name="Normal 25 31 4" xfId="4426" xr:uid="{CCE41448-3982-4B35-8D38-E5EDA51D51CE}"/>
    <cellStyle name="Normal 25 31 5" xfId="15003" xr:uid="{29EDF0EF-2237-4A1E-BBAF-2752BCC88ACA}"/>
    <cellStyle name="Normal 25 31 6" xfId="21539" xr:uid="{88DF16D8-49F6-49CC-9C7A-2B08B8DCCF65}"/>
    <cellStyle name="Normal 25 31 7" xfId="27237" xr:uid="{D6D22634-4690-4DFE-883B-4A53EC8D01D5}"/>
    <cellStyle name="Normal 25 31 8" xfId="32935" xr:uid="{4FA6E980-2861-4B61-871C-CE412AFD8F63}"/>
    <cellStyle name="Normal 25 32" xfId="4427" xr:uid="{9BC27F39-D6B9-4729-B24D-F2DF158BDB7C}"/>
    <cellStyle name="Normal 25 32 2" xfId="4428" xr:uid="{85EA795C-F38D-4C97-B541-FD0F6C4998FC}"/>
    <cellStyle name="Normal 25 32 2 2" xfId="15006" xr:uid="{5AA6FDC1-3C4D-4C63-8E63-806056775147}"/>
    <cellStyle name="Normal 25 32 2 3" xfId="21542" xr:uid="{157C3A4D-5066-44F0-A413-CFE2F58588A3}"/>
    <cellStyle name="Normal 25 32 2 4" xfId="27240" xr:uid="{FECE48AA-9F08-4A87-9771-3CB7C07D7465}"/>
    <cellStyle name="Normal 25 32 2 5" xfId="32938" xr:uid="{3C6A1E93-9597-48D6-9C20-A70B5CF9DF36}"/>
    <cellStyle name="Normal 25 32 3" xfId="4429" xr:uid="{23DE2BEA-054A-40DF-83DE-B218D1913A04}"/>
    <cellStyle name="Normal 25 32 4" xfId="4430" xr:uid="{8D9AB823-2C1F-4627-BA80-E2B44EFB4CB0}"/>
    <cellStyle name="Normal 25 32 5" xfId="15005" xr:uid="{DDC6AA6E-831F-42B3-BA98-F5DF27571437}"/>
    <cellStyle name="Normal 25 32 6" xfId="21541" xr:uid="{0E2FB235-5A0B-4C42-BE40-A1F6A7B3BAC6}"/>
    <cellStyle name="Normal 25 32 7" xfId="27239" xr:uid="{405BB5A8-2BCA-4474-8FD2-A3FD27F592C9}"/>
    <cellStyle name="Normal 25 32 8" xfId="32937" xr:uid="{7BC82525-256C-40DC-ADF2-4E2BA2FCA075}"/>
    <cellStyle name="Normal 25 33" xfId="4431" xr:uid="{CC94DE2C-B462-455A-BF95-9F28EF4CAEDB}"/>
    <cellStyle name="Normal 25 33 2" xfId="4432" xr:uid="{11102637-E9DC-48A2-9D94-43C76A03ACE0}"/>
    <cellStyle name="Normal 25 33 2 2" xfId="15008" xr:uid="{069C7D36-A057-40DF-8CF7-6697FF30D0FA}"/>
    <cellStyle name="Normal 25 33 2 3" xfId="21544" xr:uid="{79F05E24-A3CE-4D0A-97D4-AB9B5D0FAA76}"/>
    <cellStyle name="Normal 25 33 2 4" xfId="27242" xr:uid="{DEA52D47-E4B4-40FC-B073-812DD9CD2674}"/>
    <cellStyle name="Normal 25 33 2 5" xfId="32940" xr:uid="{C1D05868-B58B-4319-BE34-5D0EF6BD6030}"/>
    <cellStyle name="Normal 25 33 3" xfId="4433" xr:uid="{D581C57C-4D83-4A87-9789-CCDF6D3745B9}"/>
    <cellStyle name="Normal 25 33 4" xfId="4434" xr:uid="{35F73478-BE1D-448C-98E1-1BCDE8F3DA15}"/>
    <cellStyle name="Normal 25 33 5" xfId="15007" xr:uid="{37E22F47-B7DE-42C9-B340-31C2CFEF59BB}"/>
    <cellStyle name="Normal 25 33 6" xfId="21543" xr:uid="{1DCC86EA-BB44-4979-BBE2-7DB81D7F2ABB}"/>
    <cellStyle name="Normal 25 33 7" xfId="27241" xr:uid="{648F013C-7AEC-4497-A7BC-D733A6E55344}"/>
    <cellStyle name="Normal 25 33 8" xfId="32939" xr:uid="{2D8706C3-FF0F-4410-A137-1A9B1F8D4E84}"/>
    <cellStyle name="Normal 25 34" xfId="4435" xr:uid="{6D7AC54B-3886-4EFA-9931-B1E9E33225A8}"/>
    <cellStyle name="Normal 25 34 2" xfId="4436" xr:uid="{980EBC2D-281D-4C59-9329-149BB12202F6}"/>
    <cellStyle name="Normal 25 34 2 2" xfId="15010" xr:uid="{570A1988-6D3F-4E24-AB09-36D019C56BE9}"/>
    <cellStyle name="Normal 25 34 2 3" xfId="21546" xr:uid="{5A160DA5-8199-4A1E-B34D-14BB4F9B5A43}"/>
    <cellStyle name="Normal 25 34 2 4" xfId="27244" xr:uid="{8AA3F49C-19A1-47C8-BCBC-A1F56AC5B150}"/>
    <cellStyle name="Normal 25 34 2 5" xfId="32942" xr:uid="{D50F55B2-B5F7-45D4-BF6A-7F66156D0779}"/>
    <cellStyle name="Normal 25 34 3" xfId="4437" xr:uid="{D89C1D67-6136-4D5B-831B-9E9D0B1B85E8}"/>
    <cellStyle name="Normal 25 34 4" xfId="4438" xr:uid="{E2E358D7-926F-4F6E-B417-67345082AB88}"/>
    <cellStyle name="Normal 25 34 5" xfId="15009" xr:uid="{7936EED9-9DC6-4769-B85F-9243436886AF}"/>
    <cellStyle name="Normal 25 34 6" xfId="21545" xr:uid="{D9F74A49-C14B-4B3E-A7AA-B9496851F62D}"/>
    <cellStyle name="Normal 25 34 7" xfId="27243" xr:uid="{4CC8173D-8F85-49DA-B890-B2A34FC21BA7}"/>
    <cellStyle name="Normal 25 34 8" xfId="32941" xr:uid="{D763DCC0-2049-4684-BF84-D66CCE3A621B}"/>
    <cellStyle name="Normal 25 35" xfId="4439" xr:uid="{C7F55CE2-CEFC-4BF1-80EE-E104D40FBEF6}"/>
    <cellStyle name="Normal 25 35 2" xfId="15011" xr:uid="{3D2A82C8-118D-4ECB-85CB-1376EFCBF81D}"/>
    <cellStyle name="Normal 25 35 3" xfId="21547" xr:uid="{9B549405-4DCA-4FDB-B488-A4A819762971}"/>
    <cellStyle name="Normal 25 35 4" xfId="27245" xr:uid="{205BC720-8EBE-47B7-811B-01F377C073EB}"/>
    <cellStyle name="Normal 25 35 5" xfId="32943" xr:uid="{F58883CF-CAE8-4ABE-AA9F-B8956F866CC2}"/>
    <cellStyle name="Normal 25 36" xfId="4440" xr:uid="{D25DD91B-77F0-4D58-ACBD-8995E4F5EF64}"/>
    <cellStyle name="Normal 25 36 2" xfId="15012" xr:uid="{3E88B1BD-0F98-4052-BEEC-E53681738C8C}"/>
    <cellStyle name="Normal 25 36 3" xfId="21548" xr:uid="{0644FE20-DF50-45EB-AAC4-F028E9F6AA81}"/>
    <cellStyle name="Normal 25 36 4" xfId="27246" xr:uid="{D5B8DC22-AC58-44D5-B314-FB6548D51BE9}"/>
    <cellStyle name="Normal 25 36 5" xfId="32944" xr:uid="{D7F2A064-FB4D-44A6-8312-C50C22C2C8E0}"/>
    <cellStyle name="Normal 25 37" xfId="4441" xr:uid="{AAD8EECE-AB8B-4EAD-BB9D-EE4D7DEF4258}"/>
    <cellStyle name="Normal 25 37 2" xfId="15013" xr:uid="{F6A6D94D-F41A-451B-BCBC-80868B22A39F}"/>
    <cellStyle name="Normal 25 37 3" xfId="21549" xr:uid="{118993E0-3C98-48EA-A3F2-080C9109B767}"/>
    <cellStyle name="Normal 25 37 4" xfId="27247" xr:uid="{89663273-D31A-48F5-BA3D-4EA6F1644DFF}"/>
    <cellStyle name="Normal 25 37 5" xfId="32945" xr:uid="{F067F275-82EC-4F8A-AD9D-DEDED404521D}"/>
    <cellStyle name="Normal 25 38" xfId="4442" xr:uid="{4313EC4A-8DC6-4983-9B06-79473E62C8A9}"/>
    <cellStyle name="Normal 25 38 2" xfId="15014" xr:uid="{99520B49-D12A-4F85-AD7B-DF987976549D}"/>
    <cellStyle name="Normal 25 38 3" xfId="21550" xr:uid="{E0D6D684-C153-44D6-AE01-312B1C64D1D4}"/>
    <cellStyle name="Normal 25 38 4" xfId="27248" xr:uid="{D5F1EF3B-A3B6-4FA0-BC7F-5EDF2318EF07}"/>
    <cellStyle name="Normal 25 38 5" xfId="32946" xr:uid="{8141557B-41E1-4566-830B-12F589C3F7C1}"/>
    <cellStyle name="Normal 25 39" xfId="4443" xr:uid="{3F01A79B-4A57-458F-AD9F-4709659D79B5}"/>
    <cellStyle name="Normal 25 39 2" xfId="15015" xr:uid="{124C76A3-31DD-40F4-84BD-5CCB2676B11B}"/>
    <cellStyle name="Normal 25 39 3" xfId="21551" xr:uid="{7885B74E-CA84-421D-8B20-64498B0A0A4D}"/>
    <cellStyle name="Normal 25 39 4" xfId="27249" xr:uid="{16F532B3-FA51-4EDB-9926-27A8B419ACB5}"/>
    <cellStyle name="Normal 25 39 5" xfId="32947" xr:uid="{D1FC6081-50C8-482E-B910-49D836A4B82F}"/>
    <cellStyle name="Normal 25 4" xfId="4444" xr:uid="{CBA5A3E1-4E8E-4C50-97BF-CDDA36F22E63}"/>
    <cellStyle name="Normal 25 4 2" xfId="4445" xr:uid="{8CD52D95-3D07-45F0-B5B2-679847540175}"/>
    <cellStyle name="Normal 25 4 2 2" xfId="15017" xr:uid="{92BA223A-6C5F-48C2-8A53-C12D3DBF3165}"/>
    <cellStyle name="Normal 25 4 2 3" xfId="21553" xr:uid="{CCB1CCC6-C094-4C93-AC20-101089F6C069}"/>
    <cellStyle name="Normal 25 4 2 4" xfId="27251" xr:uid="{62616078-2F14-49E1-9CCE-8E73B6BF8281}"/>
    <cellStyle name="Normal 25 4 2 5" xfId="32949" xr:uid="{21E885CB-03B5-4E42-9FBC-A666FCED8E10}"/>
    <cellStyle name="Normal 25 4 3" xfId="4446" xr:uid="{6AC1C8E5-708F-4028-8747-5CFFB17BA140}"/>
    <cellStyle name="Normal 25 4 4" xfId="4447" xr:uid="{231EC7A8-1132-4187-9F69-34C7C3109D06}"/>
    <cellStyle name="Normal 25 4 5" xfId="15016" xr:uid="{7C7AE191-B228-4E5E-BBB6-719D87FFFA20}"/>
    <cellStyle name="Normal 25 4 6" xfId="21552" xr:uid="{9FF6E28B-B51C-42DE-B7E1-D9BB788A6D8E}"/>
    <cellStyle name="Normal 25 4 7" xfId="27250" xr:uid="{F709C65E-38AD-41CF-A4C4-52A9FE4A290B}"/>
    <cellStyle name="Normal 25 4 8" xfId="32948" xr:uid="{69880CBF-7432-4892-AE65-BCB12AE0460F}"/>
    <cellStyle name="Normal 25 40" xfId="4448" xr:uid="{4DA0B512-8EB8-4B4E-AA02-DCA605BB5245}"/>
    <cellStyle name="Normal 25 40 2" xfId="15018" xr:uid="{9CF92330-7560-4DED-BE7F-740292E7B6C1}"/>
    <cellStyle name="Normal 25 40 3" xfId="21554" xr:uid="{51BC14DE-1AEC-49EB-AD26-81847E43B4A3}"/>
    <cellStyle name="Normal 25 40 4" xfId="27252" xr:uid="{EDA27986-6A93-4CF2-A3CF-E1715F42D7EC}"/>
    <cellStyle name="Normal 25 40 5" xfId="32950" xr:uid="{C6344324-8506-4C11-B676-4D1CA19F190A}"/>
    <cellStyle name="Normal 25 41" xfId="4449" xr:uid="{1B2B4833-47D3-456E-8D1F-5081F9A7F4C8}"/>
    <cellStyle name="Normal 25 41 2" xfId="15019" xr:uid="{F404648D-D6BC-4013-A884-E5E3308CDE80}"/>
    <cellStyle name="Normal 25 41 3" xfId="21555" xr:uid="{11B36FD1-2BC2-4919-BD2A-9AC52901E666}"/>
    <cellStyle name="Normal 25 41 4" xfId="27253" xr:uid="{1AF45122-1190-4C4C-A90A-C9A2B9693891}"/>
    <cellStyle name="Normal 25 41 5" xfId="32951" xr:uid="{7B20BFC7-0301-41A9-969D-112A42BD3346}"/>
    <cellStyle name="Normal 25 42" xfId="4450" xr:uid="{944267A6-D518-4B29-8D35-87C2D70FA0AA}"/>
    <cellStyle name="Normal 25 42 2" xfId="15020" xr:uid="{FBDE9814-A380-45D0-B428-0FCF504DCE6E}"/>
    <cellStyle name="Normal 25 42 3" xfId="21556" xr:uid="{397ABA1B-F77C-42EE-9B79-491A2D3C9EAC}"/>
    <cellStyle name="Normal 25 42 4" xfId="27254" xr:uid="{5CD9BD98-D376-4C01-B5F3-0AB3A1430F7C}"/>
    <cellStyle name="Normal 25 42 5" xfId="32952" xr:uid="{28A7E701-FFA1-4645-A505-4F73218D8EFB}"/>
    <cellStyle name="Normal 25 43" xfId="4451" xr:uid="{956213C4-00AF-4F04-B327-2B572BA5A9D7}"/>
    <cellStyle name="Normal 25 43 2" xfId="15021" xr:uid="{FA6C0ADD-4AAD-4F9A-8ABE-882B4699B5A4}"/>
    <cellStyle name="Normal 25 43 3" xfId="21557" xr:uid="{B14ED51C-9CF1-4C4A-89DA-B049AFEC33B9}"/>
    <cellStyle name="Normal 25 43 4" xfId="27255" xr:uid="{C2BFDD79-B5C1-4239-A717-37C402A68045}"/>
    <cellStyle name="Normal 25 43 5" xfId="32953" xr:uid="{48462C76-9845-4CE7-B056-D8E7024CEB3F}"/>
    <cellStyle name="Normal 25 44" xfId="4452" xr:uid="{6A67521A-B466-44E1-8376-A4CD9FA9EC02}"/>
    <cellStyle name="Normal 25 44 2" xfId="15022" xr:uid="{B30E5E21-8D2A-40B5-BAFF-14ACB60B659E}"/>
    <cellStyle name="Normal 25 44 3" xfId="21558" xr:uid="{2BA4C544-666D-4366-AAE8-A956E6B2A5DE}"/>
    <cellStyle name="Normal 25 44 4" xfId="27256" xr:uid="{BB94E3BE-D4F0-4892-AF73-4DEC22F8DE27}"/>
    <cellStyle name="Normal 25 44 5" xfId="32954" xr:uid="{EFC3663E-5C04-4A61-8483-EE4D71B0BC3E}"/>
    <cellStyle name="Normal 25 45" xfId="4453" xr:uid="{25335E50-3AC4-477B-A1DB-A1118E4B19F8}"/>
    <cellStyle name="Normal 25 45 2" xfId="15023" xr:uid="{1719EFA8-AFF0-40A0-8402-1A13D1FD4F3D}"/>
    <cellStyle name="Normal 25 45 3" xfId="21559" xr:uid="{56137065-7C62-4EFB-AF07-0327D73BE3B4}"/>
    <cellStyle name="Normal 25 45 4" xfId="27257" xr:uid="{822CF89A-7A3B-456A-9285-0AAC391C069F}"/>
    <cellStyle name="Normal 25 45 5" xfId="32955" xr:uid="{544E993A-DE1A-4F1D-B433-9F92893C074E}"/>
    <cellStyle name="Normal 25 46" xfId="4454" xr:uid="{CEFB4CCF-9835-4D84-958E-B593C07519C7}"/>
    <cellStyle name="Normal 25 46 2" xfId="15024" xr:uid="{2D19D8A8-73D5-475F-9CAF-6FBC8B885253}"/>
    <cellStyle name="Normal 25 46 3" xfId="21560" xr:uid="{DAC581DD-284C-4A4A-918E-AF0140A9607B}"/>
    <cellStyle name="Normal 25 46 4" xfId="27258" xr:uid="{9A978F5A-7AB3-4667-8376-567CD08C0AB7}"/>
    <cellStyle name="Normal 25 46 5" xfId="32956" xr:uid="{C7D8F229-A8C2-43C7-98AB-1E0EBC1F6772}"/>
    <cellStyle name="Normal 25 47" xfId="4455" xr:uid="{102ECA4B-E4C3-4F28-9494-3DC34D131B0B}"/>
    <cellStyle name="Normal 25 47 2" xfId="15025" xr:uid="{F920146C-8BEC-4A4E-94A2-0BBDB2713C2F}"/>
    <cellStyle name="Normal 25 47 3" xfId="21561" xr:uid="{63583DDF-F81A-47D5-8743-3B3D0DF99A8B}"/>
    <cellStyle name="Normal 25 47 4" xfId="27259" xr:uid="{FA778A70-2D60-464D-93DE-50A29D90D7CA}"/>
    <cellStyle name="Normal 25 47 5" xfId="32957" xr:uid="{BA9CC6F8-5822-44B6-9913-173FFF867218}"/>
    <cellStyle name="Normal 25 48" xfId="4456" xr:uid="{09AD92CB-5ED0-4403-8EAA-1699ECDF5124}"/>
    <cellStyle name="Normal 25 48 2" xfId="15026" xr:uid="{E0AD2926-8796-486C-B111-025E752BDA6E}"/>
    <cellStyle name="Normal 25 48 3" xfId="21562" xr:uid="{3CE62027-9FC7-4C84-8DB4-91377420F64E}"/>
    <cellStyle name="Normal 25 48 4" xfId="27260" xr:uid="{A5B4C4AA-7B63-4653-BC5D-913781AF7AB5}"/>
    <cellStyle name="Normal 25 48 5" xfId="32958" xr:uid="{F44A31BA-F394-487F-BA62-4A6C7C6918DD}"/>
    <cellStyle name="Normal 25 49" xfId="4457" xr:uid="{B6798886-9510-4D85-A87E-5A3AAEF9A039}"/>
    <cellStyle name="Normal 25 49 2" xfId="15027" xr:uid="{5F1F1E9A-DE98-4074-851E-A9EE56314FA3}"/>
    <cellStyle name="Normal 25 49 3" xfId="21563" xr:uid="{B8B09A6F-F684-426A-8866-6C5EF895D57B}"/>
    <cellStyle name="Normal 25 49 4" xfId="27261" xr:uid="{D5A2A5B7-C78B-44BA-99DE-FB82FD2EDF97}"/>
    <cellStyle name="Normal 25 49 5" xfId="32959" xr:uid="{3C1902C1-AFDB-4209-B161-1C8DC6A6EB2F}"/>
    <cellStyle name="Normal 25 5" xfId="4458" xr:uid="{F7493FFD-CA7D-40B2-9ACC-2031EE51A648}"/>
    <cellStyle name="Normal 25 5 2" xfId="4459" xr:uid="{1B33563F-35FF-48AD-9883-7ECA17E5F6DD}"/>
    <cellStyle name="Normal 25 5 2 2" xfId="15029" xr:uid="{BEDB29E0-2D98-41AD-AE2F-DD84F56ABF32}"/>
    <cellStyle name="Normal 25 5 2 3" xfId="21565" xr:uid="{10C33910-7A09-4F62-B5DD-0438F6064CA9}"/>
    <cellStyle name="Normal 25 5 2 4" xfId="27263" xr:uid="{0EBA512B-CACF-49AA-8CEA-5474041B0B32}"/>
    <cellStyle name="Normal 25 5 2 5" xfId="32961" xr:uid="{737AC0A3-71D7-4CB9-B12C-F1CFD453FB01}"/>
    <cellStyle name="Normal 25 5 3" xfId="4460" xr:uid="{F3425D0C-597B-4959-A0DB-43764127FB55}"/>
    <cellStyle name="Normal 25 5 4" xfId="4461" xr:uid="{EE73D75D-11E7-4755-8D89-2AC23BE0612E}"/>
    <cellStyle name="Normal 25 5 5" xfId="15028" xr:uid="{E35ED1BB-B36C-4675-9AEA-3B06612E674A}"/>
    <cellStyle name="Normal 25 5 6" xfId="21564" xr:uid="{639C2FEC-3C28-46E9-9CF8-CB732B67A752}"/>
    <cellStyle name="Normal 25 5 7" xfId="27262" xr:uid="{D46A5F6B-AAA1-4F19-AD51-8AD4965E5C3B}"/>
    <cellStyle name="Normal 25 5 8" xfId="32960" xr:uid="{A6B7D2CF-E103-4750-BC67-1B256CBF8C00}"/>
    <cellStyle name="Normal 25 50" xfId="4462" xr:uid="{202B3419-999C-4AFD-9AE4-7EE095938287}"/>
    <cellStyle name="Normal 25 50 2" xfId="15030" xr:uid="{8C34532B-0ECB-4243-B6E3-E6A4B449A546}"/>
    <cellStyle name="Normal 25 50 3" xfId="21566" xr:uid="{85E7478E-0B91-436A-9AD0-9E656218EAC8}"/>
    <cellStyle name="Normal 25 50 4" xfId="27264" xr:uid="{0F259DE4-8B1C-4EB8-9B61-D6B78597F29C}"/>
    <cellStyle name="Normal 25 50 5" xfId="32962" xr:uid="{FF87771A-ABAE-4FA8-A407-5D8209DFCB7A}"/>
    <cellStyle name="Normal 25 51" xfId="4463" xr:uid="{55F768F4-5236-4C5F-A84E-011E9B4342F1}"/>
    <cellStyle name="Normal 25 51 2" xfId="15031" xr:uid="{2A54FB8C-C3F6-47FE-968C-6E63C1F4C6E0}"/>
    <cellStyle name="Normal 25 51 3" xfId="21567" xr:uid="{311A2B8C-30A4-459F-800D-BA38A5493DCF}"/>
    <cellStyle name="Normal 25 51 4" xfId="27265" xr:uid="{E0EA7BF6-A962-441C-90B2-FCF12D9974BC}"/>
    <cellStyle name="Normal 25 51 5" xfId="32963" xr:uid="{EFAE7515-2514-44A1-A3A1-026C6DF858E5}"/>
    <cellStyle name="Normal 25 52" xfId="4464" xr:uid="{7FF6A042-0540-4B1A-B142-4937300BB1E6}"/>
    <cellStyle name="Normal 25 52 2" xfId="15032" xr:uid="{F545C166-26E7-423D-9A71-BE149B995E2B}"/>
    <cellStyle name="Normal 25 52 3" xfId="21568" xr:uid="{A2B875F7-33FB-469E-B0CC-FD529BAB377C}"/>
    <cellStyle name="Normal 25 52 4" xfId="27266" xr:uid="{980CA1A3-4179-4468-A6AE-4B1177E89C4D}"/>
    <cellStyle name="Normal 25 52 5" xfId="32964" xr:uid="{5C5BACC4-50B2-4598-A505-93E341EA6F60}"/>
    <cellStyle name="Normal 25 53" xfId="4465" xr:uid="{188EE1D8-A895-4B27-818A-80D0212C3F6C}"/>
    <cellStyle name="Normal 25 53 2" xfId="15033" xr:uid="{C83607EA-B7DE-4610-9CF8-F8CB4A9EE801}"/>
    <cellStyle name="Normal 25 53 3" xfId="21569" xr:uid="{B0C15988-01B0-4A29-B67B-A2746C92EC54}"/>
    <cellStyle name="Normal 25 53 4" xfId="27267" xr:uid="{8D090FE2-8A0A-4128-912A-3A1D9614E7E4}"/>
    <cellStyle name="Normal 25 53 5" xfId="32965" xr:uid="{18CF4D58-0A56-45BA-BD03-53D70CF7CD43}"/>
    <cellStyle name="Normal 25 54" xfId="4466" xr:uid="{74F0596E-724E-486E-B588-D6D1A30FC052}"/>
    <cellStyle name="Normal 25 54 2" xfId="15034" xr:uid="{4BE4D4B4-5BC0-430C-B6B5-67C3D2B2E9BC}"/>
    <cellStyle name="Normal 25 54 3" xfId="21570" xr:uid="{4F47BBAD-5DBB-4B01-99F9-70FC87B76480}"/>
    <cellStyle name="Normal 25 54 4" xfId="27268" xr:uid="{8DAB6397-6E39-4688-BE85-AD732D357001}"/>
    <cellStyle name="Normal 25 54 5" xfId="32966" xr:uid="{50B2690C-14C1-409B-BA86-EA7334A6EBB0}"/>
    <cellStyle name="Normal 25 55" xfId="4467" xr:uid="{4E75FAAC-7B87-4A99-8C5E-3E0E0C4FA2F4}"/>
    <cellStyle name="Normal 25 55 2" xfId="15035" xr:uid="{0614B983-C9B5-46DB-BCB4-8468B4A034AE}"/>
    <cellStyle name="Normal 25 55 3" xfId="21571" xr:uid="{C05AA75A-6193-4E18-8DFD-054B8C77720D}"/>
    <cellStyle name="Normal 25 55 4" xfId="27269" xr:uid="{BBC9DA92-2BB5-47F0-90E5-E090631CB7B2}"/>
    <cellStyle name="Normal 25 55 5" xfId="32967" xr:uid="{55807C35-6A48-492B-98E7-7BFB8D90D587}"/>
    <cellStyle name="Normal 25 56" xfId="4468" xr:uid="{185BBA48-1CFA-4604-9866-281A3761D849}"/>
    <cellStyle name="Normal 25 56 2" xfId="15036" xr:uid="{2B7BEAB4-A68B-413F-8E54-1B5F86D493E7}"/>
    <cellStyle name="Normal 25 56 3" xfId="21572" xr:uid="{E653D4E2-E4CE-4E55-8929-6A9F836999AC}"/>
    <cellStyle name="Normal 25 56 4" xfId="27270" xr:uid="{6FBC8CC8-2FCD-4DA3-B509-A6CBACB04BC4}"/>
    <cellStyle name="Normal 25 56 5" xfId="32968" xr:uid="{88C3CCA6-9AAD-4FD9-AC68-3F048EE0522C}"/>
    <cellStyle name="Normal 25 57" xfId="4469" xr:uid="{9102143B-F2DB-450E-BD27-8802D6FD0401}"/>
    <cellStyle name="Normal 25 57 2" xfId="15037" xr:uid="{4CE184A3-6E78-4E94-8D42-DF19CA54BB2D}"/>
    <cellStyle name="Normal 25 57 3" xfId="21573" xr:uid="{084FE65A-4D77-4A6C-95BF-89400BD41E51}"/>
    <cellStyle name="Normal 25 57 4" xfId="27271" xr:uid="{925F4581-120F-4FD4-AA37-7DF7783570DD}"/>
    <cellStyle name="Normal 25 57 5" xfId="32969" xr:uid="{3EF78D67-B9F8-43E0-8687-5F471D6D55AA}"/>
    <cellStyle name="Normal 25 58" xfId="4470" xr:uid="{1CB39B1A-4DCD-4F3F-BCD3-35D028D00F1D}"/>
    <cellStyle name="Normal 25 58 2" xfId="15038" xr:uid="{C958F715-6D25-4E57-95F2-87394DE46517}"/>
    <cellStyle name="Normal 25 58 3" xfId="21574" xr:uid="{69DED0FF-6D4A-43A2-B818-BBCB0050D254}"/>
    <cellStyle name="Normal 25 58 4" xfId="27272" xr:uid="{873C223E-921C-486F-BDC5-34F2A4FA11D0}"/>
    <cellStyle name="Normal 25 58 5" xfId="32970" xr:uid="{A99EEC12-8CE0-4008-93A3-0A0282527128}"/>
    <cellStyle name="Normal 25 59" xfId="4471" xr:uid="{7171AB8C-ABF2-4193-B070-2BBE58A2C63B}"/>
    <cellStyle name="Normal 25 59 2" xfId="15039" xr:uid="{B2184376-3175-4D1A-AA83-FE1B8DEF9899}"/>
    <cellStyle name="Normal 25 59 3" xfId="21575" xr:uid="{559C6DFC-3AE1-4D75-B337-F08873FD1B88}"/>
    <cellStyle name="Normal 25 59 4" xfId="27273" xr:uid="{6FCD7EE7-3D15-4DBA-AB89-3D2697B432FF}"/>
    <cellStyle name="Normal 25 59 5" xfId="32971" xr:uid="{90C84E37-E61C-456E-AA67-39A946100254}"/>
    <cellStyle name="Normal 25 6" xfId="4472" xr:uid="{FB6B1C7C-DE6D-4781-A2D0-2938EDC3B5AF}"/>
    <cellStyle name="Normal 25 6 2" xfId="4473" xr:uid="{C1A42AEE-665E-44D8-92C9-B0D9D88B3E10}"/>
    <cellStyle name="Normal 25 6 2 2" xfId="15041" xr:uid="{1B85E61A-E16D-4F24-BA22-DAA6150B2E65}"/>
    <cellStyle name="Normal 25 6 2 3" xfId="21577" xr:uid="{49F97937-2B39-426B-B828-FE5170D8EBFD}"/>
    <cellStyle name="Normal 25 6 2 4" xfId="27275" xr:uid="{E33DC980-6CE7-4EB0-9585-DA2738319A33}"/>
    <cellStyle name="Normal 25 6 2 5" xfId="32973" xr:uid="{C4472C12-164D-41B9-A0D5-7B680DDBFFF7}"/>
    <cellStyle name="Normal 25 6 3" xfId="4474" xr:uid="{D04E11E0-0248-48FB-A450-236E02987895}"/>
    <cellStyle name="Normal 25 6 4" xfId="4475" xr:uid="{73203C64-06C8-4C98-A182-4D851D27B6A8}"/>
    <cellStyle name="Normal 25 6 5" xfId="15040" xr:uid="{932402A7-CC8A-4010-AB8F-5C115070F418}"/>
    <cellStyle name="Normal 25 6 6" xfId="21576" xr:uid="{0CC3F99F-02A7-4A04-8FF5-542F61F80921}"/>
    <cellStyle name="Normal 25 6 7" xfId="27274" xr:uid="{1BD05CA2-8694-4943-A06D-8E30CF13ACDD}"/>
    <cellStyle name="Normal 25 6 8" xfId="32972" xr:uid="{3FCFA28A-9D06-48C1-9E87-3FF7F94D280E}"/>
    <cellStyle name="Normal 25 60" xfId="4476" xr:uid="{1746CC5F-DCE1-40AF-8557-9160371F29C9}"/>
    <cellStyle name="Normal 25 60 2" xfId="15042" xr:uid="{08AC538D-EA53-4D16-8DD7-555829F81A63}"/>
    <cellStyle name="Normal 25 60 3" xfId="21578" xr:uid="{0022ECB6-5935-4E4B-B65D-A11598849C97}"/>
    <cellStyle name="Normal 25 60 4" xfId="27276" xr:uid="{48FDBF4E-BD1D-414F-9741-701859A0A352}"/>
    <cellStyle name="Normal 25 60 5" xfId="32974" xr:uid="{B23AD4CB-9944-424A-B119-2F75C3A6D93E}"/>
    <cellStyle name="Normal 25 61" xfId="4477" xr:uid="{0788215A-D17E-4CC3-AB2F-27ADF07C5DA2}"/>
    <cellStyle name="Normal 25 61 2" xfId="15043" xr:uid="{5B03D52E-4B42-4765-932E-1A4EF601D174}"/>
    <cellStyle name="Normal 25 61 3" xfId="21579" xr:uid="{A0095C2F-DBDE-4D62-B491-0C29E70334E7}"/>
    <cellStyle name="Normal 25 61 4" xfId="27277" xr:uid="{643D3537-533D-4217-8ABB-9DE968A19165}"/>
    <cellStyle name="Normal 25 61 5" xfId="32975" xr:uid="{F789E3A2-CD3D-4054-9FDA-F4765CA7103B}"/>
    <cellStyle name="Normal 25 62" xfId="4478" xr:uid="{14F1CE34-9376-4A24-894A-5A8C761FB7FC}"/>
    <cellStyle name="Normal 25 62 2" xfId="15044" xr:uid="{1EF1226E-BEBD-4F4B-A687-78E164871BD8}"/>
    <cellStyle name="Normal 25 62 3" xfId="21580" xr:uid="{24E09BC6-E76C-4226-A1F8-88E1B75CE813}"/>
    <cellStyle name="Normal 25 62 4" xfId="27278" xr:uid="{BDF1C025-C82D-44B2-A30C-5A54154DFC95}"/>
    <cellStyle name="Normal 25 62 5" xfId="32976" xr:uid="{D59C3BD0-F4EA-4FF2-AFE8-145D8A380411}"/>
    <cellStyle name="Normal 25 7" xfId="4479" xr:uid="{B26BE9AA-B250-4DD1-805E-EB4BE28F5595}"/>
    <cellStyle name="Normal 25 7 2" xfId="4480" xr:uid="{A3DB6D11-7D3D-4C69-80D1-6AAA1105B6F7}"/>
    <cellStyle name="Normal 25 7 2 2" xfId="15046" xr:uid="{975B765E-27A7-4CB6-9736-2B98231FCD6C}"/>
    <cellStyle name="Normal 25 7 2 3" xfId="21582" xr:uid="{8BCEDAC0-A2EF-485C-88E5-8D5B8078ECAA}"/>
    <cellStyle name="Normal 25 7 2 4" xfId="27280" xr:uid="{D0EB51F3-72DD-470C-9BB3-EFA1965F0431}"/>
    <cellStyle name="Normal 25 7 2 5" xfId="32978" xr:uid="{F81B8BDD-13D1-4296-8FCF-E4B539C2D80C}"/>
    <cellStyle name="Normal 25 7 3" xfId="4481" xr:uid="{6E17F908-BF36-4946-AD63-11DCE3A0A5E3}"/>
    <cellStyle name="Normal 25 7 4" xfId="4482" xr:uid="{CBCAF95A-66EA-4B00-BD56-5C6EA265BAD9}"/>
    <cellStyle name="Normal 25 7 5" xfId="15045" xr:uid="{309365C0-BF53-4759-94CA-9410FBA5D785}"/>
    <cellStyle name="Normal 25 7 6" xfId="21581" xr:uid="{EC794F00-AD67-42C6-83F4-CD842AC3B79A}"/>
    <cellStyle name="Normal 25 7 7" xfId="27279" xr:uid="{A1CC0553-1360-486B-B804-C5CFB74F9334}"/>
    <cellStyle name="Normal 25 7 8" xfId="32977" xr:uid="{BB303E15-5C88-4F3D-9B56-4C63A8380C13}"/>
    <cellStyle name="Normal 25 8" xfId="4483" xr:uid="{FCA91914-9779-49E8-AA48-B057D8DAD3D6}"/>
    <cellStyle name="Normal 25 8 2" xfId="4484" xr:uid="{75FBAC5D-EFA3-4E94-82B3-8235A86097D9}"/>
    <cellStyle name="Normal 25 8 2 2" xfId="15048" xr:uid="{7DCF2142-365F-4607-BECB-246ADC3EB539}"/>
    <cellStyle name="Normal 25 8 2 3" xfId="21584" xr:uid="{48D5FC63-13C1-4170-827C-5ABA02EACEF2}"/>
    <cellStyle name="Normal 25 8 2 4" xfId="27282" xr:uid="{7483B495-2B65-428A-8FF4-30A4DC3A29A4}"/>
    <cellStyle name="Normal 25 8 2 5" xfId="32980" xr:uid="{220D2FB4-BFDF-4DF2-96EB-A517B7B19472}"/>
    <cellStyle name="Normal 25 8 3" xfId="4485" xr:uid="{28D1DF02-0D98-4C8C-913F-F75A57420C40}"/>
    <cellStyle name="Normal 25 8 4" xfId="4486" xr:uid="{23325953-3092-47CE-9F22-F0D59BF15943}"/>
    <cellStyle name="Normal 25 8 5" xfId="15047" xr:uid="{B41D7A58-6C30-4326-BB77-203CF2CA2E42}"/>
    <cellStyle name="Normal 25 8 6" xfId="21583" xr:uid="{72817732-EFE9-4B29-9EA7-CE5EB886BACB}"/>
    <cellStyle name="Normal 25 8 7" xfId="27281" xr:uid="{D9B85CD6-7E8C-4E78-984F-6B0B22F8E451}"/>
    <cellStyle name="Normal 25 8 8" xfId="32979" xr:uid="{F7854441-2397-4009-8514-80E21FB897CC}"/>
    <cellStyle name="Normal 25 9" xfId="4487" xr:uid="{70920CDB-57E8-4BF6-864E-363747CB1BD9}"/>
    <cellStyle name="Normal 25 9 2" xfId="4488" xr:uid="{E220A226-ABDF-4834-A8C8-BA757FE10EFE}"/>
    <cellStyle name="Normal 25 9 2 2" xfId="15050" xr:uid="{FB164357-08E6-46FE-864D-36C81CA50F03}"/>
    <cellStyle name="Normal 25 9 2 3" xfId="21586" xr:uid="{CCEBED73-B8C4-4A2F-AB19-56F27A18C252}"/>
    <cellStyle name="Normal 25 9 2 4" xfId="27284" xr:uid="{75D488C9-E0B3-46EB-9E1A-100B0F5B0D73}"/>
    <cellStyle name="Normal 25 9 2 5" xfId="32982" xr:uid="{B7A94464-7061-4A3C-B3E4-3D1650892F42}"/>
    <cellStyle name="Normal 25 9 3" xfId="4489" xr:uid="{A3733D85-1487-41F5-A98D-9F221BDB5A13}"/>
    <cellStyle name="Normal 25 9 4" xfId="4490" xr:uid="{42E140F1-D011-44AB-82E1-4CE5A78A124D}"/>
    <cellStyle name="Normal 25 9 5" xfId="15049" xr:uid="{C7ABB8F8-8A7A-40D1-A6DC-F2DA4AEBF220}"/>
    <cellStyle name="Normal 25 9 6" xfId="21585" xr:uid="{6F6A260C-71FF-4028-B587-B78C460F9E2D}"/>
    <cellStyle name="Normal 25 9 7" xfId="27283" xr:uid="{C7093A00-6FA5-4131-9DA3-34E16DE3023E}"/>
    <cellStyle name="Normal 25 9 8" xfId="32981" xr:uid="{1E95FA81-8C20-41F3-85F8-81B4FF9BAE11}"/>
    <cellStyle name="Normal 256" xfId="4491" xr:uid="{72A464B9-EE54-4DFC-A7CF-1D0915775F9F}"/>
    <cellStyle name="Normal 257" xfId="4492" xr:uid="{4D9FA1ED-73CD-4C51-8714-A79123B74ABB}"/>
    <cellStyle name="Normal 258" xfId="4493" xr:uid="{4DA0FB9B-5941-4F7E-8272-9E94A94B3660}"/>
    <cellStyle name="Normal 259" xfId="4494" xr:uid="{50C8DDCE-015F-4F5C-9BF9-3F7ACFE2782F}"/>
    <cellStyle name="Normal 26" xfId="1171" xr:uid="{17D91F0A-2129-45A3-81C9-94540B5CE8FA}"/>
    <cellStyle name="Normal 26 10" xfId="4495" xr:uid="{2DEB6031-F782-44B1-88A4-02A3EE615EC7}"/>
    <cellStyle name="Normal 26 10 2" xfId="4496" xr:uid="{8147D705-A926-4678-995C-6839335A5ADF}"/>
    <cellStyle name="Normal 26 10 2 2" xfId="15052" xr:uid="{DEAEC813-5070-484D-8C49-2769D9F69EA3}"/>
    <cellStyle name="Normal 26 10 2 3" xfId="21588" xr:uid="{75173A8C-77AD-4B64-BF67-25C7F05D5718}"/>
    <cellStyle name="Normal 26 10 2 4" xfId="27286" xr:uid="{4EDFF69A-FE3B-48FA-ABA7-51CC09642EA2}"/>
    <cellStyle name="Normal 26 10 2 5" xfId="32984" xr:uid="{C45C6FE0-5E84-4AF5-A480-9E5341A2BF23}"/>
    <cellStyle name="Normal 26 10 3" xfId="4497" xr:uid="{E7A07383-4D7C-48C0-9199-C65ECC7B9B60}"/>
    <cellStyle name="Normal 26 10 4" xfId="4498" xr:uid="{54438B65-7A39-4E49-9B0A-E9671A609588}"/>
    <cellStyle name="Normal 26 10 5" xfId="15051" xr:uid="{90ABD7F1-66E3-463E-A3FA-D331CD00C199}"/>
    <cellStyle name="Normal 26 10 6" xfId="21587" xr:uid="{810F86DB-4386-4C26-A539-976F12DFD85C}"/>
    <cellStyle name="Normal 26 10 7" xfId="27285" xr:uid="{7C8CC2F5-E658-40FE-A517-27F5EA8FF25F}"/>
    <cellStyle name="Normal 26 10 8" xfId="32983" xr:uid="{1E3791FF-F8EC-4447-AFF9-89BDFF7295FF}"/>
    <cellStyle name="Normal 26 11" xfId="4499" xr:uid="{10E0941C-1F66-4441-A580-C45236D231FB}"/>
    <cellStyle name="Normal 26 11 2" xfId="4500" xr:uid="{E15E1FF6-D9F3-482D-8D86-21DF42146A88}"/>
    <cellStyle name="Normal 26 11 2 2" xfId="15054" xr:uid="{D0F3D6B9-67C5-4FF0-BBE4-AA8423B0A46E}"/>
    <cellStyle name="Normal 26 11 2 3" xfId="21590" xr:uid="{F65A9F5B-F8E7-4CDB-9D1E-824A33E2C007}"/>
    <cellStyle name="Normal 26 11 2 4" xfId="27288" xr:uid="{8922C66A-D107-4FB4-82AE-CF340F01304C}"/>
    <cellStyle name="Normal 26 11 2 5" xfId="32986" xr:uid="{43541728-C012-4E3A-B3B9-DE4A77C60215}"/>
    <cellStyle name="Normal 26 11 3" xfId="4501" xr:uid="{9B5BFDEB-C64C-4E41-9914-E7014A30D735}"/>
    <cellStyle name="Normal 26 11 4" xfId="4502" xr:uid="{FE8FF943-937E-454F-9C8C-93121DF849DF}"/>
    <cellStyle name="Normal 26 11 5" xfId="15053" xr:uid="{9BCC816D-366B-4A17-B4AD-F62EAF349193}"/>
    <cellStyle name="Normal 26 11 6" xfId="21589" xr:uid="{83C7BCBA-BC9C-4346-869F-37FD265D7DF1}"/>
    <cellStyle name="Normal 26 11 7" xfId="27287" xr:uid="{84B26A8D-5D1F-410F-BA38-E7CA032D32C1}"/>
    <cellStyle name="Normal 26 11 8" xfId="32985" xr:uid="{19E9A2AD-2E04-42C1-B27D-FB7BFA12F91E}"/>
    <cellStyle name="Normal 26 12" xfId="4503" xr:uid="{92C8C0AF-5EFA-4F47-96D6-B4D9BA52C424}"/>
    <cellStyle name="Normal 26 12 2" xfId="4504" xr:uid="{6D2B89D5-5CDB-488E-B2D8-AFB4401CAB6A}"/>
    <cellStyle name="Normal 26 12 2 2" xfId="15056" xr:uid="{AB666B71-39A1-43B5-820E-CB9DFD276A86}"/>
    <cellStyle name="Normal 26 12 2 3" xfId="21592" xr:uid="{B5C9294A-3248-42BF-8EE3-191467199C38}"/>
    <cellStyle name="Normal 26 12 2 4" xfId="27290" xr:uid="{DA95727D-A6FD-436C-B448-6E39F534F810}"/>
    <cellStyle name="Normal 26 12 2 5" xfId="32988" xr:uid="{7D6E6B11-7D43-4003-8E48-22C885AB07E8}"/>
    <cellStyle name="Normal 26 12 3" xfId="4505" xr:uid="{20B9B177-E780-4445-86DA-CCD1BB2F5F47}"/>
    <cellStyle name="Normal 26 12 4" xfId="4506" xr:uid="{4CB576B1-1D90-4A54-8EEA-38A5FDA5A225}"/>
    <cellStyle name="Normal 26 12 5" xfId="15055" xr:uid="{90536E13-DA50-497F-8FAF-83F2D9878140}"/>
    <cellStyle name="Normal 26 12 6" xfId="21591" xr:uid="{68AC10F7-67E7-4AEA-954E-882FC4141FF0}"/>
    <cellStyle name="Normal 26 12 7" xfId="27289" xr:uid="{64C57550-0568-473C-8156-4AC82698CD09}"/>
    <cellStyle name="Normal 26 12 8" xfId="32987" xr:uid="{F60EA954-06A5-4DF5-A1F6-19A424D986C9}"/>
    <cellStyle name="Normal 26 13" xfId="4507" xr:uid="{647BD042-DE93-4C74-8907-2E41278A21BE}"/>
    <cellStyle name="Normal 26 13 2" xfId="4508" xr:uid="{2491B353-7AB0-409B-9B05-82EADA78E55A}"/>
    <cellStyle name="Normal 26 13 2 2" xfId="15058" xr:uid="{C01A5041-57E3-40E7-AA3E-7327743D4670}"/>
    <cellStyle name="Normal 26 13 2 3" xfId="21594" xr:uid="{105D4257-54AF-4ED4-9B22-2BA796ACE247}"/>
    <cellStyle name="Normal 26 13 2 4" xfId="27292" xr:uid="{CC7D83A5-ABA2-4B44-A691-C9EA1F5D5A46}"/>
    <cellStyle name="Normal 26 13 2 5" xfId="32990" xr:uid="{1336057B-81D6-48F9-B755-E5E0AFFD90D8}"/>
    <cellStyle name="Normal 26 13 3" xfId="4509" xr:uid="{7799D34A-01F2-4B48-A9CF-853C2A33F2CC}"/>
    <cellStyle name="Normal 26 13 4" xfId="4510" xr:uid="{34769170-FFF6-4E53-B167-493124D818B2}"/>
    <cellStyle name="Normal 26 13 5" xfId="15057" xr:uid="{6B91CA83-A04A-418A-85E0-2B3F280AB8C7}"/>
    <cellStyle name="Normal 26 13 6" xfId="21593" xr:uid="{993A8967-CCC8-42FA-AF96-AE2D26ED3EA7}"/>
    <cellStyle name="Normal 26 13 7" xfId="27291" xr:uid="{FB9D24D1-11B1-4AA0-AB65-C714069B9FA9}"/>
    <cellStyle name="Normal 26 13 8" xfId="32989" xr:uid="{364421D3-EB5A-46B0-8F26-81A782B30C44}"/>
    <cellStyle name="Normal 26 14" xfId="4511" xr:uid="{13C665DE-088A-4E7C-A6E0-25EBAD23D525}"/>
    <cellStyle name="Normal 26 14 2" xfId="4512" xr:uid="{EA3F5FD7-A44E-4295-8F5D-81F177323501}"/>
    <cellStyle name="Normal 26 14 2 2" xfId="15060" xr:uid="{D8035ADB-CB84-4E95-8958-67AF2022494D}"/>
    <cellStyle name="Normal 26 14 2 3" xfId="21596" xr:uid="{43729FCE-86A1-4D92-A23D-F033B8E6DA1E}"/>
    <cellStyle name="Normal 26 14 2 4" xfId="27294" xr:uid="{48AC1491-2867-47C9-AF89-EBF50A0DDE5F}"/>
    <cellStyle name="Normal 26 14 2 5" xfId="32992" xr:uid="{2894F6CA-4AAF-4B1F-B7E2-B44BB0C7C99B}"/>
    <cellStyle name="Normal 26 14 3" xfId="4513" xr:uid="{3C5FBF62-11E6-484F-A214-408AB0D9112A}"/>
    <cellStyle name="Normal 26 14 4" xfId="4514" xr:uid="{1930FE1E-4A81-4570-9C27-58EBD78B9DDD}"/>
    <cellStyle name="Normal 26 14 5" xfId="15059" xr:uid="{A836CB48-88DA-49C2-8B7C-DC11A31CAFB4}"/>
    <cellStyle name="Normal 26 14 6" xfId="21595" xr:uid="{4D3CDD1C-E6F9-4948-85FD-39DDC2C2689F}"/>
    <cellStyle name="Normal 26 14 7" xfId="27293" xr:uid="{F26DD389-E98D-47A8-9EB2-6AD33E69E62D}"/>
    <cellStyle name="Normal 26 14 8" xfId="32991" xr:uid="{6534F5CB-D632-4C72-B277-28DE5E47F947}"/>
    <cellStyle name="Normal 26 15" xfId="4515" xr:uid="{FD25D911-D667-4F93-B242-8F91F52CF77E}"/>
    <cellStyle name="Normal 26 15 2" xfId="4516" xr:uid="{589BF0C9-3251-40BF-8F43-9F2D007F88A5}"/>
    <cellStyle name="Normal 26 15 2 2" xfId="15062" xr:uid="{94EFADD1-12A1-4FA2-A58A-6B2221E97130}"/>
    <cellStyle name="Normal 26 15 2 3" xfId="21598" xr:uid="{7F27E9EC-027E-41C9-B85D-408D487973D8}"/>
    <cellStyle name="Normal 26 15 2 4" xfId="27296" xr:uid="{02DC9F88-0A9D-4D3A-806C-9A5A9BA3193A}"/>
    <cellStyle name="Normal 26 15 2 5" xfId="32994" xr:uid="{5315E02C-0CA4-41C4-9862-CDE062D36EB6}"/>
    <cellStyle name="Normal 26 15 3" xfId="4517" xr:uid="{226EB323-6100-4524-BCC4-9AE967AB1D73}"/>
    <cellStyle name="Normal 26 15 4" xfId="4518" xr:uid="{21D94586-460C-4B05-AE8B-670346F0A923}"/>
    <cellStyle name="Normal 26 15 5" xfId="15061" xr:uid="{E3F33D0D-8B73-42EB-A47B-380B0D6F2AC7}"/>
    <cellStyle name="Normal 26 15 6" xfId="21597" xr:uid="{0FEB088E-BD84-40AA-99D5-5E0D33AC5413}"/>
    <cellStyle name="Normal 26 15 7" xfId="27295" xr:uid="{F0B67506-BB5C-4FC4-A3BD-14C9AC347F7C}"/>
    <cellStyle name="Normal 26 15 8" xfId="32993" xr:uid="{ADEBB17A-6839-4C88-83F6-1AF0060A069E}"/>
    <cellStyle name="Normal 26 16" xfId="4519" xr:uid="{9B1BB921-8C57-432A-B251-0F989F52EB5C}"/>
    <cellStyle name="Normal 26 16 2" xfId="4520" xr:uid="{1FFDE10E-F74C-4AC1-BC72-6E3402F8DFD9}"/>
    <cellStyle name="Normal 26 16 2 2" xfId="15064" xr:uid="{007FB702-4EC0-4A11-AC9A-374BA11A48B4}"/>
    <cellStyle name="Normal 26 16 2 3" xfId="21600" xr:uid="{B2A41771-C634-4611-A355-980533C15B8F}"/>
    <cellStyle name="Normal 26 16 2 4" xfId="27298" xr:uid="{EA3B4C6F-9EF0-454C-AD69-CC607F302009}"/>
    <cellStyle name="Normal 26 16 2 5" xfId="32996" xr:uid="{E86BF5CA-FEF4-442F-B68F-F74FF071DF14}"/>
    <cellStyle name="Normal 26 16 3" xfId="4521" xr:uid="{09F9E28F-B192-4A51-942F-985BEC66E0EF}"/>
    <cellStyle name="Normal 26 16 4" xfId="4522" xr:uid="{B9F15DD2-C22B-4009-9E60-90E7E3D0B518}"/>
    <cellStyle name="Normal 26 16 5" xfId="15063" xr:uid="{F983CACC-7DBD-458D-A551-0E9901C1233A}"/>
    <cellStyle name="Normal 26 16 6" xfId="21599" xr:uid="{03CFB2F5-EE68-4BCE-9964-7A54260E4856}"/>
    <cellStyle name="Normal 26 16 7" xfId="27297" xr:uid="{A98415FC-343E-454F-841A-DD1F9D75BB54}"/>
    <cellStyle name="Normal 26 16 8" xfId="32995" xr:uid="{19709130-51C3-4C62-9116-291DE38510A0}"/>
    <cellStyle name="Normal 26 17" xfId="4523" xr:uid="{B8D8F9F9-FCA7-4D3F-9962-6E328B1266EB}"/>
    <cellStyle name="Normal 26 17 2" xfId="4524" xr:uid="{3FE4A942-B784-452C-8808-9F4D039DC63E}"/>
    <cellStyle name="Normal 26 17 2 2" xfId="15066" xr:uid="{6B9B63A8-1B7C-402F-B467-389BEEC1DD85}"/>
    <cellStyle name="Normal 26 17 2 3" xfId="21602" xr:uid="{A09D5AC4-92BB-41C6-80CB-E5573E23E699}"/>
    <cellStyle name="Normal 26 17 2 4" xfId="27300" xr:uid="{CB47DD48-0B80-426A-9797-CEE934A1AB97}"/>
    <cellStyle name="Normal 26 17 2 5" xfId="32998" xr:uid="{8571B095-3A76-4A74-84A7-E80C727728A8}"/>
    <cellStyle name="Normal 26 17 3" xfId="4525" xr:uid="{A1D7E03B-31E7-4700-BE30-D838C6A3A88A}"/>
    <cellStyle name="Normal 26 17 4" xfId="4526" xr:uid="{1CA9C100-80AB-422F-9952-1F8B676A8594}"/>
    <cellStyle name="Normal 26 17 5" xfId="15065" xr:uid="{F11ACE4E-9F03-4468-B21B-B941847054E2}"/>
    <cellStyle name="Normal 26 17 6" xfId="21601" xr:uid="{1834C4D9-79E3-42D4-95D5-5D0BC456ABE0}"/>
    <cellStyle name="Normal 26 17 7" xfId="27299" xr:uid="{4405A01E-35D1-4501-9D75-874B8C807F5B}"/>
    <cellStyle name="Normal 26 17 8" xfId="32997" xr:uid="{D4880439-B17D-44D8-A10D-312A9294B6B3}"/>
    <cellStyle name="Normal 26 18" xfId="4527" xr:uid="{74B38DB3-D226-4CC5-8511-9CBF86AFF040}"/>
    <cellStyle name="Normal 26 18 2" xfId="4528" xr:uid="{36BDE81A-C551-4A83-8C31-95353C1E6BE1}"/>
    <cellStyle name="Normal 26 18 2 2" xfId="15068" xr:uid="{02E7D881-DE99-4A69-85A7-FA564ED97263}"/>
    <cellStyle name="Normal 26 18 2 3" xfId="21604" xr:uid="{C33EE111-40C7-4CB1-83C3-D85A492662CA}"/>
    <cellStyle name="Normal 26 18 2 4" xfId="27302" xr:uid="{1B669BF3-503D-4D95-A341-0B5E1A289630}"/>
    <cellStyle name="Normal 26 18 2 5" xfId="33000" xr:uid="{14841F1F-C38F-48A4-9577-0C25A1B427E4}"/>
    <cellStyle name="Normal 26 18 3" xfId="4529" xr:uid="{620D7005-06B9-447C-A05D-E2A84F763FFA}"/>
    <cellStyle name="Normal 26 18 4" xfId="4530" xr:uid="{0016DB1B-9943-40E1-85E1-CBF2D0499DD4}"/>
    <cellStyle name="Normal 26 18 5" xfId="15067" xr:uid="{A9DC130B-1F61-4D72-BFA7-7583101A0C05}"/>
    <cellStyle name="Normal 26 18 6" xfId="21603" xr:uid="{A973F633-9580-4DEE-A7AA-67F2BAC0B6FD}"/>
    <cellStyle name="Normal 26 18 7" xfId="27301" xr:uid="{C28E05B4-ACF8-4389-9B5C-CF530FECDA6F}"/>
    <cellStyle name="Normal 26 18 8" xfId="32999" xr:uid="{EE29F70F-E19E-4480-8B31-082D63111CA6}"/>
    <cellStyle name="Normal 26 19" xfId="4531" xr:uid="{3C364856-F5FF-4F0C-8F6D-9A5EA43E8F1F}"/>
    <cellStyle name="Normal 26 19 2" xfId="4532" xr:uid="{109C8DB2-2F41-4590-B0A7-B32A3ED6652E}"/>
    <cellStyle name="Normal 26 19 2 2" xfId="15070" xr:uid="{8F8B6186-3B61-432F-A0EE-1C276C99073A}"/>
    <cellStyle name="Normal 26 19 2 3" xfId="21606" xr:uid="{C1E2AD7B-F915-4863-AAD3-6197AF54AD40}"/>
    <cellStyle name="Normal 26 19 2 4" xfId="27304" xr:uid="{16CAD1BF-95FA-47D5-81FC-BFBD65A0A723}"/>
    <cellStyle name="Normal 26 19 2 5" xfId="33002" xr:uid="{2D676DA0-072E-49BE-AEEF-37A14B84320B}"/>
    <cellStyle name="Normal 26 19 3" xfId="4533" xr:uid="{238A7910-801D-4525-9F1B-6861DEF1E741}"/>
    <cellStyle name="Normal 26 19 4" xfId="4534" xr:uid="{B79EDAAA-A2FC-4932-ACA4-F24AC4240830}"/>
    <cellStyle name="Normal 26 19 5" xfId="15069" xr:uid="{13179100-4225-4884-83DA-14D9FCCFF82E}"/>
    <cellStyle name="Normal 26 19 6" xfId="21605" xr:uid="{66E77F45-53B4-432A-8361-8A925097DDED}"/>
    <cellStyle name="Normal 26 19 7" xfId="27303" xr:uid="{0466810A-B262-4959-9A25-AB5837096DB4}"/>
    <cellStyle name="Normal 26 19 8" xfId="33001" xr:uid="{24E03B3E-ECDC-4732-B8BA-EA552102D2C4}"/>
    <cellStyle name="Normal 26 2" xfId="4535" xr:uid="{35AE04B0-7EFC-476E-8115-13875D90888C}"/>
    <cellStyle name="Normal 26 2 2" xfId="4536" xr:uid="{5C9182FE-7807-4D94-B9C1-D9666E56BBB9}"/>
    <cellStyle name="Normal 26 2 2 2" xfId="15072" xr:uid="{62E8D0E0-5900-4098-8DC0-ED8860366442}"/>
    <cellStyle name="Normal 26 2 2 3" xfId="21608" xr:uid="{4EC6FF6E-DA33-43D0-8CDC-BDA3BE39C9D0}"/>
    <cellStyle name="Normal 26 2 2 4" xfId="27306" xr:uid="{E3A57216-0BCE-449B-801F-49D8C4C831C0}"/>
    <cellStyle name="Normal 26 2 2 5" xfId="33004" xr:uid="{E0F2EB32-FBD5-4615-8AE3-13980493F535}"/>
    <cellStyle name="Normal 26 2 3" xfId="4537" xr:uid="{4ACD8D8C-FF23-438A-97B3-1F529E307BF2}"/>
    <cellStyle name="Normal 26 2 4" xfId="4538" xr:uid="{19FD67DB-CAB8-44E5-9580-3885BD9933BE}"/>
    <cellStyle name="Normal 26 2 5" xfId="15071" xr:uid="{91A54F2F-2D42-4F77-8286-31743597F4A8}"/>
    <cellStyle name="Normal 26 2 6" xfId="21607" xr:uid="{537024A3-0CFE-4559-86F1-78029DA044C0}"/>
    <cellStyle name="Normal 26 2 7" xfId="27305" xr:uid="{35D2EAFD-3583-4AAA-9985-5688EDF0E58F}"/>
    <cellStyle name="Normal 26 2 8" xfId="33003" xr:uid="{A35526A2-3BE7-4767-8994-EC65F6C8B504}"/>
    <cellStyle name="Normal 26 20" xfId="4539" xr:uid="{1C04C7E5-E8FF-4BB4-BF76-B28DF8E86045}"/>
    <cellStyle name="Normal 26 20 2" xfId="4540" xr:uid="{DC06D939-1748-4246-930D-C888BFADE662}"/>
    <cellStyle name="Normal 26 20 2 2" xfId="15074" xr:uid="{091149CC-662E-488F-916B-E7DFBD8D48BF}"/>
    <cellStyle name="Normal 26 20 2 3" xfId="21610" xr:uid="{1FBEB2A6-213A-4267-B7EA-C6D372EA4216}"/>
    <cellStyle name="Normal 26 20 2 4" xfId="27308" xr:uid="{40C84253-6926-4524-931E-0995EA6F8799}"/>
    <cellStyle name="Normal 26 20 2 5" xfId="33006" xr:uid="{775BAF61-79E8-4A7A-9A30-6084E9FB42C3}"/>
    <cellStyle name="Normal 26 20 3" xfId="4541" xr:uid="{999A6AA4-CEFB-476E-8B66-8A27E0244C36}"/>
    <cellStyle name="Normal 26 20 4" xfId="4542" xr:uid="{1E0F22E8-C9FB-4640-B022-D9695FE0874A}"/>
    <cellStyle name="Normal 26 20 5" xfId="15073" xr:uid="{2D5F0632-FD34-4F91-AAD9-B8AE4545E552}"/>
    <cellStyle name="Normal 26 20 6" xfId="21609" xr:uid="{6D48115C-301F-401F-BFF2-A041D0C8C303}"/>
    <cellStyle name="Normal 26 20 7" xfId="27307" xr:uid="{54793A95-1487-48E9-A3C4-D1B909B417DE}"/>
    <cellStyle name="Normal 26 20 8" xfId="33005" xr:uid="{7AF31AC5-F8C4-4692-BF85-55EF4FF3A40F}"/>
    <cellStyle name="Normal 26 21" xfId="4543" xr:uid="{C3D92FDB-6027-43DD-B0AC-EA8059C7CC53}"/>
    <cellStyle name="Normal 26 21 2" xfId="4544" xr:uid="{BC4CCDC2-7140-4153-9551-DDA90FC2C2C3}"/>
    <cellStyle name="Normal 26 21 2 2" xfId="15076" xr:uid="{55D9BBFB-B26C-4E70-995C-B4A2C2A64B01}"/>
    <cellStyle name="Normal 26 21 2 3" xfId="21612" xr:uid="{A1EEDFCA-5C21-4571-88D1-30A331D8073C}"/>
    <cellStyle name="Normal 26 21 2 4" xfId="27310" xr:uid="{86594D47-D1CF-4A15-BDAF-5B20062E8F64}"/>
    <cellStyle name="Normal 26 21 2 5" xfId="33008" xr:uid="{8162CE9E-68B3-4D19-97A1-085A3F44AD42}"/>
    <cellStyle name="Normal 26 21 3" xfId="4545" xr:uid="{D5307B48-2C8A-4084-B98B-DF91D9223E84}"/>
    <cellStyle name="Normal 26 21 4" xfId="4546" xr:uid="{3DCBD9E1-463F-4DCB-B6EB-EE78166E6C5F}"/>
    <cellStyle name="Normal 26 21 5" xfId="15075" xr:uid="{B1D4F94E-AAA2-4CAF-9E6C-9A33889DB0B7}"/>
    <cellStyle name="Normal 26 21 6" xfId="21611" xr:uid="{7E317E3A-EFD4-48F5-B9FC-5976C7DE9F00}"/>
    <cellStyle name="Normal 26 21 7" xfId="27309" xr:uid="{A28DCCDB-0EB1-4A62-8240-5C83737522D0}"/>
    <cellStyle name="Normal 26 21 8" xfId="33007" xr:uid="{44988EA9-D5CA-4B71-8657-D609E09AA3A9}"/>
    <cellStyle name="Normal 26 22" xfId="4547" xr:uid="{32499215-94BC-4A03-B89A-84CDFC97A8E1}"/>
    <cellStyle name="Normal 26 22 2" xfId="4548" xr:uid="{6F722DB5-A271-42BB-8CB3-B2A1557170B7}"/>
    <cellStyle name="Normal 26 22 2 2" xfId="15078" xr:uid="{3CCFD334-05E7-4738-944A-64F5BC6FC535}"/>
    <cellStyle name="Normal 26 22 2 3" xfId="21614" xr:uid="{5CC120A9-1D9B-4D4A-A127-3BD02D07EF0F}"/>
    <cellStyle name="Normal 26 22 2 4" xfId="27312" xr:uid="{41BACC4B-0B78-4A09-9A56-DDA236394E25}"/>
    <cellStyle name="Normal 26 22 2 5" xfId="33010" xr:uid="{1BCF363F-1387-4176-B802-AA15DB5C573F}"/>
    <cellStyle name="Normal 26 22 3" xfId="4549" xr:uid="{6F7D67A8-2BF2-4BF7-8726-BD7AFF7AF93E}"/>
    <cellStyle name="Normal 26 22 4" xfId="4550" xr:uid="{7C31013D-A8B1-449F-B7FF-2056513D66A9}"/>
    <cellStyle name="Normal 26 22 5" xfId="15077" xr:uid="{7631AF51-AD03-43F4-AE6A-AAC047DAFCA6}"/>
    <cellStyle name="Normal 26 22 6" xfId="21613" xr:uid="{FCD08537-15C5-48D6-B911-08A97F8434E5}"/>
    <cellStyle name="Normal 26 22 7" xfId="27311" xr:uid="{87501898-2A3B-4368-A31B-7B588FBA5436}"/>
    <cellStyle name="Normal 26 22 8" xfId="33009" xr:uid="{AD1D1CF0-E562-463C-8F44-B72C7A1ABBC8}"/>
    <cellStyle name="Normal 26 23" xfId="4551" xr:uid="{446EBFB5-F0C8-49CA-A2B4-142590B3827F}"/>
    <cellStyle name="Normal 26 23 2" xfId="4552" xr:uid="{E6B8236C-ED3D-45E7-8E2D-32FF04EEC0C4}"/>
    <cellStyle name="Normal 26 23 2 2" xfId="15080" xr:uid="{F0C97CFC-35CD-4D71-8235-3EE221FD0904}"/>
    <cellStyle name="Normal 26 23 2 3" xfId="21616" xr:uid="{163BCC0C-239C-431F-A5D1-70573C7CDCE4}"/>
    <cellStyle name="Normal 26 23 2 4" xfId="27314" xr:uid="{D032A364-0FA0-407F-88C5-29F3FE7A6EBA}"/>
    <cellStyle name="Normal 26 23 2 5" xfId="33012" xr:uid="{A1BD67AC-C7D8-49D0-8EDA-2721CD40DBA2}"/>
    <cellStyle name="Normal 26 23 3" xfId="4553" xr:uid="{2DF2F085-7C28-4302-AAE8-4D0B2A84F103}"/>
    <cellStyle name="Normal 26 23 4" xfId="4554" xr:uid="{AC141EC0-BBA5-47C9-8260-E65ECEEC1452}"/>
    <cellStyle name="Normal 26 23 5" xfId="15079" xr:uid="{D42270EB-BBB7-4386-8EE6-21BF0F438A93}"/>
    <cellStyle name="Normal 26 23 6" xfId="21615" xr:uid="{5049A1B6-0D17-4228-B577-DB77684CA770}"/>
    <cellStyle name="Normal 26 23 7" xfId="27313" xr:uid="{B3EC40AE-E072-474C-AA9F-5BA059ABF70F}"/>
    <cellStyle name="Normal 26 23 8" xfId="33011" xr:uid="{A0FB381E-C330-4FA6-B7FE-6D6E5B8A5C1E}"/>
    <cellStyle name="Normal 26 24" xfId="4555" xr:uid="{D70050A1-8493-438F-A970-F9313A54CFF4}"/>
    <cellStyle name="Normal 26 24 2" xfId="4556" xr:uid="{60BF44B5-7F83-44A9-8270-391C29A54FD3}"/>
    <cellStyle name="Normal 26 24 2 2" xfId="15082" xr:uid="{12D93C7E-E820-4DE5-A2E4-1C17C679989A}"/>
    <cellStyle name="Normal 26 24 2 3" xfId="21618" xr:uid="{6465EE62-8005-4E3F-ABFE-E6723A201D73}"/>
    <cellStyle name="Normal 26 24 2 4" xfId="27316" xr:uid="{858C00A9-1A37-44AE-BA92-27A5136CBF3F}"/>
    <cellStyle name="Normal 26 24 2 5" xfId="33014" xr:uid="{727D471F-8A36-472B-8516-2B39506BC2F3}"/>
    <cellStyle name="Normal 26 24 3" xfId="4557" xr:uid="{FDECD574-2A32-40A0-BF3B-636020E16B5E}"/>
    <cellStyle name="Normal 26 24 4" xfId="4558" xr:uid="{B046C31F-021C-4D9C-B7FB-3D09362F6112}"/>
    <cellStyle name="Normal 26 24 5" xfId="15081" xr:uid="{B40B11A0-2458-4D26-9204-F2C86EE17EE5}"/>
    <cellStyle name="Normal 26 24 6" xfId="21617" xr:uid="{F95426F1-7BDE-4A88-BE82-B4EAF034DB8B}"/>
    <cellStyle name="Normal 26 24 7" xfId="27315" xr:uid="{EC051C20-884B-45BB-A9C4-13549B2C3E08}"/>
    <cellStyle name="Normal 26 24 8" xfId="33013" xr:uid="{1A835920-32E0-4DC8-9E8C-7C912FBF3370}"/>
    <cellStyle name="Normal 26 25" xfId="4559" xr:uid="{62D54DE6-2A6C-4197-9653-96BC072E7155}"/>
    <cellStyle name="Normal 26 25 2" xfId="4560" xr:uid="{1F095564-AF3C-4782-B42D-4569356F405A}"/>
    <cellStyle name="Normal 26 25 2 2" xfId="15084" xr:uid="{F7E14926-F0D2-475E-B104-19C814B612DF}"/>
    <cellStyle name="Normal 26 25 2 3" xfId="21620" xr:uid="{6D1A846C-60CD-425E-B814-B04BA09EF103}"/>
    <cellStyle name="Normal 26 25 2 4" xfId="27318" xr:uid="{4462E753-BF66-41D8-86CA-7B25C0541851}"/>
    <cellStyle name="Normal 26 25 2 5" xfId="33016" xr:uid="{867E9CD3-71B2-4E77-959C-B2CE354D0C76}"/>
    <cellStyle name="Normal 26 25 3" xfId="4561" xr:uid="{0C08546B-7157-4503-97DE-8EA9549DBB22}"/>
    <cellStyle name="Normal 26 25 4" xfId="4562" xr:uid="{2E1934E5-F26B-4CA1-B89C-656A6C7D67AA}"/>
    <cellStyle name="Normal 26 25 5" xfId="15083" xr:uid="{0C6F03D1-2222-492C-8934-C9E45C4BA8E6}"/>
    <cellStyle name="Normal 26 25 6" xfId="21619" xr:uid="{7901F05F-E764-4273-A514-76327D74E382}"/>
    <cellStyle name="Normal 26 25 7" xfId="27317" xr:uid="{A8D50EBE-0724-4CA8-A639-23D57A1C7EAF}"/>
    <cellStyle name="Normal 26 25 8" xfId="33015" xr:uid="{A84B6FAF-D915-4235-A259-5A5516667085}"/>
    <cellStyle name="Normal 26 26" xfId="4563" xr:uid="{CEEA7524-2143-4E7C-ADBD-8C4E01DB4293}"/>
    <cellStyle name="Normal 26 26 2" xfId="4564" xr:uid="{BACC3F93-0A22-45AA-8DB2-FC5332967BEB}"/>
    <cellStyle name="Normal 26 26 2 2" xfId="15086" xr:uid="{C5BCDD6F-3713-4D5D-96B9-5F7ABA7DB182}"/>
    <cellStyle name="Normal 26 26 2 3" xfId="21622" xr:uid="{DD2D7E07-425D-4CA2-A2E9-2C3991CF116D}"/>
    <cellStyle name="Normal 26 26 2 4" xfId="27320" xr:uid="{F5AB14CC-364D-4F6A-AD2E-3E344B8FAF07}"/>
    <cellStyle name="Normal 26 26 2 5" xfId="33018" xr:uid="{89BFD7DF-DE00-47A1-B071-41A0E7CC0407}"/>
    <cellStyle name="Normal 26 26 3" xfId="4565" xr:uid="{208236A7-A90E-4906-8FF2-34227C48ACB3}"/>
    <cellStyle name="Normal 26 26 4" xfId="4566" xr:uid="{78C8CF65-995E-40F6-B364-3CF61EEE0E87}"/>
    <cellStyle name="Normal 26 26 5" xfId="15085" xr:uid="{2D5EE8C5-96F5-422C-9238-70B6BE0BF359}"/>
    <cellStyle name="Normal 26 26 6" xfId="21621" xr:uid="{3993E432-0AE3-41B5-8C57-6A34CBE782BE}"/>
    <cellStyle name="Normal 26 26 7" xfId="27319" xr:uid="{517DB51B-CC92-40EA-86F6-A39AECEF820B}"/>
    <cellStyle name="Normal 26 26 8" xfId="33017" xr:uid="{53458F4F-206C-4FFA-A500-3D77956A6CBC}"/>
    <cellStyle name="Normal 26 27" xfId="4567" xr:uid="{62EB7EAE-278F-4B44-B70F-33C532471A45}"/>
    <cellStyle name="Normal 26 27 2" xfId="4568" xr:uid="{49619231-2A58-4304-87AA-94AC8D371AE2}"/>
    <cellStyle name="Normal 26 27 2 2" xfId="15088" xr:uid="{241F80A9-5324-443B-8BB1-F92F0B43FC4B}"/>
    <cellStyle name="Normal 26 27 2 3" xfId="21624" xr:uid="{986B91DC-9945-41DF-BC51-EF15B26C844A}"/>
    <cellStyle name="Normal 26 27 2 4" xfId="27322" xr:uid="{82569B3B-D85A-4BD5-BCBA-EC14093BF52C}"/>
    <cellStyle name="Normal 26 27 2 5" xfId="33020" xr:uid="{56B07E08-E0F4-44A4-A8FD-717BB782C7C0}"/>
    <cellStyle name="Normal 26 27 3" xfId="4569" xr:uid="{B579E785-5331-45B1-91CA-8442392F10A3}"/>
    <cellStyle name="Normal 26 27 4" xfId="4570" xr:uid="{7F7EDE41-F086-458F-8AA1-B45CFFE1F2B1}"/>
    <cellStyle name="Normal 26 27 5" xfId="15087" xr:uid="{0AA6A099-AC14-4924-83B4-B9E91627FE5A}"/>
    <cellStyle name="Normal 26 27 6" xfId="21623" xr:uid="{851C412C-B9B2-462A-9496-FAA9C10328B0}"/>
    <cellStyle name="Normal 26 27 7" xfId="27321" xr:uid="{EF575BB7-B033-469F-921F-A7D6A16DB774}"/>
    <cellStyle name="Normal 26 27 8" xfId="33019" xr:uid="{F95BB3A8-1CDE-4432-8137-E46100E7B38B}"/>
    <cellStyle name="Normal 26 28" xfId="4571" xr:uid="{8C4542C2-4F57-41D8-815D-8B531A926731}"/>
    <cellStyle name="Normal 26 28 2" xfId="4572" xr:uid="{9C2F5B43-A550-482E-B6A7-D00C574378BA}"/>
    <cellStyle name="Normal 26 28 2 2" xfId="15090" xr:uid="{9ED93BED-5AC8-4FF4-9E5E-50B62D309F26}"/>
    <cellStyle name="Normal 26 28 2 3" xfId="21626" xr:uid="{B9E81093-C39B-4731-8509-9529BA7392F9}"/>
    <cellStyle name="Normal 26 28 2 4" xfId="27324" xr:uid="{2BAD47AA-DBFF-419A-835C-14FAFB9D5BFE}"/>
    <cellStyle name="Normal 26 28 2 5" xfId="33022" xr:uid="{B6A2768E-1BAB-416D-8DEE-583DB3182E21}"/>
    <cellStyle name="Normal 26 28 3" xfId="4573" xr:uid="{C7F4F230-308B-4697-9950-2BFD13145469}"/>
    <cellStyle name="Normal 26 28 4" xfId="4574" xr:uid="{E3C53115-CD9E-4BD9-92D0-846EA61A8BF9}"/>
    <cellStyle name="Normal 26 28 5" xfId="15089" xr:uid="{C10E5F7F-3D02-4F48-AAB6-37D038728A6B}"/>
    <cellStyle name="Normal 26 28 6" xfId="21625" xr:uid="{DE1A389D-B149-4E1D-82A7-FDD416379E3D}"/>
    <cellStyle name="Normal 26 28 7" xfId="27323" xr:uid="{0B12F5BC-5AA0-4FE0-8418-B623BDBF7C34}"/>
    <cellStyle name="Normal 26 28 8" xfId="33021" xr:uid="{60C9CE19-C274-42D8-BBE1-FBA846C9E027}"/>
    <cellStyle name="Normal 26 29" xfId="4575" xr:uid="{BC897C57-5E50-45BE-BD84-50730ACAA23A}"/>
    <cellStyle name="Normal 26 29 2" xfId="4576" xr:uid="{3C539B3F-6744-4851-94FE-1DCB2870C4DC}"/>
    <cellStyle name="Normal 26 29 2 2" xfId="15092" xr:uid="{FAABA887-DB34-4301-BCFB-1A776E69C625}"/>
    <cellStyle name="Normal 26 29 2 3" xfId="21628" xr:uid="{B518B6BF-F29F-4F1E-B1C7-376C021530F9}"/>
    <cellStyle name="Normal 26 29 2 4" xfId="27326" xr:uid="{DE9611AF-8DAE-474B-8653-9C90B24053CB}"/>
    <cellStyle name="Normal 26 29 2 5" xfId="33024" xr:uid="{39E7F423-46F0-457E-84BF-560D764DE3CB}"/>
    <cellStyle name="Normal 26 29 3" xfId="4577" xr:uid="{5268F4C6-570F-4F11-AD06-0AD12F03E6A0}"/>
    <cellStyle name="Normal 26 29 4" xfId="4578" xr:uid="{B7A82089-0265-48BD-86A5-093B6CA742F5}"/>
    <cellStyle name="Normal 26 29 5" xfId="15091" xr:uid="{75AC8E77-D276-45C6-8421-D2924FD04F3B}"/>
    <cellStyle name="Normal 26 29 6" xfId="21627" xr:uid="{9131880F-DA0B-467C-AFA6-21E92C2FDDDB}"/>
    <cellStyle name="Normal 26 29 7" xfId="27325" xr:uid="{7DDE209A-0E79-481E-B9B9-7AFBF2C877DB}"/>
    <cellStyle name="Normal 26 29 8" xfId="33023" xr:uid="{7A98A2C0-D052-4B26-AAC0-211130C704F9}"/>
    <cellStyle name="Normal 26 3" xfId="4579" xr:uid="{7129546B-6D85-4D70-AB10-A6BD51868733}"/>
    <cellStyle name="Normal 26 3 2" xfId="4580" xr:uid="{7BA93AAF-F8A0-43F4-AE58-EB02B9330D78}"/>
    <cellStyle name="Normal 26 3 2 2" xfId="15094" xr:uid="{ADE60808-FBEE-4C06-83E1-C6855267A820}"/>
    <cellStyle name="Normal 26 3 2 3" xfId="21630" xr:uid="{CCFCBEAB-2C50-4833-94EA-9F9AB92221E1}"/>
    <cellStyle name="Normal 26 3 2 4" xfId="27328" xr:uid="{5BF787EE-63A0-490C-853D-BC9FDE93D362}"/>
    <cellStyle name="Normal 26 3 2 5" xfId="33026" xr:uid="{1DFAAC51-AE4E-4412-AF2B-6876CA4C95B5}"/>
    <cellStyle name="Normal 26 3 3" xfId="4581" xr:uid="{A4AF56E4-3363-4061-9DDA-B46A7E47D522}"/>
    <cellStyle name="Normal 26 3 4" xfId="4582" xr:uid="{38E212C5-0C33-4776-BFF4-39B20C09D7CB}"/>
    <cellStyle name="Normal 26 3 5" xfId="15093" xr:uid="{57A40AAA-D550-4FB1-82FE-8D37600BEE57}"/>
    <cellStyle name="Normal 26 3 6" xfId="21629" xr:uid="{FF69B2FC-E455-4C3B-A168-1910818F85B0}"/>
    <cellStyle name="Normal 26 3 7" xfId="27327" xr:uid="{710D3142-0408-485C-B325-501EA366EF23}"/>
    <cellStyle name="Normal 26 3 8" xfId="33025" xr:uid="{DC5CF54D-FB06-4284-BF65-0BFF96F979B4}"/>
    <cellStyle name="Normal 26 30" xfId="4583" xr:uid="{EAEFCAEC-1F02-4A18-9D2A-6935ACBEA867}"/>
    <cellStyle name="Normal 26 30 2" xfId="4584" xr:uid="{553BCEB3-3547-46A4-849C-2EF07E41C449}"/>
    <cellStyle name="Normal 26 30 2 2" xfId="15096" xr:uid="{CE549D80-ECE8-4665-BDB2-D7775478214B}"/>
    <cellStyle name="Normal 26 30 2 3" xfId="21632" xr:uid="{AF5A6D19-7AF3-4E08-B9F8-A13AA44D3F45}"/>
    <cellStyle name="Normal 26 30 2 4" xfId="27330" xr:uid="{9ACA1C4E-FB26-483B-AB85-88AAADED838A}"/>
    <cellStyle name="Normal 26 30 2 5" xfId="33028" xr:uid="{5399FB46-E0C9-494F-AFBA-6D272143DEC2}"/>
    <cellStyle name="Normal 26 30 3" xfId="4585" xr:uid="{61A6D18D-D8E3-4839-B3F1-0AF3FA78C467}"/>
    <cellStyle name="Normal 26 30 4" xfId="4586" xr:uid="{B16010CA-88C6-4712-BE6A-6149B6BCE407}"/>
    <cellStyle name="Normal 26 30 5" xfId="15095" xr:uid="{1984B521-FC75-40B3-B053-F714978AF9CC}"/>
    <cellStyle name="Normal 26 30 6" xfId="21631" xr:uid="{C14BD2AE-4073-4D19-9A7F-06ACBB11BE04}"/>
    <cellStyle name="Normal 26 30 7" xfId="27329" xr:uid="{E7C6F5ED-B2BC-4DB0-AA1C-49DFB795051D}"/>
    <cellStyle name="Normal 26 30 8" xfId="33027" xr:uid="{0B83D285-4E28-47A2-A0A8-3559F9F37683}"/>
    <cellStyle name="Normal 26 31" xfId="4587" xr:uid="{974B9C73-F119-45DB-AB54-2794E524951F}"/>
    <cellStyle name="Normal 26 31 2" xfId="4588" xr:uid="{90AB0CCD-2730-4CB3-B10A-4236D6C4F3DB}"/>
    <cellStyle name="Normal 26 31 2 2" xfId="15098" xr:uid="{0B8A2D03-DD43-4B20-A9CE-4B6F5EEC2362}"/>
    <cellStyle name="Normal 26 31 2 3" xfId="21634" xr:uid="{E48FF3B0-2A9C-4E88-ADFB-C75ABEF17ECD}"/>
    <cellStyle name="Normal 26 31 2 4" xfId="27332" xr:uid="{C243D68F-A09F-4605-B40F-95D7D7EB2BC5}"/>
    <cellStyle name="Normal 26 31 2 5" xfId="33030" xr:uid="{4127E42B-69ED-4CD4-B261-34652CF3D616}"/>
    <cellStyle name="Normal 26 31 3" xfId="4589" xr:uid="{8EA464D8-80D3-445B-B0BF-34E6EBD76B9C}"/>
    <cellStyle name="Normal 26 31 4" xfId="4590" xr:uid="{0EEB3F6E-6B84-4DCA-965D-AAA37B0F3E0B}"/>
    <cellStyle name="Normal 26 31 5" xfId="15097" xr:uid="{C40D8FB1-FD74-4DDB-A6B9-EFC1D70E902A}"/>
    <cellStyle name="Normal 26 31 6" xfId="21633" xr:uid="{6434DCF3-AE1E-4624-9240-A33FD00023E1}"/>
    <cellStyle name="Normal 26 31 7" xfId="27331" xr:uid="{4CFC659A-68CB-47C5-9D96-84B531A14763}"/>
    <cellStyle name="Normal 26 31 8" xfId="33029" xr:uid="{CC044F22-BCAC-4B26-86B2-00CB1C1B4B97}"/>
    <cellStyle name="Normal 26 32" xfId="4591" xr:uid="{A84FC685-D474-45E6-9F92-64136A88D397}"/>
    <cellStyle name="Normal 26 32 2" xfId="4592" xr:uid="{BDEAD135-96A8-43B6-95BE-A55AA543D165}"/>
    <cellStyle name="Normal 26 32 2 2" xfId="15100" xr:uid="{B24CD776-419C-42A8-B0D0-B0D0167AC345}"/>
    <cellStyle name="Normal 26 32 2 3" xfId="21636" xr:uid="{11FEC233-8B0D-4B17-947A-72E19000660F}"/>
    <cellStyle name="Normal 26 32 2 4" xfId="27334" xr:uid="{77D12D83-F262-4835-B80F-7D2E769682CC}"/>
    <cellStyle name="Normal 26 32 2 5" xfId="33032" xr:uid="{2D5990A1-4FA2-49DD-BA2C-E652A5F29438}"/>
    <cellStyle name="Normal 26 32 3" xfId="4593" xr:uid="{5A542DE9-F77B-4150-A8AB-D8B67AF38541}"/>
    <cellStyle name="Normal 26 32 4" xfId="4594" xr:uid="{7F28C950-1DB1-4332-A33A-140568B227E5}"/>
    <cellStyle name="Normal 26 32 5" xfId="15099" xr:uid="{CF894588-B912-4868-B575-30B85F95CB75}"/>
    <cellStyle name="Normal 26 32 6" xfId="21635" xr:uid="{7349AAD9-50F8-409D-AD5F-B0F2B32EA682}"/>
    <cellStyle name="Normal 26 32 7" xfId="27333" xr:uid="{8EAA4819-6A7F-4196-9C46-8A6B79FFCF62}"/>
    <cellStyle name="Normal 26 32 8" xfId="33031" xr:uid="{5CDC97ED-0C7D-453D-A218-8007488882DF}"/>
    <cellStyle name="Normal 26 33" xfId="4595" xr:uid="{483C34D0-4215-487A-8D19-1EB664D521B8}"/>
    <cellStyle name="Normal 26 33 2" xfId="4596" xr:uid="{D7F80E36-151D-438B-B656-0C586379EE08}"/>
    <cellStyle name="Normal 26 33 2 2" xfId="15102" xr:uid="{4D4DDAD3-46BE-4EDD-9FE0-9FD7D6019424}"/>
    <cellStyle name="Normal 26 33 2 3" xfId="21638" xr:uid="{C1FE5249-DC93-4172-BDF7-237E2DCB4AC1}"/>
    <cellStyle name="Normal 26 33 2 4" xfId="27336" xr:uid="{2330994B-3337-4E29-B4D3-02437868B7A6}"/>
    <cellStyle name="Normal 26 33 2 5" xfId="33034" xr:uid="{560191C3-D2C8-4ABB-AA06-A5253AC90D11}"/>
    <cellStyle name="Normal 26 33 3" xfId="4597" xr:uid="{D7AA48CF-3D52-4F80-B316-D7E53186CA9A}"/>
    <cellStyle name="Normal 26 33 4" xfId="4598" xr:uid="{C20200A9-BCFE-43D8-8700-67780A3A7FD6}"/>
    <cellStyle name="Normal 26 33 5" xfId="15101" xr:uid="{34C469FF-9165-479C-AFF7-16FDBA9AD765}"/>
    <cellStyle name="Normal 26 33 6" xfId="21637" xr:uid="{A6EB4B63-2EA1-40FA-B54E-94075964FD50}"/>
    <cellStyle name="Normal 26 33 7" xfId="27335" xr:uid="{B9BE60DE-6665-48BB-A0EE-ABB355AF2FA3}"/>
    <cellStyle name="Normal 26 33 8" xfId="33033" xr:uid="{75FD9FA6-17A6-4EF1-84CA-1A0D0D333002}"/>
    <cellStyle name="Normal 26 34" xfId="4599" xr:uid="{64CCF68F-1489-4FCE-B80B-DA31103AD82B}"/>
    <cellStyle name="Normal 26 34 2" xfId="4600" xr:uid="{0AF7238B-14E3-4E6A-956F-FF3449BB30D1}"/>
    <cellStyle name="Normal 26 34 2 2" xfId="15104" xr:uid="{4264A684-8E72-4387-BB94-C03EBB67FA1D}"/>
    <cellStyle name="Normal 26 34 2 3" xfId="21640" xr:uid="{8A169E5A-68D5-4D3C-A15A-00EE975BC55B}"/>
    <cellStyle name="Normal 26 34 2 4" xfId="27338" xr:uid="{63B4D4DD-6D23-4906-A423-6AE181D37028}"/>
    <cellStyle name="Normal 26 34 2 5" xfId="33036" xr:uid="{70E06E97-5895-4BD0-BE2C-6B466677F6D5}"/>
    <cellStyle name="Normal 26 34 3" xfId="4601" xr:uid="{31603183-126F-45B5-B612-13D4C9FE7BBD}"/>
    <cellStyle name="Normal 26 34 4" xfId="4602" xr:uid="{DF5F0207-0C94-460C-8466-0B3E148EC521}"/>
    <cellStyle name="Normal 26 34 5" xfId="15103" xr:uid="{318A6207-27EE-4BCD-8E37-A29C3544496F}"/>
    <cellStyle name="Normal 26 34 6" xfId="21639" xr:uid="{14B73E07-1518-4F1E-B34E-98F3BC365C95}"/>
    <cellStyle name="Normal 26 34 7" xfId="27337" xr:uid="{7B490CD2-F8C3-4847-9385-71D08EB5220F}"/>
    <cellStyle name="Normal 26 34 8" xfId="33035" xr:uid="{1F11A85E-AEA2-410D-AF95-A6793A89C736}"/>
    <cellStyle name="Normal 26 35" xfId="4603" xr:uid="{6AFDE498-3B80-4803-B228-7E6B0AFAB812}"/>
    <cellStyle name="Normal 26 35 2" xfId="15105" xr:uid="{C9379D3E-D88D-4D02-A065-8C8D83EAA646}"/>
    <cellStyle name="Normal 26 35 3" xfId="21641" xr:uid="{D008211A-9264-47B4-BDC3-D086ADAE10D7}"/>
    <cellStyle name="Normal 26 35 4" xfId="27339" xr:uid="{0717888F-C748-4AEE-A3DD-92D0AEEBBDC6}"/>
    <cellStyle name="Normal 26 35 5" xfId="33037" xr:uid="{94C82F5C-0A95-4A4B-BFEF-9DD5E997E3E1}"/>
    <cellStyle name="Normal 26 36" xfId="4604" xr:uid="{318D0388-C983-42E8-A603-28E8FCEBBA86}"/>
    <cellStyle name="Normal 26 36 2" xfId="15106" xr:uid="{9FD45F6D-47A8-4AE4-8816-A8857F671AD0}"/>
    <cellStyle name="Normal 26 36 3" xfId="21642" xr:uid="{ECAB7107-EDDF-46EC-B492-4D1449992E0E}"/>
    <cellStyle name="Normal 26 36 4" xfId="27340" xr:uid="{7E3F7536-4B61-4F13-8045-D0919F0090A2}"/>
    <cellStyle name="Normal 26 36 5" xfId="33038" xr:uid="{9739867C-76B4-48AF-861F-8C60E2861A5E}"/>
    <cellStyle name="Normal 26 37" xfId="4605" xr:uid="{5E85AC72-78D0-4C90-BE43-6B7BE850E1B0}"/>
    <cellStyle name="Normal 26 37 2" xfId="15107" xr:uid="{E5BC7AFF-CE04-4473-A452-49342FDDB5DA}"/>
    <cellStyle name="Normal 26 37 3" xfId="21643" xr:uid="{0578DE28-DC6B-4094-9D13-84C144F6796B}"/>
    <cellStyle name="Normal 26 37 4" xfId="27341" xr:uid="{83519043-EDDE-4B97-8FC5-E2869E9CF5BF}"/>
    <cellStyle name="Normal 26 37 5" xfId="33039" xr:uid="{4E9D1D4E-BE2B-4921-AEAA-A15F2D5430A8}"/>
    <cellStyle name="Normal 26 38" xfId="4606" xr:uid="{3474149F-E4E6-4ADC-B262-BEE5854865BC}"/>
    <cellStyle name="Normal 26 38 2" xfId="15108" xr:uid="{3EC61A26-5DA2-45DC-AA23-BB3D4908287D}"/>
    <cellStyle name="Normal 26 38 3" xfId="21644" xr:uid="{BAB9BAD8-625B-4F16-A02C-AFD3B34FFBAC}"/>
    <cellStyle name="Normal 26 38 4" xfId="27342" xr:uid="{1CDCC006-1879-4D4E-8920-C79A80C5B30A}"/>
    <cellStyle name="Normal 26 38 5" xfId="33040" xr:uid="{0FA7F96D-F3F8-462B-BDF5-BC4D7EBF8772}"/>
    <cellStyle name="Normal 26 39" xfId="4607" xr:uid="{A028895A-1C92-4066-A7D3-2A4B0BB443EC}"/>
    <cellStyle name="Normal 26 39 2" xfId="15109" xr:uid="{E2BEB285-F40C-4EFB-8872-E15CF9B389A9}"/>
    <cellStyle name="Normal 26 39 3" xfId="21645" xr:uid="{055C7018-5EFB-4AF7-9A82-11C5F67D0C70}"/>
    <cellStyle name="Normal 26 39 4" xfId="27343" xr:uid="{3F41B1D7-FF64-47BB-B9DF-723388ED3085}"/>
    <cellStyle name="Normal 26 39 5" xfId="33041" xr:uid="{A5F211D5-DE8C-4E36-A19C-153AB112F23C}"/>
    <cellStyle name="Normal 26 4" xfId="4608" xr:uid="{C7FB3C49-3875-4F64-8A1F-D9B52453111E}"/>
    <cellStyle name="Normal 26 4 2" xfId="4609" xr:uid="{4779284F-F383-45CE-9929-E545B19634AA}"/>
    <cellStyle name="Normal 26 4 2 2" xfId="15111" xr:uid="{9708A2F1-4F41-4B13-B4FA-B49269DFE084}"/>
    <cellStyle name="Normal 26 4 2 3" xfId="21647" xr:uid="{DBA60EEE-F8F5-48D7-8505-68E926E60791}"/>
    <cellStyle name="Normal 26 4 2 4" xfId="27345" xr:uid="{EC73B778-E272-431C-B215-143D92AC07CA}"/>
    <cellStyle name="Normal 26 4 2 5" xfId="33043" xr:uid="{A854ABD0-AF5E-472D-9F19-5FC0F84D2360}"/>
    <cellStyle name="Normal 26 4 3" xfId="4610" xr:uid="{A1A951FC-B572-4F2A-8E04-19D51DC8AFE1}"/>
    <cellStyle name="Normal 26 4 4" xfId="4611" xr:uid="{78901888-7F81-4246-9F8D-0789AB98B703}"/>
    <cellStyle name="Normal 26 4 5" xfId="15110" xr:uid="{4377B478-1AB5-4452-8679-68523176326E}"/>
    <cellStyle name="Normal 26 4 6" xfId="21646" xr:uid="{7641E0F6-9461-4520-84E0-2A7CBEB7E351}"/>
    <cellStyle name="Normal 26 4 7" xfId="27344" xr:uid="{EEC095A4-F55F-4582-BA93-8E00645C61A9}"/>
    <cellStyle name="Normal 26 4 8" xfId="33042" xr:uid="{33DC7626-EAF0-48D0-A8BB-FE661C6CE882}"/>
    <cellStyle name="Normal 26 40" xfId="4612" xr:uid="{4CAF0C3F-A4DE-4754-8626-B7FB2363B865}"/>
    <cellStyle name="Normal 26 40 2" xfId="15112" xr:uid="{ECEEFE86-CDC5-40AD-82A5-CA2C99C91C65}"/>
    <cellStyle name="Normal 26 40 3" xfId="21648" xr:uid="{842FD0B5-C61E-4F31-B0FB-BBA814AB9384}"/>
    <cellStyle name="Normal 26 40 4" xfId="27346" xr:uid="{D66EDD0A-0518-416F-92AA-0C6CB6D929B2}"/>
    <cellStyle name="Normal 26 40 5" xfId="33044" xr:uid="{7140A537-C137-4059-8E05-C5ACC73C4F95}"/>
    <cellStyle name="Normal 26 41" xfId="4613" xr:uid="{0EA625C2-6C99-404E-B337-7783190D5A20}"/>
    <cellStyle name="Normal 26 41 2" xfId="15113" xr:uid="{BD87547B-BEDB-43E4-9AFD-F37D864F2891}"/>
    <cellStyle name="Normal 26 41 3" xfId="21649" xr:uid="{EFEF51C8-F75B-4BDE-A993-E38520DDC1B0}"/>
    <cellStyle name="Normal 26 41 4" xfId="27347" xr:uid="{66A8C7A7-90FB-445E-A141-8928F0713B44}"/>
    <cellStyle name="Normal 26 41 5" xfId="33045" xr:uid="{38AF1083-C0A4-4632-BC48-AE2492B7E189}"/>
    <cellStyle name="Normal 26 42" xfId="4614" xr:uid="{A4630EC5-C543-4DA9-B422-39FA89817A24}"/>
    <cellStyle name="Normal 26 42 2" xfId="15114" xr:uid="{DF2A5B90-051E-4CD5-89F7-76C722381487}"/>
    <cellStyle name="Normal 26 42 3" xfId="21650" xr:uid="{D42F3280-6464-4FC5-9667-A481CE3D6002}"/>
    <cellStyle name="Normal 26 42 4" xfId="27348" xr:uid="{3AA9B64D-DDF4-4D21-BC15-60DE74679FFC}"/>
    <cellStyle name="Normal 26 42 5" xfId="33046" xr:uid="{E4188D1B-E09B-42F9-9E1E-7E1C2A23CF24}"/>
    <cellStyle name="Normal 26 43" xfId="4615" xr:uid="{7E44F477-2450-46EB-8D14-B1593C7193D5}"/>
    <cellStyle name="Normal 26 43 2" xfId="15115" xr:uid="{E664D07D-D647-426B-95C0-E416DA4B6642}"/>
    <cellStyle name="Normal 26 43 3" xfId="21651" xr:uid="{B53E3966-4C6E-49FF-8756-5A948069DE02}"/>
    <cellStyle name="Normal 26 43 4" xfId="27349" xr:uid="{78744125-8E48-4D0A-A3E1-D52C8D1B8287}"/>
    <cellStyle name="Normal 26 43 5" xfId="33047" xr:uid="{25CFB79E-C811-4960-B0EA-A0428288FB10}"/>
    <cellStyle name="Normal 26 44" xfId="4616" xr:uid="{0354B2E3-44B7-4EF3-BE3E-8FADB43C3940}"/>
    <cellStyle name="Normal 26 44 2" xfId="15116" xr:uid="{E2FA234F-400D-41CA-A62D-1D608F5AE898}"/>
    <cellStyle name="Normal 26 44 3" xfId="21652" xr:uid="{EF28A3E5-6D63-48BE-855A-4F85B2682DB8}"/>
    <cellStyle name="Normal 26 44 4" xfId="27350" xr:uid="{C903B227-0747-4C09-9A9E-DDA942F70904}"/>
    <cellStyle name="Normal 26 44 5" xfId="33048" xr:uid="{891B8D44-63B4-4FF8-9748-EE45684EB6AD}"/>
    <cellStyle name="Normal 26 45" xfId="4617" xr:uid="{940D469C-69D7-4600-8E41-4C7F787AFC00}"/>
    <cellStyle name="Normal 26 45 2" xfId="15117" xr:uid="{853C67D6-8173-4800-BBCC-07E77A8FD90C}"/>
    <cellStyle name="Normal 26 45 3" xfId="21653" xr:uid="{85CF0474-0F58-42C4-B5B7-227F74795E57}"/>
    <cellStyle name="Normal 26 45 4" xfId="27351" xr:uid="{8319131A-8E64-4A80-92C5-D08E0994F42A}"/>
    <cellStyle name="Normal 26 45 5" xfId="33049" xr:uid="{6B2ABC83-BF19-49A0-9223-319645721876}"/>
    <cellStyle name="Normal 26 46" xfId="4618" xr:uid="{9AAAAAD6-8A5E-40BA-8E99-EFB4F78FC9E2}"/>
    <cellStyle name="Normal 26 46 2" xfId="15118" xr:uid="{690DED21-CEB6-4D67-A01E-6E5B0D35AF0B}"/>
    <cellStyle name="Normal 26 46 3" xfId="21654" xr:uid="{71D8A22A-E80F-49DF-93C6-4483CB488805}"/>
    <cellStyle name="Normal 26 46 4" xfId="27352" xr:uid="{E304C7B7-C073-4BA0-9A4F-B8ED75E85058}"/>
    <cellStyle name="Normal 26 46 5" xfId="33050" xr:uid="{84AFBBB3-E7E0-47EC-ADFA-4D05F295417A}"/>
    <cellStyle name="Normal 26 47" xfId="4619" xr:uid="{DB6DA833-D5AB-4D67-BC3E-5A32730F2A73}"/>
    <cellStyle name="Normal 26 47 2" xfId="15119" xr:uid="{7A106B16-A06F-4EA2-98C1-83A649BA93C4}"/>
    <cellStyle name="Normal 26 47 3" xfId="21655" xr:uid="{45318D2C-8707-45E6-B9D7-79CAE3B08890}"/>
    <cellStyle name="Normal 26 47 4" xfId="27353" xr:uid="{CE12DBA3-9A33-4AEF-9E5D-C03F5E64CF3A}"/>
    <cellStyle name="Normal 26 47 5" xfId="33051" xr:uid="{5DF7079F-4A68-454D-A159-0866CDE32BDE}"/>
    <cellStyle name="Normal 26 48" xfId="4620" xr:uid="{8D3C17F1-0074-4211-8664-8CA1095C8004}"/>
    <cellStyle name="Normal 26 48 2" xfId="15120" xr:uid="{3346B1E4-2470-4EF7-B301-71C1FC8A19E8}"/>
    <cellStyle name="Normal 26 48 3" xfId="21656" xr:uid="{6A4DF9C3-31B0-4785-9B40-23CA365DEFF7}"/>
    <cellStyle name="Normal 26 48 4" xfId="27354" xr:uid="{1D8FF742-BCB7-4CC3-99AC-907DFC973D46}"/>
    <cellStyle name="Normal 26 48 5" xfId="33052" xr:uid="{C2EF1126-2BF2-433F-A149-0E56F32B6E8C}"/>
    <cellStyle name="Normal 26 49" xfId="4621" xr:uid="{E080E03A-9F2B-48DD-92C9-BCF1F8830069}"/>
    <cellStyle name="Normal 26 49 2" xfId="15121" xr:uid="{B4A708E1-1DDA-410B-9B8B-D4706064101A}"/>
    <cellStyle name="Normal 26 49 3" xfId="21657" xr:uid="{5633EB3D-F3A3-4059-8ECE-525A09703A39}"/>
    <cellStyle name="Normal 26 49 4" xfId="27355" xr:uid="{81848A96-97EA-4D32-AC61-EB080A350292}"/>
    <cellStyle name="Normal 26 49 5" xfId="33053" xr:uid="{16D135CC-12F0-4C80-AEDF-B5628CF5A90B}"/>
    <cellStyle name="Normal 26 5" xfId="4622" xr:uid="{2B5C13BE-15BC-4AF2-ACB5-9F41F93567C6}"/>
    <cellStyle name="Normal 26 5 2" xfId="4623" xr:uid="{6A57461A-A93F-494E-AA8C-106CEA25F1E5}"/>
    <cellStyle name="Normal 26 5 2 2" xfId="15123" xr:uid="{60F4C9C6-1040-4DFA-9E4C-E0E307869EC3}"/>
    <cellStyle name="Normal 26 5 2 3" xfId="21659" xr:uid="{6C106387-8809-4A8C-9D1D-25C9D41A52C1}"/>
    <cellStyle name="Normal 26 5 2 4" xfId="27357" xr:uid="{8342857C-165D-4196-8ECB-F60648DF78A9}"/>
    <cellStyle name="Normal 26 5 2 5" xfId="33055" xr:uid="{6BCCB0FB-E625-4981-96FA-86751E7E5157}"/>
    <cellStyle name="Normal 26 5 3" xfId="4624" xr:uid="{E3B7216E-28D9-4CE7-9190-AFAD1EC87D7A}"/>
    <cellStyle name="Normal 26 5 4" xfId="4625" xr:uid="{466C9329-6CC8-4BE9-89BC-E3FA786D756D}"/>
    <cellStyle name="Normal 26 5 5" xfId="15122" xr:uid="{E4C8EEBE-838D-4A6D-978C-63BA6ABFC664}"/>
    <cellStyle name="Normal 26 5 6" xfId="21658" xr:uid="{10368C4E-1329-4C89-95BC-C5C1108B91E2}"/>
    <cellStyle name="Normal 26 5 7" xfId="27356" xr:uid="{E5EEFC1C-F70A-4DEB-A93D-90DD9DCFB8F8}"/>
    <cellStyle name="Normal 26 5 8" xfId="33054" xr:uid="{E6080A82-9D93-4D84-AF21-3F5D659759AC}"/>
    <cellStyle name="Normal 26 50" xfId="4626" xr:uid="{FD81C6CD-6F98-46FC-953E-5AB691B4C48A}"/>
    <cellStyle name="Normal 26 50 2" xfId="15124" xr:uid="{1D04FE5A-9DDA-49F7-B718-6B46286D957D}"/>
    <cellStyle name="Normal 26 50 3" xfId="21660" xr:uid="{3FEE0786-3060-4177-86BE-D1988FBA882A}"/>
    <cellStyle name="Normal 26 50 4" xfId="27358" xr:uid="{F911165F-5A4E-4E13-88CD-9703AC1114C5}"/>
    <cellStyle name="Normal 26 50 5" xfId="33056" xr:uid="{D40F9A66-6A83-4E56-93B9-F5587656C084}"/>
    <cellStyle name="Normal 26 51" xfId="4627" xr:uid="{4526DC8C-A8F7-47F7-B11A-8254003C569C}"/>
    <cellStyle name="Normal 26 51 2" xfId="15125" xr:uid="{79B365CD-1D30-4B8C-971A-1DAEBFB62ADA}"/>
    <cellStyle name="Normal 26 51 3" xfId="21661" xr:uid="{E2BFD6B9-0BFC-4EA1-9213-887A8E6231B2}"/>
    <cellStyle name="Normal 26 51 4" xfId="27359" xr:uid="{33C2325A-E355-4F6F-BCBF-C97B7869606C}"/>
    <cellStyle name="Normal 26 51 5" xfId="33057" xr:uid="{EF2E875E-7350-4C6C-99C8-00C95C282A90}"/>
    <cellStyle name="Normal 26 52" xfId="4628" xr:uid="{A6CE66C6-D95D-4938-9DD2-982DA416C814}"/>
    <cellStyle name="Normal 26 52 2" xfId="15126" xr:uid="{BC7EDEFE-2A81-4F74-A9D8-031E7268AAFA}"/>
    <cellStyle name="Normal 26 52 3" xfId="21662" xr:uid="{D938AB14-F1B7-4404-9E34-68CFA73F603A}"/>
    <cellStyle name="Normal 26 52 4" xfId="27360" xr:uid="{BBCF58EF-BD80-4C5E-8F6A-DC191156A7E4}"/>
    <cellStyle name="Normal 26 52 5" xfId="33058" xr:uid="{0B3F2439-3B97-4E67-849A-8AC20F0DB1EA}"/>
    <cellStyle name="Normal 26 53" xfId="4629" xr:uid="{0DB2C46A-60AF-49B6-BC62-BD98AFBECFF0}"/>
    <cellStyle name="Normal 26 53 2" xfId="15127" xr:uid="{F6BE93EC-4AD8-498A-8B42-B15CEE523A1D}"/>
    <cellStyle name="Normal 26 53 3" xfId="21663" xr:uid="{6C4D82D8-CD9F-4797-9B1C-94A6A977CC7C}"/>
    <cellStyle name="Normal 26 53 4" xfId="27361" xr:uid="{65CC6A5B-A942-4B23-A9C2-C35BEF979AAA}"/>
    <cellStyle name="Normal 26 53 5" xfId="33059" xr:uid="{B97B2DBA-BA5A-4F6A-BA87-4F147D477F7C}"/>
    <cellStyle name="Normal 26 54" xfId="4630" xr:uid="{6E622508-8731-4243-BC4E-ED4654F5E762}"/>
    <cellStyle name="Normal 26 54 2" xfId="15128" xr:uid="{7323C509-3D4B-406D-B7E5-CC684AD2B8AE}"/>
    <cellStyle name="Normal 26 54 3" xfId="21664" xr:uid="{3EB1B239-092F-480B-A0FA-B0E53553D2C0}"/>
    <cellStyle name="Normal 26 54 4" xfId="27362" xr:uid="{DF42D045-BC4A-442C-A2B5-480C181DAE57}"/>
    <cellStyle name="Normal 26 54 5" xfId="33060" xr:uid="{E4119D12-0EC1-4861-A0DE-4E2AD2095B06}"/>
    <cellStyle name="Normal 26 55" xfId="4631" xr:uid="{139FD3F8-BC05-4383-A9B6-7F6934B882B3}"/>
    <cellStyle name="Normal 26 55 2" xfId="15129" xr:uid="{52A9952D-FA89-4125-B67B-6323429F8C3E}"/>
    <cellStyle name="Normal 26 55 3" xfId="21665" xr:uid="{E53B3B9E-1F00-4340-8D2B-0001358FA751}"/>
    <cellStyle name="Normal 26 55 4" xfId="27363" xr:uid="{C6314C55-9352-455F-B46E-A6911273E2FE}"/>
    <cellStyle name="Normal 26 55 5" xfId="33061" xr:uid="{69803CCD-1F8B-4B1E-B2BF-605477677C9F}"/>
    <cellStyle name="Normal 26 56" xfId="4632" xr:uid="{26CEB251-9841-4173-8E10-32BDB2A5EBF6}"/>
    <cellStyle name="Normal 26 56 2" xfId="15130" xr:uid="{132083D3-DE14-43CB-AC68-B5AA3296C5F0}"/>
    <cellStyle name="Normal 26 56 3" xfId="21666" xr:uid="{7EEEBF36-D49D-4ACE-AB03-EE1C0CD75ECC}"/>
    <cellStyle name="Normal 26 56 4" xfId="27364" xr:uid="{FE026A0D-F21A-4708-B39A-937F210A22F3}"/>
    <cellStyle name="Normal 26 56 5" xfId="33062" xr:uid="{683953B8-7D4C-4CDE-8A0D-FEA9564B06EB}"/>
    <cellStyle name="Normal 26 57" xfId="4633" xr:uid="{7BE3D3A7-7D1E-4DAD-A353-63CE8C27735C}"/>
    <cellStyle name="Normal 26 57 2" xfId="15131" xr:uid="{11FD89E1-99C9-4811-A4F4-F3C36D1C133C}"/>
    <cellStyle name="Normal 26 57 3" xfId="21667" xr:uid="{E4AC232D-D849-4E4F-A8FA-62CAF6E38F14}"/>
    <cellStyle name="Normal 26 57 4" xfId="27365" xr:uid="{BE3B36CF-FB62-4673-A93F-C4D4BCA8B5ED}"/>
    <cellStyle name="Normal 26 57 5" xfId="33063" xr:uid="{247AC3DB-19C5-49F6-9DD2-493D9B597FBD}"/>
    <cellStyle name="Normal 26 58" xfId="4634" xr:uid="{DA35275F-B92C-44A4-9F4F-56F07840B262}"/>
    <cellStyle name="Normal 26 58 2" xfId="15132" xr:uid="{71C4CAFA-4616-4EBF-82AD-55DF2979F82D}"/>
    <cellStyle name="Normal 26 58 3" xfId="21668" xr:uid="{01A39019-6EDE-40C9-AB55-FB9EEF04C50E}"/>
    <cellStyle name="Normal 26 58 4" xfId="27366" xr:uid="{CBAF1C46-F1A0-4AA8-9740-BF17DC383CD3}"/>
    <cellStyle name="Normal 26 58 5" xfId="33064" xr:uid="{2D1C5112-60FE-412D-9CB0-39F8F6BD32C5}"/>
    <cellStyle name="Normal 26 59" xfId="4635" xr:uid="{5462AEE2-C2DB-4BDF-BC8C-3936AF01DA20}"/>
    <cellStyle name="Normal 26 59 2" xfId="15133" xr:uid="{9F0434EB-CC91-4CAD-A11F-4E9A33BA9153}"/>
    <cellStyle name="Normal 26 59 3" xfId="21669" xr:uid="{D71F3879-71C3-4BCA-B0B6-21DC09C152C0}"/>
    <cellStyle name="Normal 26 59 4" xfId="27367" xr:uid="{081D4F6F-94BC-4FC6-B2B9-2D8AE1D229F6}"/>
    <cellStyle name="Normal 26 59 5" xfId="33065" xr:uid="{58EE4D44-2B3A-4160-A198-863B77E0ED68}"/>
    <cellStyle name="Normal 26 6" xfId="4636" xr:uid="{CE0834FE-CD07-405A-A4DE-35C8189A3B21}"/>
    <cellStyle name="Normal 26 6 2" xfId="4637" xr:uid="{5EB05FEB-ADA3-4B77-A540-44333700406E}"/>
    <cellStyle name="Normal 26 6 2 2" xfId="15135" xr:uid="{B16CCA2B-7472-4264-BDBE-5CEDCAD9B9B8}"/>
    <cellStyle name="Normal 26 6 2 3" xfId="21671" xr:uid="{38FF2720-4EB5-412B-8463-F08C0BF4B17D}"/>
    <cellStyle name="Normal 26 6 2 4" xfId="27369" xr:uid="{2A6C6A55-DE50-49EC-8606-EC5D30C92852}"/>
    <cellStyle name="Normal 26 6 2 5" xfId="33067" xr:uid="{C495D90D-C7F6-4109-B2A4-2EEF9EA00C9E}"/>
    <cellStyle name="Normal 26 6 3" xfId="4638" xr:uid="{DAD7AE6E-D0F6-4585-B815-19A575CAE14E}"/>
    <cellStyle name="Normal 26 6 4" xfId="4639" xr:uid="{3EF1FBBA-AA56-4813-BE5A-FA3564616725}"/>
    <cellStyle name="Normal 26 6 5" xfId="15134" xr:uid="{0887D366-23CD-4785-9AEF-98E7C9EF1150}"/>
    <cellStyle name="Normal 26 6 6" xfId="21670" xr:uid="{962DD632-4D2A-4DDC-8DCF-84724BB42FA4}"/>
    <cellStyle name="Normal 26 6 7" xfId="27368" xr:uid="{1625563E-0419-438F-9B68-CAE8C9403DD6}"/>
    <cellStyle name="Normal 26 6 8" xfId="33066" xr:uid="{7992B2BB-B4FF-42B6-A4C4-39DEF3F9D59B}"/>
    <cellStyle name="Normal 26 60" xfId="4640" xr:uid="{EC386903-5851-4D5B-9062-810E799FB69D}"/>
    <cellStyle name="Normal 26 60 2" xfId="15136" xr:uid="{6B9A26FD-A021-4E38-80FA-D301B21846E1}"/>
    <cellStyle name="Normal 26 60 3" xfId="21672" xr:uid="{597742F8-78ED-4389-ADE6-E8EEBECFCDA7}"/>
    <cellStyle name="Normal 26 60 4" xfId="27370" xr:uid="{A3D1A6C7-CE9E-45B2-ADA1-46BF8019548C}"/>
    <cellStyle name="Normal 26 60 5" xfId="33068" xr:uid="{E97DBDF1-C914-4B72-AA0D-5C8826497BB3}"/>
    <cellStyle name="Normal 26 61" xfId="4641" xr:uid="{749C61F1-3E03-4F6A-B1BE-EEF211AE24ED}"/>
    <cellStyle name="Normal 26 61 2" xfId="15137" xr:uid="{9DFDCEF8-2A33-4EC6-AA4A-F343827A26E8}"/>
    <cellStyle name="Normal 26 61 3" xfId="21673" xr:uid="{4A9326DC-EE81-4D0F-8D6A-7C98BFC13654}"/>
    <cellStyle name="Normal 26 61 4" xfId="27371" xr:uid="{96ADEC7B-B9FA-410B-A16A-849FF8B78B23}"/>
    <cellStyle name="Normal 26 61 5" xfId="33069" xr:uid="{6DDCED65-329B-4D97-8ED5-05853615FF59}"/>
    <cellStyle name="Normal 26 62" xfId="4642" xr:uid="{6FEA834C-8982-4006-831B-272FF493260A}"/>
    <cellStyle name="Normal 26 62 2" xfId="15138" xr:uid="{BA6ECBAE-DDA6-4F9F-939E-10C8E800118D}"/>
    <cellStyle name="Normal 26 62 3" xfId="21674" xr:uid="{47856772-4819-4795-AA74-501D0F9C3AD3}"/>
    <cellStyle name="Normal 26 62 4" xfId="27372" xr:uid="{58284299-0D82-4E1C-8DA6-D2BAB150A1D4}"/>
    <cellStyle name="Normal 26 62 5" xfId="33070" xr:uid="{E735C838-3827-4A6E-9CB7-3C7B0F1223BC}"/>
    <cellStyle name="Normal 26 7" xfId="4643" xr:uid="{F068E392-1099-46B8-BD72-AA5B1D61965D}"/>
    <cellStyle name="Normal 26 7 2" xfId="4644" xr:uid="{8EB613DF-1066-4F7E-BE84-90EC7D398DB5}"/>
    <cellStyle name="Normal 26 7 2 2" xfId="15140" xr:uid="{22FC679E-A492-485A-BD2F-526955134427}"/>
    <cellStyle name="Normal 26 7 2 3" xfId="21676" xr:uid="{4C7F2146-FF49-4957-A643-3F9812CC390B}"/>
    <cellStyle name="Normal 26 7 2 4" xfId="27374" xr:uid="{C2EB49CE-0C78-4AAD-8519-16A01D33702F}"/>
    <cellStyle name="Normal 26 7 2 5" xfId="33072" xr:uid="{C1A20081-9D45-43C3-9F91-BCAF5EE7B700}"/>
    <cellStyle name="Normal 26 7 3" xfId="4645" xr:uid="{366445D4-2AC2-438A-8BA9-5837BB581ADF}"/>
    <cellStyle name="Normal 26 7 4" xfId="4646" xr:uid="{35DBFE69-4838-4177-9E1E-21115D50A0F6}"/>
    <cellStyle name="Normal 26 7 5" xfId="15139" xr:uid="{8E5FF4A0-2828-48F4-9F1F-9F1C0B9A052E}"/>
    <cellStyle name="Normal 26 7 6" xfId="21675" xr:uid="{2E60576A-54D7-48EE-96F1-C10A0D5D57B3}"/>
    <cellStyle name="Normal 26 7 7" xfId="27373" xr:uid="{04480233-7BA3-4EF7-AE00-20811CBCC8EC}"/>
    <cellStyle name="Normal 26 7 8" xfId="33071" xr:uid="{06B656D0-0456-4B3F-BCB2-A5DFF297B4A0}"/>
    <cellStyle name="Normal 26 8" xfId="4647" xr:uid="{B1239754-EB46-4D5C-9CD6-396D0F97E74B}"/>
    <cellStyle name="Normal 26 8 2" xfId="4648" xr:uid="{3750F780-EB3C-41A9-A6C9-64E5BFF9E722}"/>
    <cellStyle name="Normal 26 8 2 2" xfId="15142" xr:uid="{EA36763B-1B50-41C2-9B4F-F7B55CF93336}"/>
    <cellStyle name="Normal 26 8 2 3" xfId="21678" xr:uid="{A395BFB9-ABC8-4EFA-9659-FDC91C811323}"/>
    <cellStyle name="Normal 26 8 2 4" xfId="27376" xr:uid="{F2D846E4-1B00-4EDE-B982-EF31E76C526C}"/>
    <cellStyle name="Normal 26 8 2 5" xfId="33074" xr:uid="{D0F3CA2A-5F92-498A-8E8B-815C8027167F}"/>
    <cellStyle name="Normal 26 8 3" xfId="4649" xr:uid="{01C14C89-6B9A-4105-836B-A4EEE62CC5C1}"/>
    <cellStyle name="Normal 26 8 4" xfId="4650" xr:uid="{D54B3CF7-1A84-4D33-834F-90DFB856F126}"/>
    <cellStyle name="Normal 26 8 5" xfId="15141" xr:uid="{813CECBB-4DC8-49DB-B224-CA0151DA07DA}"/>
    <cellStyle name="Normal 26 8 6" xfId="21677" xr:uid="{1BCCD2E4-37FE-4E76-8824-2181741B3505}"/>
    <cellStyle name="Normal 26 8 7" xfId="27375" xr:uid="{5367BE98-EC9E-4C42-9B23-6DC4360FF742}"/>
    <cellStyle name="Normal 26 8 8" xfId="33073" xr:uid="{C8812400-2754-4AE5-BC42-BCC5E63D6C78}"/>
    <cellStyle name="Normal 26 9" xfId="4651" xr:uid="{D6F1B141-CF1B-4B3D-90E0-A145828D6423}"/>
    <cellStyle name="Normal 26 9 2" xfId="4652" xr:uid="{CAE1A26E-0E50-453B-9927-ABD1EFCDEED9}"/>
    <cellStyle name="Normal 26 9 2 2" xfId="15144" xr:uid="{32F70E41-B638-4016-A6AF-366186926007}"/>
    <cellStyle name="Normal 26 9 2 3" xfId="21680" xr:uid="{67242C2A-97D9-4006-8BD3-65A7CD364099}"/>
    <cellStyle name="Normal 26 9 2 4" xfId="27378" xr:uid="{29C36D2D-9C52-48DC-A6C6-062FBFE447F4}"/>
    <cellStyle name="Normal 26 9 2 5" xfId="33076" xr:uid="{DC218612-EB71-449D-8D11-5BC24BD0FAD6}"/>
    <cellStyle name="Normal 26 9 3" xfId="4653" xr:uid="{7F36D53C-E543-4FDB-B2BF-8FD8593BBE02}"/>
    <cellStyle name="Normal 26 9 4" xfId="4654" xr:uid="{38F0F4DB-C712-4BC3-8679-1BE316E645C8}"/>
    <cellStyle name="Normal 26 9 5" xfId="15143" xr:uid="{A7ACA986-0835-4E6F-BA23-C08424B60C35}"/>
    <cellStyle name="Normal 26 9 6" xfId="21679" xr:uid="{CE7C72F5-B7C0-48EC-8E8C-83C9FADC99D0}"/>
    <cellStyle name="Normal 26 9 7" xfId="27377" xr:uid="{61191030-9F6B-407B-B6E6-C4E8EA0A679E}"/>
    <cellStyle name="Normal 26 9 8" xfId="33075" xr:uid="{DC4D5CBF-B334-47F8-A47B-B2BD08D2FAC0}"/>
    <cellStyle name="Normal 260" xfId="4655" xr:uid="{8971DF7C-6783-4330-9FD8-12398AB84983}"/>
    <cellStyle name="Normal 261" xfId="4656" xr:uid="{5FF05B4F-273B-4A11-9390-F664A069BC77}"/>
    <cellStyle name="Normal 262" xfId="4657" xr:uid="{902AF01E-540F-44CC-9764-0901D3705725}"/>
    <cellStyle name="Normal 263" xfId="4658" xr:uid="{9C4B2923-5F9A-4874-828C-0044C5A05D45}"/>
    <cellStyle name="Normal 264" xfId="4659" xr:uid="{9E228B04-0C37-4FEE-BD85-275CBFB02A56}"/>
    <cellStyle name="Normal 265" xfId="4660" xr:uid="{EC1D71E7-A8A1-4DDD-828E-6DCB97D9D90C}"/>
    <cellStyle name="Normal 266" xfId="4661" xr:uid="{F875F016-FC67-4F9B-B36C-050ABD15C3F0}"/>
    <cellStyle name="Normal 267" xfId="4662" xr:uid="{15EC347B-6520-4AB2-8632-EE7D75D3F7C9}"/>
    <cellStyle name="Normal 268" xfId="4663" xr:uid="{216D6AD5-7087-4FFB-8030-58BD2E1764EC}"/>
    <cellStyle name="Normal 269" xfId="4664" xr:uid="{D98AF462-16F0-4FE5-ACA3-63C414B0D91F}"/>
    <cellStyle name="Normal 27" xfId="1172" xr:uid="{AAA2CFE7-161E-43CD-8C9E-8DACDA1F2788}"/>
    <cellStyle name="Normal 27 10" xfId="4665" xr:uid="{F9A51F53-1A1E-48A7-A986-5ABD0D845436}"/>
    <cellStyle name="Normal 27 10 2" xfId="4666" xr:uid="{6E283094-6964-4304-A556-9E7AFC849956}"/>
    <cellStyle name="Normal 27 10 2 2" xfId="15146" xr:uid="{827E7404-EB00-44A0-A5CE-03183F71E8C9}"/>
    <cellStyle name="Normal 27 10 2 3" xfId="21682" xr:uid="{FF55A1A3-EE2F-45F4-B0A4-A147C9B3F772}"/>
    <cellStyle name="Normal 27 10 2 4" xfId="27380" xr:uid="{7519AC63-B499-4F93-B920-AE8C640C4F1A}"/>
    <cellStyle name="Normal 27 10 2 5" xfId="33078" xr:uid="{81617808-8AD8-4088-BB69-EA2BB5FF20FE}"/>
    <cellStyle name="Normal 27 10 3" xfId="4667" xr:uid="{5064840C-E5C4-44CF-90BC-669BE29505C6}"/>
    <cellStyle name="Normal 27 10 4" xfId="4668" xr:uid="{D965F573-0D73-40E3-9AF1-7E8714FD9695}"/>
    <cellStyle name="Normal 27 10 5" xfId="15145" xr:uid="{6C9115E1-3E94-4E12-A0C5-F1240C62E56A}"/>
    <cellStyle name="Normal 27 10 6" xfId="21681" xr:uid="{BFEDAE0F-9A87-4489-9D37-E52992EBC73F}"/>
    <cellStyle name="Normal 27 10 7" xfId="27379" xr:uid="{DA8C4C4C-E425-4AAE-B060-B14FDCA22680}"/>
    <cellStyle name="Normal 27 10 8" xfId="33077" xr:uid="{B1C64328-7A58-407A-9C50-16103D4F8203}"/>
    <cellStyle name="Normal 27 11" xfId="4669" xr:uid="{789C20E4-BF77-4789-A65A-6677484BE2B5}"/>
    <cellStyle name="Normal 27 11 2" xfId="4670" xr:uid="{8D5A4CC7-E30F-45DA-9951-8161A9C69D5C}"/>
    <cellStyle name="Normal 27 11 2 2" xfId="15148" xr:uid="{4B434772-DB1F-4630-9EA6-2FA509DA5716}"/>
    <cellStyle name="Normal 27 11 2 3" xfId="21684" xr:uid="{5C80C918-EA0D-40AD-82C4-A3929A00B5B0}"/>
    <cellStyle name="Normal 27 11 2 4" xfId="27382" xr:uid="{134F2B42-9EA9-43BE-82B4-3C17C9A1A640}"/>
    <cellStyle name="Normal 27 11 2 5" xfId="33080" xr:uid="{338DBFC6-56DA-41AD-A9E1-2D7CC988193E}"/>
    <cellStyle name="Normal 27 11 3" xfId="4671" xr:uid="{D83CAB7D-5152-4088-B1F9-86EAE2AFB661}"/>
    <cellStyle name="Normal 27 11 4" xfId="4672" xr:uid="{F66C472B-1834-42C9-9173-5106F25F3127}"/>
    <cellStyle name="Normal 27 11 5" xfId="15147" xr:uid="{C084009E-BBCF-4BB9-ABAB-70609770F7AE}"/>
    <cellStyle name="Normal 27 11 6" xfId="21683" xr:uid="{F8B4B41E-5DC9-4359-8EC1-1B850E9D0C8D}"/>
    <cellStyle name="Normal 27 11 7" xfId="27381" xr:uid="{17150C70-D471-4A80-BD45-63CB916C67D5}"/>
    <cellStyle name="Normal 27 11 8" xfId="33079" xr:uid="{CDF4E051-7003-4B47-98DF-75433CCAEBBC}"/>
    <cellStyle name="Normal 27 12" xfId="4673" xr:uid="{4BD82A2D-6322-433E-B95F-5452E0AC8CD5}"/>
    <cellStyle name="Normal 27 12 2" xfId="4674" xr:uid="{0E0759BB-D062-4C4D-B27C-36B86DBF2B72}"/>
    <cellStyle name="Normal 27 12 2 2" xfId="15150" xr:uid="{7298D000-5825-4054-B4A7-183D2317FA7D}"/>
    <cellStyle name="Normal 27 12 2 3" xfId="21686" xr:uid="{1FCEB620-2842-48F2-AAEA-E8155338E60C}"/>
    <cellStyle name="Normal 27 12 2 4" xfId="27384" xr:uid="{FD03F415-EC33-4EF9-8308-745D7EAAA6C0}"/>
    <cellStyle name="Normal 27 12 2 5" xfId="33082" xr:uid="{FB9A94D7-15A9-43E1-A870-B85FF6E03C9E}"/>
    <cellStyle name="Normal 27 12 3" xfId="4675" xr:uid="{F0FB9A9B-F897-4709-8803-5AE8957CFDFA}"/>
    <cellStyle name="Normal 27 12 4" xfId="4676" xr:uid="{3ED2043B-6216-4576-8A08-083AC181830D}"/>
    <cellStyle name="Normal 27 12 5" xfId="15149" xr:uid="{C60BFBA5-6E8E-4C61-9A4E-89B49B77FEC2}"/>
    <cellStyle name="Normal 27 12 6" xfId="21685" xr:uid="{D006A71E-0378-499B-B37F-870D2B655AB9}"/>
    <cellStyle name="Normal 27 12 7" xfId="27383" xr:uid="{356EFC39-7EB0-41B7-8435-0ABBFBC665FB}"/>
    <cellStyle name="Normal 27 12 8" xfId="33081" xr:uid="{B236D912-92EF-469B-BD2D-AA388AE1A4C2}"/>
    <cellStyle name="Normal 27 13" xfId="4677" xr:uid="{39900FC5-3373-43FA-A220-E682DB5B834D}"/>
    <cellStyle name="Normal 27 13 2" xfId="4678" xr:uid="{D33DA817-C2C1-4D94-82CA-5C3EA00AAE33}"/>
    <cellStyle name="Normal 27 13 2 2" xfId="15152" xr:uid="{E801FABC-71DD-4A0B-87AA-437F62BF5C9F}"/>
    <cellStyle name="Normal 27 13 2 3" xfId="21688" xr:uid="{640670B3-773B-4396-886C-F0168D8B99C3}"/>
    <cellStyle name="Normal 27 13 2 4" xfId="27386" xr:uid="{C0A05A83-09B0-4D44-9175-CF01131F09D5}"/>
    <cellStyle name="Normal 27 13 2 5" xfId="33084" xr:uid="{CF780FD7-7871-47E6-804F-9476CF2C0D6C}"/>
    <cellStyle name="Normal 27 13 3" xfId="4679" xr:uid="{C5327EB6-FDF9-4488-A608-0DB021A27BA4}"/>
    <cellStyle name="Normal 27 13 4" xfId="4680" xr:uid="{35F21FEB-28ED-4287-B8FC-968FD8E5694C}"/>
    <cellStyle name="Normal 27 13 5" xfId="15151" xr:uid="{C01769CA-2117-4B55-BDB0-3497862F3D1B}"/>
    <cellStyle name="Normal 27 13 6" xfId="21687" xr:uid="{17A3D0B9-E6CA-4779-954E-A0C7637C9A54}"/>
    <cellStyle name="Normal 27 13 7" xfId="27385" xr:uid="{5B5BCCF0-93B5-41C5-B466-DDF8C3F20A0F}"/>
    <cellStyle name="Normal 27 13 8" xfId="33083" xr:uid="{74DD73A3-A12A-4DD1-88BC-210EEF36C734}"/>
    <cellStyle name="Normal 27 14" xfId="4681" xr:uid="{86FB5166-CDAD-47C7-8E1B-E406128147A3}"/>
    <cellStyle name="Normal 27 14 2" xfId="4682" xr:uid="{6CE69EF0-1729-4278-B90F-F1084C5BE86A}"/>
    <cellStyle name="Normal 27 14 2 2" xfId="15154" xr:uid="{7AC77789-415B-45F2-9461-9C3E94008855}"/>
    <cellStyle name="Normal 27 14 2 3" xfId="21690" xr:uid="{9E3D6884-4489-4FB4-849B-543139205C2A}"/>
    <cellStyle name="Normal 27 14 2 4" xfId="27388" xr:uid="{FDE2D8C0-A0B2-403A-950F-5B70FD0DD766}"/>
    <cellStyle name="Normal 27 14 2 5" xfId="33086" xr:uid="{2A81A479-24DA-4D0B-BEAF-48B8935755C2}"/>
    <cellStyle name="Normal 27 14 3" xfId="4683" xr:uid="{ECC653D7-61DA-439A-8A14-C54D3E069B6A}"/>
    <cellStyle name="Normal 27 14 4" xfId="4684" xr:uid="{4C90A36B-448E-4C33-BAB4-ABE55755FFA5}"/>
    <cellStyle name="Normal 27 14 5" xfId="15153" xr:uid="{337BCD3A-E639-4F40-A279-FF637E13CD74}"/>
    <cellStyle name="Normal 27 14 6" xfId="21689" xr:uid="{B7079EB8-14EF-4207-9E13-BDF663FA5E70}"/>
    <cellStyle name="Normal 27 14 7" xfId="27387" xr:uid="{869D0F27-A835-487D-9151-BFC2070032DC}"/>
    <cellStyle name="Normal 27 14 8" xfId="33085" xr:uid="{528DE103-2B9E-4ECB-A38F-E8E5D97CF0FA}"/>
    <cellStyle name="Normal 27 15" xfId="4685" xr:uid="{4BA21F64-D7E3-4F0A-9FA9-93C1EDDA6C69}"/>
    <cellStyle name="Normal 27 15 2" xfId="4686" xr:uid="{B18F1B9F-DE4C-4924-8963-C2C5CE2601D7}"/>
    <cellStyle name="Normal 27 15 2 2" xfId="15156" xr:uid="{26187590-C828-4F7C-9C7D-F85E2AFD26EE}"/>
    <cellStyle name="Normal 27 15 2 3" xfId="21692" xr:uid="{EAEE4C9B-1791-446F-BB26-AA2D99E39AC5}"/>
    <cellStyle name="Normal 27 15 2 4" xfId="27390" xr:uid="{0098166F-3607-445E-8FDF-4E6EA50FB930}"/>
    <cellStyle name="Normal 27 15 2 5" xfId="33088" xr:uid="{42F3B3AD-7DF2-49F0-A34A-85AF88B24FB9}"/>
    <cellStyle name="Normal 27 15 3" xfId="4687" xr:uid="{B9509CEB-8621-4DEA-B1B6-1606C629BDA4}"/>
    <cellStyle name="Normal 27 15 4" xfId="4688" xr:uid="{7A534C7B-AB87-47EC-BE60-9ABAF0929477}"/>
    <cellStyle name="Normal 27 15 5" xfId="15155" xr:uid="{020C8468-FA26-49C5-AF58-2B382F293DF0}"/>
    <cellStyle name="Normal 27 15 6" xfId="21691" xr:uid="{5A1000BF-F2F4-4395-9967-39C8FE439552}"/>
    <cellStyle name="Normal 27 15 7" xfId="27389" xr:uid="{E38DB2F8-0AE5-481E-8A91-0AB55A671298}"/>
    <cellStyle name="Normal 27 15 8" xfId="33087" xr:uid="{4C520AD9-A744-4CB8-93E8-3BBF905729F9}"/>
    <cellStyle name="Normal 27 16" xfId="4689" xr:uid="{1666EB28-85E8-4E24-9CD9-6D3C74EA87C5}"/>
    <cellStyle name="Normal 27 16 2" xfId="4690" xr:uid="{8AAAAA9A-75E2-4DBC-9A8A-270D8A33E176}"/>
    <cellStyle name="Normal 27 16 2 2" xfId="15158" xr:uid="{D62234A0-8F78-43E5-BA8D-D1ED89D5515C}"/>
    <cellStyle name="Normal 27 16 2 3" xfId="21694" xr:uid="{E0DCAAA8-3C6E-4C48-95B4-F80C9C94E0BD}"/>
    <cellStyle name="Normal 27 16 2 4" xfId="27392" xr:uid="{47FA4FAB-C1B0-445E-9512-70010A149112}"/>
    <cellStyle name="Normal 27 16 2 5" xfId="33090" xr:uid="{EE7B0D2C-D0DA-44FC-B8FD-C8183F7D9674}"/>
    <cellStyle name="Normal 27 16 3" xfId="4691" xr:uid="{97958F42-82D7-41D2-86B4-6545B3F31021}"/>
    <cellStyle name="Normal 27 16 4" xfId="4692" xr:uid="{C1D5495E-80B1-4D20-8DAF-C7E19BDD35AB}"/>
    <cellStyle name="Normal 27 16 5" xfId="15157" xr:uid="{FBF3CAE8-69B2-4240-96F8-67E6CC29AE72}"/>
    <cellStyle name="Normal 27 16 6" xfId="21693" xr:uid="{ED950F4D-0DAA-4E01-A47C-A91C1777E377}"/>
    <cellStyle name="Normal 27 16 7" xfId="27391" xr:uid="{790B1587-2F79-4D10-8312-8358D5556C56}"/>
    <cellStyle name="Normal 27 16 8" xfId="33089" xr:uid="{31B78B54-B371-40F6-BF57-D65DA4033DC4}"/>
    <cellStyle name="Normal 27 17" xfId="4693" xr:uid="{1B81C21D-0192-4E3E-ABA9-65204EA68FE0}"/>
    <cellStyle name="Normal 27 17 2" xfId="4694" xr:uid="{92C68E47-ED44-44F1-89F1-B9AC5C33355A}"/>
    <cellStyle name="Normal 27 17 2 2" xfId="15160" xr:uid="{B26D6CBB-A51C-4E6D-BF54-AD9115213B03}"/>
    <cellStyle name="Normal 27 17 2 3" xfId="21696" xr:uid="{2C4F8166-4F6D-489D-A74E-FA9CA238C7AD}"/>
    <cellStyle name="Normal 27 17 2 4" xfId="27394" xr:uid="{2FAE9226-DD4A-4757-9424-3BB762D494F4}"/>
    <cellStyle name="Normal 27 17 2 5" xfId="33092" xr:uid="{C909005E-641C-4C58-8580-3A4E58AF6E5B}"/>
    <cellStyle name="Normal 27 17 3" xfId="4695" xr:uid="{3B605D88-D6F4-48F1-A9E3-C83F1080C8CD}"/>
    <cellStyle name="Normal 27 17 4" xfId="4696" xr:uid="{392B48BA-38B5-46EE-97EC-5C9D2006D49C}"/>
    <cellStyle name="Normal 27 17 5" xfId="15159" xr:uid="{69BD0ACE-166D-4F6A-BF2E-1FBA26397787}"/>
    <cellStyle name="Normal 27 17 6" xfId="21695" xr:uid="{B985B915-0A50-49E8-AC8E-DF49A900B352}"/>
    <cellStyle name="Normal 27 17 7" xfId="27393" xr:uid="{D096027B-231E-4CCA-AB6B-71041A4697C6}"/>
    <cellStyle name="Normal 27 17 8" xfId="33091" xr:uid="{89F1365D-191C-4D22-A086-63C006E2D6F5}"/>
    <cellStyle name="Normal 27 18" xfId="4697" xr:uid="{3A0F9332-6CC8-4519-A335-01F2EB6044E9}"/>
    <cellStyle name="Normal 27 18 2" xfId="4698" xr:uid="{63B4094B-FBD9-4EE0-95BF-0EDC3593185E}"/>
    <cellStyle name="Normal 27 18 2 2" xfId="15162" xr:uid="{ED143DB0-4F9F-4F66-B7C3-4CF669B3483A}"/>
    <cellStyle name="Normal 27 18 2 3" xfId="21698" xr:uid="{73FDC5EF-2F45-4A21-96C8-E49351C72681}"/>
    <cellStyle name="Normal 27 18 2 4" xfId="27396" xr:uid="{B543A3D4-D21E-40D8-A44F-768F45368F15}"/>
    <cellStyle name="Normal 27 18 2 5" xfId="33094" xr:uid="{FA660E10-D29F-47AB-965B-61DDBDBA15A1}"/>
    <cellStyle name="Normal 27 18 3" xfId="4699" xr:uid="{12A44754-838E-4A80-BF65-205681116293}"/>
    <cellStyle name="Normal 27 18 4" xfId="4700" xr:uid="{B4E3F156-2325-4CA8-8135-05AB9C649117}"/>
    <cellStyle name="Normal 27 18 5" xfId="15161" xr:uid="{1AA8612B-38C2-436A-80E3-C66170684D0E}"/>
    <cellStyle name="Normal 27 18 6" xfId="21697" xr:uid="{D6CE3B0C-9D24-4EE3-A486-D2EBC4FA54D0}"/>
    <cellStyle name="Normal 27 18 7" xfId="27395" xr:uid="{4E99672D-4029-4AF8-82CB-5C183C944357}"/>
    <cellStyle name="Normal 27 18 8" xfId="33093" xr:uid="{C18BC55E-7E88-436D-BAED-4149734B0B40}"/>
    <cellStyle name="Normal 27 19" xfId="4701" xr:uid="{BBA4DAA1-4572-4199-9C6D-4E6289CD618A}"/>
    <cellStyle name="Normal 27 19 2" xfId="4702" xr:uid="{32829A63-E41A-4EF7-81E7-BA7263DBE821}"/>
    <cellStyle name="Normal 27 19 2 2" xfId="15164" xr:uid="{DC929A0E-92A5-410B-80AB-8E3286147AA5}"/>
    <cellStyle name="Normal 27 19 2 3" xfId="21700" xr:uid="{11BB096F-5842-484E-9917-F2EB7EB09450}"/>
    <cellStyle name="Normal 27 19 2 4" xfId="27398" xr:uid="{F8248FA4-180A-46B1-998E-08A1D354E621}"/>
    <cellStyle name="Normal 27 19 2 5" xfId="33096" xr:uid="{E5E69D64-2FA0-4CEB-9D2E-7153868D091E}"/>
    <cellStyle name="Normal 27 19 3" xfId="4703" xr:uid="{5BF5864F-29C8-4238-A89A-F131C933A4A1}"/>
    <cellStyle name="Normal 27 19 4" xfId="4704" xr:uid="{66A7CDF8-18CA-4BFB-800E-46C835D5FCAE}"/>
    <cellStyle name="Normal 27 19 5" xfId="15163" xr:uid="{8556F2E7-A666-4D90-83A0-0A0ACCEA9D76}"/>
    <cellStyle name="Normal 27 19 6" xfId="21699" xr:uid="{1D8A3AA4-D988-4F8A-80E6-31D95598E491}"/>
    <cellStyle name="Normal 27 19 7" xfId="27397" xr:uid="{76EFE673-C600-4220-ADF5-FD92AD6249C6}"/>
    <cellStyle name="Normal 27 19 8" xfId="33095" xr:uid="{193595A2-34D2-49CC-A76E-E2A8319D5072}"/>
    <cellStyle name="Normal 27 2" xfId="4705" xr:uid="{434D710E-73B1-482E-893E-E987FB8DBE1A}"/>
    <cellStyle name="Normal 27 2 2" xfId="4706" xr:uid="{90F16655-CD1D-4F91-B941-988DDE957AE9}"/>
    <cellStyle name="Normal 27 2 2 2" xfId="15166" xr:uid="{C6AE2D43-4EE7-4934-B81A-57DBDF2C9D65}"/>
    <cellStyle name="Normal 27 2 2 3" xfId="21702" xr:uid="{DFEF5301-7A92-422A-B8B6-54B4781E0ADB}"/>
    <cellStyle name="Normal 27 2 2 4" xfId="27400" xr:uid="{9B6EC2AA-9946-491A-8751-6665DBCD5FC1}"/>
    <cellStyle name="Normal 27 2 2 5" xfId="33098" xr:uid="{2FCD564C-AA8D-48B8-BDBD-A0D5208DFD7E}"/>
    <cellStyle name="Normal 27 2 3" xfId="4707" xr:uid="{9AB5ED83-6BC2-45F8-8A1C-023760F71D56}"/>
    <cellStyle name="Normal 27 2 4" xfId="4708" xr:uid="{E0BBDDAC-81CD-4182-B2A9-3F81AC37A4A2}"/>
    <cellStyle name="Normal 27 2 5" xfId="15165" xr:uid="{6EF7FCD5-D190-4A8C-A433-1D1184E1395F}"/>
    <cellStyle name="Normal 27 2 6" xfId="21701" xr:uid="{1607B331-1596-4E86-AA56-EB79925CB7D6}"/>
    <cellStyle name="Normal 27 2 7" xfId="27399" xr:uid="{223103F4-8DB2-43CF-B9C9-F5F5F8E6F624}"/>
    <cellStyle name="Normal 27 2 8" xfId="33097" xr:uid="{C64C1886-2E08-4050-B81A-1A721C5A75E2}"/>
    <cellStyle name="Normal 27 20" xfId="4709" xr:uid="{7327BA55-A41E-4D74-865F-2F8AA9CE18C4}"/>
    <cellStyle name="Normal 27 20 2" xfId="4710" xr:uid="{E1601FE1-BAD4-47A5-8E55-3CCD90F28FA7}"/>
    <cellStyle name="Normal 27 20 2 2" xfId="15168" xr:uid="{575D0A59-9451-4DC9-920A-64197D6557BD}"/>
    <cellStyle name="Normal 27 20 2 3" xfId="21704" xr:uid="{11C29148-3F18-4648-A884-0B35DC4CEC14}"/>
    <cellStyle name="Normal 27 20 2 4" xfId="27402" xr:uid="{3E4009DA-B97D-424A-948A-6CCB34C6BEA9}"/>
    <cellStyle name="Normal 27 20 2 5" xfId="33100" xr:uid="{ECDEC72C-1830-49D4-AE10-92EDF59802FC}"/>
    <cellStyle name="Normal 27 20 3" xfId="4711" xr:uid="{883A3570-1A99-4C92-910B-DFDE296A3125}"/>
    <cellStyle name="Normal 27 20 4" xfId="4712" xr:uid="{2474F9E6-205F-453F-9C6D-E0BFE10254D1}"/>
    <cellStyle name="Normal 27 20 5" xfId="15167" xr:uid="{80F01F5B-A5FA-401A-9720-8BA7F4B03E39}"/>
    <cellStyle name="Normal 27 20 6" xfId="21703" xr:uid="{0F9AD313-9CC8-4798-9B01-E7959BCE45D4}"/>
    <cellStyle name="Normal 27 20 7" xfId="27401" xr:uid="{109C2E6A-4EFF-4A9C-B108-3D5FA05B8C55}"/>
    <cellStyle name="Normal 27 20 8" xfId="33099" xr:uid="{E27CC633-54D5-445E-A182-A96263727B24}"/>
    <cellStyle name="Normal 27 21" xfId="4713" xr:uid="{19E7C39E-03AA-4CAB-BF83-0894BD2E68C6}"/>
    <cellStyle name="Normal 27 21 2" xfId="4714" xr:uid="{6FC65678-02AB-47D2-9432-05F29C2E44EB}"/>
    <cellStyle name="Normal 27 21 2 2" xfId="15170" xr:uid="{563D5F60-E929-41CF-AF60-53AE4CE5DB12}"/>
    <cellStyle name="Normal 27 21 2 3" xfId="21706" xr:uid="{48353469-B360-4199-A954-1E4D4EACA2DC}"/>
    <cellStyle name="Normal 27 21 2 4" xfId="27404" xr:uid="{E0643C3C-F077-43FB-91A4-91AFB956F6B3}"/>
    <cellStyle name="Normal 27 21 2 5" xfId="33102" xr:uid="{BF458688-9EA3-4A53-A970-4B7AF2158D13}"/>
    <cellStyle name="Normal 27 21 3" xfId="4715" xr:uid="{B2117B51-38E9-458F-ADDC-8476B6F133BC}"/>
    <cellStyle name="Normal 27 21 4" xfId="4716" xr:uid="{CA35DC41-7BB5-4B99-90BC-6D887AF543C9}"/>
    <cellStyle name="Normal 27 21 5" xfId="15169" xr:uid="{ADF3CC73-F85A-4747-9853-B0537E00E73C}"/>
    <cellStyle name="Normal 27 21 6" xfId="21705" xr:uid="{BA5E85F7-B5B1-4AB0-AD92-CBE6684C7E75}"/>
    <cellStyle name="Normal 27 21 7" xfId="27403" xr:uid="{04E32C2F-20CF-43BE-8847-6AB89FE198C7}"/>
    <cellStyle name="Normal 27 21 8" xfId="33101" xr:uid="{629F17C1-7ED4-4DC5-9085-7CB9C081AB02}"/>
    <cellStyle name="Normal 27 22" xfId="4717" xr:uid="{FD53780A-B70D-4CE4-B814-A5E45C690E34}"/>
    <cellStyle name="Normal 27 22 2" xfId="4718" xr:uid="{53F77DA0-9EC1-4854-9782-6BA34CF15FC5}"/>
    <cellStyle name="Normal 27 22 2 2" xfId="15172" xr:uid="{CC818D54-A858-48E2-BC64-481A3F8E151E}"/>
    <cellStyle name="Normal 27 22 2 3" xfId="21708" xr:uid="{52D0F36F-7040-4E77-BD85-2847D9379478}"/>
    <cellStyle name="Normal 27 22 2 4" xfId="27406" xr:uid="{6F44747E-6431-4C54-A7B2-5403728BC8D4}"/>
    <cellStyle name="Normal 27 22 2 5" xfId="33104" xr:uid="{C7BA378B-6AC7-41BC-98A1-6CA493E05A1E}"/>
    <cellStyle name="Normal 27 22 3" xfId="4719" xr:uid="{8C730824-C7D2-4253-92E6-9BC651942521}"/>
    <cellStyle name="Normal 27 22 4" xfId="4720" xr:uid="{59FBA841-1C07-4635-A4C6-DE04EDA64A27}"/>
    <cellStyle name="Normal 27 22 5" xfId="15171" xr:uid="{44B6127F-00E6-4541-9D3F-75E7BC834EA0}"/>
    <cellStyle name="Normal 27 22 6" xfId="21707" xr:uid="{6898865B-DFD6-4AEE-BEE8-AAAFFF5F16FB}"/>
    <cellStyle name="Normal 27 22 7" xfId="27405" xr:uid="{3912D1A7-D656-4114-B595-4334C9BBD8E4}"/>
    <cellStyle name="Normal 27 22 8" xfId="33103" xr:uid="{5FEBB198-C463-45D3-A73C-0F33EB8728C8}"/>
    <cellStyle name="Normal 27 23" xfId="4721" xr:uid="{FD73A737-D51F-487E-BD78-36165EF2B4D0}"/>
    <cellStyle name="Normal 27 23 2" xfId="4722" xr:uid="{E91D5F39-4A4B-4BC5-A177-195716811A8C}"/>
    <cellStyle name="Normal 27 23 2 2" xfId="15174" xr:uid="{97465B3C-AE5B-4AB8-82F8-2E547D1997F0}"/>
    <cellStyle name="Normal 27 23 2 3" xfId="21710" xr:uid="{27EA6949-FE4D-4DDD-85E3-A1F4A1606285}"/>
    <cellStyle name="Normal 27 23 2 4" xfId="27408" xr:uid="{69FFCCAD-61E8-42ED-A8BA-A4C361B73BBB}"/>
    <cellStyle name="Normal 27 23 2 5" xfId="33106" xr:uid="{8A0B93D1-8110-44ED-AE46-9B87C467D762}"/>
    <cellStyle name="Normal 27 23 3" xfId="4723" xr:uid="{0B1BF831-57CD-4DBC-8219-FDACE07FCED7}"/>
    <cellStyle name="Normal 27 23 4" xfId="4724" xr:uid="{6456AD55-FF33-43CB-83B7-47EB789703C0}"/>
    <cellStyle name="Normal 27 23 5" xfId="15173" xr:uid="{B628AF66-6099-4B66-BECE-98E8EF345204}"/>
    <cellStyle name="Normal 27 23 6" xfId="21709" xr:uid="{833EE044-5DCF-43CA-9E77-64D4A04666DD}"/>
    <cellStyle name="Normal 27 23 7" xfId="27407" xr:uid="{74EB5CCB-4B4B-4370-A2BD-57A562BDCB23}"/>
    <cellStyle name="Normal 27 23 8" xfId="33105" xr:uid="{483196C7-2F1E-4194-9B3F-695FF6868A1E}"/>
    <cellStyle name="Normal 27 24" xfId="4725" xr:uid="{C6953007-63DA-4FCC-8FF3-BE8D34D878D2}"/>
    <cellStyle name="Normal 27 24 2" xfId="4726" xr:uid="{69878AA6-0CAC-4143-8FA4-021238205E80}"/>
    <cellStyle name="Normal 27 24 2 2" xfId="15176" xr:uid="{847CE248-B452-48C5-858C-A0EEB56096F5}"/>
    <cellStyle name="Normal 27 24 2 3" xfId="21712" xr:uid="{D965913B-273B-445C-9FBF-8B30D70092BD}"/>
    <cellStyle name="Normal 27 24 2 4" xfId="27410" xr:uid="{F5E158F3-0E0F-4CD9-8D49-66E9AE1AF0A9}"/>
    <cellStyle name="Normal 27 24 2 5" xfId="33108" xr:uid="{C82993D5-8F1F-4073-B1E7-215017D6044A}"/>
    <cellStyle name="Normal 27 24 3" xfId="4727" xr:uid="{801D50EB-E4F4-4EDC-9D2F-BA07CF14E32F}"/>
    <cellStyle name="Normal 27 24 4" xfId="4728" xr:uid="{70DB7DDF-7223-46C6-8DDB-D93ECC945249}"/>
    <cellStyle name="Normal 27 24 5" xfId="15175" xr:uid="{DF70660B-79DD-403B-89CB-A8F5F2138022}"/>
    <cellStyle name="Normal 27 24 6" xfId="21711" xr:uid="{78A963DC-5477-4D70-94C1-B8CAA240CB4C}"/>
    <cellStyle name="Normal 27 24 7" xfId="27409" xr:uid="{C317AAA4-7F1C-4406-9550-E7E73FB61B2C}"/>
    <cellStyle name="Normal 27 24 8" xfId="33107" xr:uid="{B4977C1A-B8B1-49D9-8B09-D054437F121D}"/>
    <cellStyle name="Normal 27 25" xfId="4729" xr:uid="{0D944CCA-0702-4D5F-829D-028EADAE315A}"/>
    <cellStyle name="Normal 27 25 2" xfId="4730" xr:uid="{E0AACC83-75FA-4FD2-9406-74CE6E6F2FF0}"/>
    <cellStyle name="Normal 27 25 2 2" xfId="15178" xr:uid="{C6890FA0-0200-4053-9408-DD8527CDA93B}"/>
    <cellStyle name="Normal 27 25 2 3" xfId="21714" xr:uid="{91049EBE-7794-4A14-8702-996EA2BE8B1E}"/>
    <cellStyle name="Normal 27 25 2 4" xfId="27412" xr:uid="{3230C829-6766-47EB-9E2D-FA40AE2894A9}"/>
    <cellStyle name="Normal 27 25 2 5" xfId="33110" xr:uid="{2294B6A9-953F-4465-ABCE-8621F2986642}"/>
    <cellStyle name="Normal 27 25 3" xfId="4731" xr:uid="{2CAD65FE-D747-478D-8111-95C752819772}"/>
    <cellStyle name="Normal 27 25 4" xfId="4732" xr:uid="{9EFE4EBA-EF16-4658-A450-1724E69DD6CC}"/>
    <cellStyle name="Normal 27 25 5" xfId="15177" xr:uid="{AD8CDB4D-867B-4B09-837B-74D8A07356C0}"/>
    <cellStyle name="Normal 27 25 6" xfId="21713" xr:uid="{BDF44313-28B6-45B9-BF17-E0A0D6CC4090}"/>
    <cellStyle name="Normal 27 25 7" xfId="27411" xr:uid="{BF130720-C171-4006-BED1-1AA83361233C}"/>
    <cellStyle name="Normal 27 25 8" xfId="33109" xr:uid="{720ADEB5-D55F-4CF9-8CDB-D91F922CBFC6}"/>
    <cellStyle name="Normal 27 26" xfId="4733" xr:uid="{82EB9C82-BBE8-487E-A72A-B6B80E16887B}"/>
    <cellStyle name="Normal 27 26 2" xfId="4734" xr:uid="{227B444D-A991-4A00-885A-11D95F955BC1}"/>
    <cellStyle name="Normal 27 26 2 2" xfId="15180" xr:uid="{971D07BE-226E-46AC-A5B3-847176EBAC0D}"/>
    <cellStyle name="Normal 27 26 2 3" xfId="21716" xr:uid="{82073AD6-1EE2-4B9B-B69A-17732E081E24}"/>
    <cellStyle name="Normal 27 26 2 4" xfId="27414" xr:uid="{7250D222-487D-42DF-9C38-F378C52F695B}"/>
    <cellStyle name="Normal 27 26 2 5" xfId="33112" xr:uid="{9BE2555A-E42A-42F5-82E1-A81BA8D57E27}"/>
    <cellStyle name="Normal 27 26 3" xfId="4735" xr:uid="{F16A34CC-60DE-4DB6-82AA-709224EDA576}"/>
    <cellStyle name="Normal 27 26 4" xfId="4736" xr:uid="{7310151C-F1FF-41B9-8D7D-DB18F8F9722F}"/>
    <cellStyle name="Normal 27 26 5" xfId="15179" xr:uid="{F6ECA1BE-15FA-4C94-BBF3-AC83CC213E19}"/>
    <cellStyle name="Normal 27 26 6" xfId="21715" xr:uid="{A038A50B-E581-430A-9E8A-85924F8CDA2D}"/>
    <cellStyle name="Normal 27 26 7" xfId="27413" xr:uid="{4AFBB850-6C6A-49B6-AEC3-595C58402028}"/>
    <cellStyle name="Normal 27 26 8" xfId="33111" xr:uid="{AEFCA1C7-195F-4E32-A41B-9FBA7F047BFA}"/>
    <cellStyle name="Normal 27 27" xfId="4737" xr:uid="{2596C66A-680B-4A1A-B93E-2E743942EEAD}"/>
    <cellStyle name="Normal 27 27 2" xfId="4738" xr:uid="{8C388655-64F1-496F-B588-D02BD1713952}"/>
    <cellStyle name="Normal 27 27 2 2" xfId="15182" xr:uid="{C6EB6254-8DB9-4C73-A85E-94D38F23FF9F}"/>
    <cellStyle name="Normal 27 27 2 3" xfId="21718" xr:uid="{3855EE2B-3D72-4BB4-A74A-8594FBFBC48A}"/>
    <cellStyle name="Normal 27 27 2 4" xfId="27416" xr:uid="{8B6F1817-08AA-46C8-B359-60858EDFE489}"/>
    <cellStyle name="Normal 27 27 2 5" xfId="33114" xr:uid="{3C436A59-59BD-457B-A5BC-F0671EAC3999}"/>
    <cellStyle name="Normal 27 27 3" xfId="4739" xr:uid="{3EE2CF44-28CF-4327-9298-717E0ACBD1ED}"/>
    <cellStyle name="Normal 27 27 4" xfId="4740" xr:uid="{28829D0C-04F5-4005-9D41-077A2F880A39}"/>
    <cellStyle name="Normal 27 27 5" xfId="15181" xr:uid="{6C08BBFA-7F30-4B6F-BF2C-33DBE4A302CE}"/>
    <cellStyle name="Normal 27 27 6" xfId="21717" xr:uid="{D14C47E9-246A-48C8-A52B-CE6091BA0B7C}"/>
    <cellStyle name="Normal 27 27 7" xfId="27415" xr:uid="{04A3190E-8067-4586-8A27-7F2E38191D8C}"/>
    <cellStyle name="Normal 27 27 8" xfId="33113" xr:uid="{59307F5C-5D38-47D7-B4C6-8F1653207C38}"/>
    <cellStyle name="Normal 27 28" xfId="4741" xr:uid="{F0B3D60D-7B05-4EDB-A242-98FDA839166B}"/>
    <cellStyle name="Normal 27 28 2" xfId="4742" xr:uid="{4EF66EEB-0CC1-4112-8FF2-0F632327E9B4}"/>
    <cellStyle name="Normal 27 28 2 2" xfId="15184" xr:uid="{70EE130D-8336-403D-9A9F-0FF7DD15B8CA}"/>
    <cellStyle name="Normal 27 28 2 3" xfId="21720" xr:uid="{4FF44385-D7F8-4972-8E5E-3E2B6F895EC8}"/>
    <cellStyle name="Normal 27 28 2 4" xfId="27418" xr:uid="{DADA7C8D-9D57-4BA5-B9E0-8B611ECB4918}"/>
    <cellStyle name="Normal 27 28 2 5" xfId="33116" xr:uid="{04488C39-11B4-4414-9E12-AE0F6D25BAD9}"/>
    <cellStyle name="Normal 27 28 3" xfId="4743" xr:uid="{797A40E0-D972-4A9A-A2B3-E8B06F70C7E0}"/>
    <cellStyle name="Normal 27 28 4" xfId="4744" xr:uid="{A0E8C320-C7AB-4487-84AA-D205B50BE5B6}"/>
    <cellStyle name="Normal 27 28 5" xfId="15183" xr:uid="{80BC50A5-9B83-44C2-8F82-C588D1055ED4}"/>
    <cellStyle name="Normal 27 28 6" xfId="21719" xr:uid="{3641B499-5B51-491C-B184-CA50ABCE9377}"/>
    <cellStyle name="Normal 27 28 7" xfId="27417" xr:uid="{C15AA001-F86F-4536-8FC1-D9DFFE8B385A}"/>
    <cellStyle name="Normal 27 28 8" xfId="33115" xr:uid="{9F44A4CF-E956-409A-A62D-F42AE5E44F56}"/>
    <cellStyle name="Normal 27 29" xfId="4745" xr:uid="{01A79F47-864B-459F-86A5-03823CA76C4D}"/>
    <cellStyle name="Normal 27 29 2" xfId="4746" xr:uid="{A8F1B5B2-22DE-469C-A02B-D64D31B1323A}"/>
    <cellStyle name="Normal 27 29 2 2" xfId="15186" xr:uid="{352B9828-B4CB-462F-AB94-677074328866}"/>
    <cellStyle name="Normal 27 29 2 3" xfId="21722" xr:uid="{FB51AECE-2699-4E2A-A1E4-72E68581F2A6}"/>
    <cellStyle name="Normal 27 29 2 4" xfId="27420" xr:uid="{D0D1979C-1B48-460C-9A84-11E48FC8E318}"/>
    <cellStyle name="Normal 27 29 2 5" xfId="33118" xr:uid="{B465347D-5172-481D-87B5-430F8423411A}"/>
    <cellStyle name="Normal 27 29 3" xfId="4747" xr:uid="{C197A4AE-B7C1-43E9-8958-F47F5D6BACD1}"/>
    <cellStyle name="Normal 27 29 4" xfId="4748" xr:uid="{D695642E-FAA0-468D-BBC8-DCE72FEBB203}"/>
    <cellStyle name="Normal 27 29 5" xfId="15185" xr:uid="{B7965A9D-8511-4BF3-B0F8-437E2BD378CB}"/>
    <cellStyle name="Normal 27 29 6" xfId="21721" xr:uid="{22A46B13-AF62-4CE0-BDEB-B9C876EBC6CB}"/>
    <cellStyle name="Normal 27 29 7" xfId="27419" xr:uid="{20346BD0-3BF4-47DA-B809-9186A39433C8}"/>
    <cellStyle name="Normal 27 29 8" xfId="33117" xr:uid="{B17115B2-F106-4222-84E3-EDC9AB09DD22}"/>
    <cellStyle name="Normal 27 3" xfId="4749" xr:uid="{1F133CD2-77C6-4677-AB06-82724CC78C6E}"/>
    <cellStyle name="Normal 27 3 2" xfId="4750" xr:uid="{E56BD7C6-F837-4C06-92E6-4737AAB58481}"/>
    <cellStyle name="Normal 27 3 2 2" xfId="15188" xr:uid="{D389A31E-F555-4945-8088-8185329103F7}"/>
    <cellStyle name="Normal 27 3 2 3" xfId="21724" xr:uid="{A4ED3934-417B-4735-BEF6-8E4A9DC6AF9D}"/>
    <cellStyle name="Normal 27 3 2 4" xfId="27422" xr:uid="{B1645A02-6E57-4D93-B312-35D0B64E008B}"/>
    <cellStyle name="Normal 27 3 2 5" xfId="33120" xr:uid="{37FC3AFE-25FB-494B-B81E-17996633079D}"/>
    <cellStyle name="Normal 27 3 3" xfId="4751" xr:uid="{69D7CB1F-ADEF-4286-B07A-CF619D41976F}"/>
    <cellStyle name="Normal 27 3 4" xfId="4752" xr:uid="{B3917521-0D26-467F-9035-38788350015A}"/>
    <cellStyle name="Normal 27 3 5" xfId="15187" xr:uid="{321DFCC6-7FF2-4169-9160-FD9CAD094910}"/>
    <cellStyle name="Normal 27 3 6" xfId="21723" xr:uid="{FA117E3D-3BFF-4A84-85A2-DF81624C542C}"/>
    <cellStyle name="Normal 27 3 7" xfId="27421" xr:uid="{A2646716-3DA5-4713-8881-25FE6FC67CF1}"/>
    <cellStyle name="Normal 27 3 8" xfId="33119" xr:uid="{5A6FEE3B-1FA6-4DA9-A05A-372B5B0B58BA}"/>
    <cellStyle name="Normal 27 30" xfId="4753" xr:uid="{E7A52294-AE01-4C32-A386-67EDAEAB79A3}"/>
    <cellStyle name="Normal 27 30 2" xfId="4754" xr:uid="{68A1911B-F229-4CB9-8989-F19845272497}"/>
    <cellStyle name="Normal 27 30 2 2" xfId="15190" xr:uid="{10D219A1-9932-49EB-937A-3F073AE1A700}"/>
    <cellStyle name="Normal 27 30 2 3" xfId="21726" xr:uid="{18ECB75E-C007-4964-A7CE-DE4D212BD844}"/>
    <cellStyle name="Normal 27 30 2 4" xfId="27424" xr:uid="{91F172BC-96AE-4522-B170-BEC1EB4B6EBA}"/>
    <cellStyle name="Normal 27 30 2 5" xfId="33122" xr:uid="{B3888A1E-8C6F-4384-BA18-3F2C75ECF239}"/>
    <cellStyle name="Normal 27 30 3" xfId="4755" xr:uid="{2D4F3075-1434-4CD0-B2AF-213F0EB17DF6}"/>
    <cellStyle name="Normal 27 30 4" xfId="4756" xr:uid="{BB1A7F6A-693C-4B37-8DEE-648AA7DA9C72}"/>
    <cellStyle name="Normal 27 30 5" xfId="15189" xr:uid="{994E180D-4345-43D8-AD5A-CC189734BDA7}"/>
    <cellStyle name="Normal 27 30 6" xfId="21725" xr:uid="{6EB5114D-9072-4F9C-B800-252610ED1E38}"/>
    <cellStyle name="Normal 27 30 7" xfId="27423" xr:uid="{8DC4A4CC-AD89-43DD-89BD-D36E2822E831}"/>
    <cellStyle name="Normal 27 30 8" xfId="33121" xr:uid="{298A086B-22B0-46B7-A0D6-0B65663CFEE5}"/>
    <cellStyle name="Normal 27 31" xfId="4757" xr:uid="{84E4611F-4971-4C09-AA5A-95C35206968B}"/>
    <cellStyle name="Normal 27 31 2" xfId="4758" xr:uid="{E3F3E686-040C-4412-9694-D0C3988E9080}"/>
    <cellStyle name="Normal 27 31 2 2" xfId="15192" xr:uid="{FB0424D3-6A0C-4570-A922-E04B5D0AAAD4}"/>
    <cellStyle name="Normal 27 31 2 3" xfId="21728" xr:uid="{F2EAE46B-C7D7-4163-AE5F-876A25DCB8DA}"/>
    <cellStyle name="Normal 27 31 2 4" xfId="27426" xr:uid="{63A6FD3E-9ED9-487F-A862-9B0B259A09F3}"/>
    <cellStyle name="Normal 27 31 2 5" xfId="33124" xr:uid="{072BDA3F-4481-46A2-8E92-5DFE0F68377D}"/>
    <cellStyle name="Normal 27 31 3" xfId="4759" xr:uid="{85A82833-91FC-4760-AAE9-32175D420B16}"/>
    <cellStyle name="Normal 27 31 4" xfId="4760" xr:uid="{E6E50848-5AF1-41B3-BA71-CC78D3CBD9D1}"/>
    <cellStyle name="Normal 27 31 5" xfId="15191" xr:uid="{FBE0E5E1-4B89-445E-832C-FC204D888C0C}"/>
    <cellStyle name="Normal 27 31 6" xfId="21727" xr:uid="{D6C0C240-8793-4453-91B9-39CAC7D51966}"/>
    <cellStyle name="Normal 27 31 7" xfId="27425" xr:uid="{6D0E7EE9-36BB-461A-B9BB-79BD28482ED7}"/>
    <cellStyle name="Normal 27 31 8" xfId="33123" xr:uid="{4A126470-B23F-4FA5-BB84-0B95B79CE12E}"/>
    <cellStyle name="Normal 27 32" xfId="4761" xr:uid="{4D61BAA7-80E0-48F4-AF40-DB2F6E559B77}"/>
    <cellStyle name="Normal 27 32 2" xfId="4762" xr:uid="{7B984F5F-FDDC-41A9-81CE-D678138D018C}"/>
    <cellStyle name="Normal 27 32 2 2" xfId="15194" xr:uid="{C4739280-340A-47BD-BCED-2CABDBEB3AB2}"/>
    <cellStyle name="Normal 27 32 2 3" xfId="21730" xr:uid="{5E0D1743-5DA1-40B2-BDF8-001812D37962}"/>
    <cellStyle name="Normal 27 32 2 4" xfId="27428" xr:uid="{987AB5A5-B3C6-4CA8-9D8A-E73D6737B9BC}"/>
    <cellStyle name="Normal 27 32 2 5" xfId="33126" xr:uid="{09165078-F8C3-47D1-BFF3-4327790EA05E}"/>
    <cellStyle name="Normal 27 32 3" xfId="4763" xr:uid="{AEF50886-9A4D-4AF4-AAE3-E93ADBAC4AFB}"/>
    <cellStyle name="Normal 27 32 4" xfId="4764" xr:uid="{171EA15E-2E32-4C2D-A3EE-0FC3C0F85C9C}"/>
    <cellStyle name="Normal 27 32 5" xfId="15193" xr:uid="{EBA438A0-5815-49A1-A541-85527FB1A608}"/>
    <cellStyle name="Normal 27 32 6" xfId="21729" xr:uid="{B5E6BAFF-4F68-41DE-A1C5-2A4030A6E55B}"/>
    <cellStyle name="Normal 27 32 7" xfId="27427" xr:uid="{77B8F6C3-A88B-4220-B121-F0CA752E79A1}"/>
    <cellStyle name="Normal 27 32 8" xfId="33125" xr:uid="{970FC600-0678-453F-96D5-4E264B391D7E}"/>
    <cellStyle name="Normal 27 33" xfId="4765" xr:uid="{F996EA03-8397-4A47-8B7E-E67B6AC19BA7}"/>
    <cellStyle name="Normal 27 33 2" xfId="4766" xr:uid="{5E656F64-CD28-47CE-8E0D-35332305C794}"/>
    <cellStyle name="Normal 27 33 2 2" xfId="15196" xr:uid="{B8C426E1-807E-4449-9A72-4014F1F1427B}"/>
    <cellStyle name="Normal 27 33 2 3" xfId="21732" xr:uid="{ABF23A1E-5B48-41C2-8AE9-2B16724EFB4B}"/>
    <cellStyle name="Normal 27 33 2 4" xfId="27430" xr:uid="{1AF43EA1-A2C4-46B8-82C7-0C455DB9FA78}"/>
    <cellStyle name="Normal 27 33 2 5" xfId="33128" xr:uid="{193758A6-CFEA-41EA-8709-BE3CB700E8C1}"/>
    <cellStyle name="Normal 27 33 3" xfId="4767" xr:uid="{D95CC202-CFB3-492F-A5C3-93BB0B896C94}"/>
    <cellStyle name="Normal 27 33 4" xfId="4768" xr:uid="{07E97AE7-5861-48F1-AB7F-37798798E602}"/>
    <cellStyle name="Normal 27 33 5" xfId="15195" xr:uid="{C2FE3B40-B37C-4AB9-BB74-F0CBF314CCD7}"/>
    <cellStyle name="Normal 27 33 6" xfId="21731" xr:uid="{605C7049-7E44-45CE-B95F-1A51B1DFFF85}"/>
    <cellStyle name="Normal 27 33 7" xfId="27429" xr:uid="{2BF396A0-9B11-43DC-8AF9-AC4109FCDD6E}"/>
    <cellStyle name="Normal 27 33 8" xfId="33127" xr:uid="{C68A8A23-2AB4-4F9C-A77A-7C4A9FFE0A45}"/>
    <cellStyle name="Normal 27 34" xfId="4769" xr:uid="{986C714C-97EB-4B96-82AF-F5F25EAF9283}"/>
    <cellStyle name="Normal 27 34 2" xfId="4770" xr:uid="{3F4CE149-2FCC-4293-9AB1-44A96AC151A0}"/>
    <cellStyle name="Normal 27 34 2 2" xfId="15198" xr:uid="{97DA62DA-D349-4722-BFAC-962609B0334E}"/>
    <cellStyle name="Normal 27 34 2 3" xfId="21734" xr:uid="{538B2020-5A94-49A9-B621-959EF8359E09}"/>
    <cellStyle name="Normal 27 34 2 4" xfId="27432" xr:uid="{CFCDC5DC-519C-49B1-9A79-6D9BCE4F945C}"/>
    <cellStyle name="Normal 27 34 2 5" xfId="33130" xr:uid="{34ECC4A3-1BEA-4D3D-BCCF-F2A01F4546A4}"/>
    <cellStyle name="Normal 27 34 3" xfId="4771" xr:uid="{16EBAAC4-4D60-46B5-AC7A-E9AD18C2B83E}"/>
    <cellStyle name="Normal 27 34 4" xfId="4772" xr:uid="{7E8AE1B6-E1C4-4278-A9C5-E0ED93EFED5A}"/>
    <cellStyle name="Normal 27 34 5" xfId="15197" xr:uid="{D1C26533-D171-4933-B667-981A9CB46418}"/>
    <cellStyle name="Normal 27 34 6" xfId="21733" xr:uid="{A45EE8DC-337E-4F80-81CB-4E101E623B5C}"/>
    <cellStyle name="Normal 27 34 7" xfId="27431" xr:uid="{765EA9BE-A2EA-4FC1-B6E5-7C3D767F83B4}"/>
    <cellStyle name="Normal 27 34 8" xfId="33129" xr:uid="{F15CF4AD-175E-4FC8-87CE-40C84216CEE5}"/>
    <cellStyle name="Normal 27 35" xfId="4773" xr:uid="{39947DEF-6D7D-43BB-9C42-76B928C0A384}"/>
    <cellStyle name="Normal 27 35 2" xfId="15199" xr:uid="{85E7730A-E24B-4DA7-9F40-95491AA46B3F}"/>
    <cellStyle name="Normal 27 35 3" xfId="21735" xr:uid="{E1F28E0F-BDF5-499A-B1DC-72C1B4583555}"/>
    <cellStyle name="Normal 27 35 4" xfId="27433" xr:uid="{DC3651B0-0E4D-4D99-A7A5-A3CF01D61E9F}"/>
    <cellStyle name="Normal 27 35 5" xfId="33131" xr:uid="{CB56AD77-2F66-450B-AA3C-A397E1C38AB1}"/>
    <cellStyle name="Normal 27 36" xfId="4774" xr:uid="{A1B79D48-962D-4805-9D6A-6FCCF39CD88B}"/>
    <cellStyle name="Normal 27 36 2" xfId="15200" xr:uid="{72E6D23B-55B5-4C07-92B3-54595BF05B6F}"/>
    <cellStyle name="Normal 27 36 3" xfId="21736" xr:uid="{1AD66F36-367D-479C-88F0-F3100A71E13E}"/>
    <cellStyle name="Normal 27 36 4" xfId="27434" xr:uid="{CBEB1FD6-B4ED-4299-ABB9-5BFBEC73424E}"/>
    <cellStyle name="Normal 27 36 5" xfId="33132" xr:uid="{B020E38E-2D51-4994-9443-50A2C8974BF7}"/>
    <cellStyle name="Normal 27 37" xfId="4775" xr:uid="{F5267079-F156-4529-BCE3-227039A6B1AF}"/>
    <cellStyle name="Normal 27 37 2" xfId="15201" xr:uid="{1C6D0991-F442-4904-9552-C49F887FB028}"/>
    <cellStyle name="Normal 27 37 3" xfId="21737" xr:uid="{FDE39510-C8AD-4922-9322-59F76ED6E353}"/>
    <cellStyle name="Normal 27 37 4" xfId="27435" xr:uid="{75EE02CA-EA27-4A42-811A-FEEB76D7CEE4}"/>
    <cellStyle name="Normal 27 37 5" xfId="33133" xr:uid="{4C40E66D-998F-44D9-8A0F-17F335C53CE2}"/>
    <cellStyle name="Normal 27 38" xfId="4776" xr:uid="{4C364F61-E0CD-4582-9844-405518100782}"/>
    <cellStyle name="Normal 27 38 2" xfId="15202" xr:uid="{81050A42-8A1F-4DD1-A02F-F163C3B520E6}"/>
    <cellStyle name="Normal 27 38 3" xfId="21738" xr:uid="{611D652A-F147-434D-859D-B21AA2B55E06}"/>
    <cellStyle name="Normal 27 38 4" xfId="27436" xr:uid="{F45043E4-35BC-4664-989A-A48C46373048}"/>
    <cellStyle name="Normal 27 38 5" xfId="33134" xr:uid="{9CBC82C2-B19A-47F1-9C97-0C71603F13AF}"/>
    <cellStyle name="Normal 27 39" xfId="4777" xr:uid="{5D3156AE-69A5-4CE9-97A8-8DF00D2AFAA7}"/>
    <cellStyle name="Normal 27 39 2" xfId="15203" xr:uid="{70C06299-6B7E-4459-8C06-6F58106A4DB9}"/>
    <cellStyle name="Normal 27 39 3" xfId="21739" xr:uid="{E5CE7AFA-9A81-487E-ACBF-EFAE741D91EF}"/>
    <cellStyle name="Normal 27 39 4" xfId="27437" xr:uid="{65F6C249-7E49-4055-ADB0-8770762DDE0E}"/>
    <cellStyle name="Normal 27 39 5" xfId="33135" xr:uid="{1C576AA7-B4AE-406C-A2EE-AB5819BE2F2C}"/>
    <cellStyle name="Normal 27 4" xfId="4778" xr:uid="{42A5E20B-D6F1-4A52-899B-3A2E96AF095D}"/>
    <cellStyle name="Normal 27 4 2" xfId="4779" xr:uid="{4163A3F3-CACD-4DB6-B70B-09121728D39F}"/>
    <cellStyle name="Normal 27 4 2 2" xfId="15205" xr:uid="{C872D296-11D5-48ED-A972-A4B771DA23EC}"/>
    <cellStyle name="Normal 27 4 2 3" xfId="21741" xr:uid="{25B86E24-F5E8-463C-8C8A-308238733DE0}"/>
    <cellStyle name="Normal 27 4 2 4" xfId="27439" xr:uid="{43C0C221-A244-45CA-8395-DC1213050B93}"/>
    <cellStyle name="Normal 27 4 2 5" xfId="33137" xr:uid="{209D7F0D-6252-4697-ACA6-AD13B4ADE88A}"/>
    <cellStyle name="Normal 27 4 3" xfId="4780" xr:uid="{09528E67-A42A-454C-8031-047099E9E53B}"/>
    <cellStyle name="Normal 27 4 4" xfId="4781" xr:uid="{14C77275-D48C-4CB2-AD84-230A76EC7DBC}"/>
    <cellStyle name="Normal 27 4 5" xfId="15204" xr:uid="{763D78B9-3D96-4AF4-A3F0-83D0C1EDE597}"/>
    <cellStyle name="Normal 27 4 6" xfId="21740" xr:uid="{0632C0C3-8574-42E1-A73B-CE441BD89277}"/>
    <cellStyle name="Normal 27 4 7" xfId="27438" xr:uid="{3428926C-1122-443B-A27F-6A0DF42478E8}"/>
    <cellStyle name="Normal 27 4 8" xfId="33136" xr:uid="{DDAC6CBB-20DA-4CAA-9023-420404B9F861}"/>
    <cellStyle name="Normal 27 40" xfId="4782" xr:uid="{B7317FEE-A82F-40F3-BA83-095CE6FEF46B}"/>
    <cellStyle name="Normal 27 40 2" xfId="15206" xr:uid="{829072B4-9368-47BE-ACBE-10947E4CFEF4}"/>
    <cellStyle name="Normal 27 40 3" xfId="21742" xr:uid="{55505AF3-0813-4772-AAB8-A16FAF5D01F9}"/>
    <cellStyle name="Normal 27 40 4" xfId="27440" xr:uid="{D66457AD-8136-4B62-8AA3-1B856957C4AC}"/>
    <cellStyle name="Normal 27 40 5" xfId="33138" xr:uid="{0BC1B431-1359-4ACB-A18C-4491AD58D11B}"/>
    <cellStyle name="Normal 27 41" xfId="4783" xr:uid="{81706145-59AB-4BC9-A01D-11DA55D8DF2F}"/>
    <cellStyle name="Normal 27 41 2" xfId="15207" xr:uid="{922E4721-739B-4E46-9CA3-DCEA57B5EAA3}"/>
    <cellStyle name="Normal 27 41 3" xfId="21743" xr:uid="{A1D227EB-9A8B-47BB-B6C1-7E173E4E48FE}"/>
    <cellStyle name="Normal 27 41 4" xfId="27441" xr:uid="{6B755BB3-CCF1-43EC-B3A8-4B8F6DB41112}"/>
    <cellStyle name="Normal 27 41 5" xfId="33139" xr:uid="{38D72A8D-6933-4056-92A0-83CBD539649F}"/>
    <cellStyle name="Normal 27 42" xfId="4784" xr:uid="{F4191A33-3102-4D6E-A570-7B5AC53D50EA}"/>
    <cellStyle name="Normal 27 42 2" xfId="15208" xr:uid="{18D83E94-8495-42F2-B306-8AE0CFA74744}"/>
    <cellStyle name="Normal 27 42 3" xfId="21744" xr:uid="{4B8725B7-175A-42C9-8012-67C625037F2B}"/>
    <cellStyle name="Normal 27 42 4" xfId="27442" xr:uid="{03F40734-EE41-4C4D-8C46-F7644C6344CE}"/>
    <cellStyle name="Normal 27 42 5" xfId="33140" xr:uid="{FCDF342C-7B90-4BB1-A333-A7CD3F16CE61}"/>
    <cellStyle name="Normal 27 43" xfId="4785" xr:uid="{49EC06EA-CEEC-4239-A394-0DF057962F60}"/>
    <cellStyle name="Normal 27 43 2" xfId="15209" xr:uid="{3E85C216-BB50-4893-954D-9593720B0DFE}"/>
    <cellStyle name="Normal 27 43 3" xfId="21745" xr:uid="{8B57EFA4-05DA-4598-B6A0-8C911BA0EAB5}"/>
    <cellStyle name="Normal 27 43 4" xfId="27443" xr:uid="{FA5BFC00-21B1-407D-B462-FA6DB973FA66}"/>
    <cellStyle name="Normal 27 43 5" xfId="33141" xr:uid="{85888E8F-6E36-466A-B880-4ED791E18E4C}"/>
    <cellStyle name="Normal 27 44" xfId="4786" xr:uid="{9F5B466D-48C9-4AD1-8445-7D6EFC8F1034}"/>
    <cellStyle name="Normal 27 44 2" xfId="15210" xr:uid="{0772E019-A4A4-4D26-B1B6-A1C1E7C3CAB5}"/>
    <cellStyle name="Normal 27 44 3" xfId="21746" xr:uid="{6EC168D5-E2C3-4FB7-8FA8-778DD4191A9C}"/>
    <cellStyle name="Normal 27 44 4" xfId="27444" xr:uid="{8CD88548-ADF1-49C8-A79B-A7AA267A2045}"/>
    <cellStyle name="Normal 27 44 5" xfId="33142" xr:uid="{CD4EC84C-52D5-4FD3-B866-CFAB146916D9}"/>
    <cellStyle name="Normal 27 45" xfId="4787" xr:uid="{3E8DB19C-0CA2-4F5E-9727-70A92F29A4ED}"/>
    <cellStyle name="Normal 27 45 2" xfId="15211" xr:uid="{4057F18C-2029-40C1-BF04-A78D0BBBC9D9}"/>
    <cellStyle name="Normal 27 45 3" xfId="21747" xr:uid="{07D4CFBA-FCC9-422C-8A99-942277047AD9}"/>
    <cellStyle name="Normal 27 45 4" xfId="27445" xr:uid="{6892E170-1417-44E8-B00B-026E0652E5F0}"/>
    <cellStyle name="Normal 27 45 5" xfId="33143" xr:uid="{C7581BBB-C400-4FE0-88C0-36C2B7914C86}"/>
    <cellStyle name="Normal 27 46" xfId="4788" xr:uid="{8EC5C306-C872-40AA-9068-D464FC616B0E}"/>
    <cellStyle name="Normal 27 46 2" xfId="15212" xr:uid="{ADFF55AB-B201-49F7-9084-1926628D8205}"/>
    <cellStyle name="Normal 27 46 3" xfId="21748" xr:uid="{43A40620-8912-4588-B21F-12D2A06043F2}"/>
    <cellStyle name="Normal 27 46 4" xfId="27446" xr:uid="{BEB9A44E-F60C-4821-8881-009FA4AB43FC}"/>
    <cellStyle name="Normal 27 46 5" xfId="33144" xr:uid="{0C53DE7F-F5F9-4BB8-AE22-8F96DDA03D6A}"/>
    <cellStyle name="Normal 27 47" xfId="4789" xr:uid="{CB40FE8A-A9EB-4196-89F9-895F2CA87FA7}"/>
    <cellStyle name="Normal 27 47 2" xfId="15213" xr:uid="{A0E8EBD3-4EFF-4DD5-897E-0D07D792995C}"/>
    <cellStyle name="Normal 27 47 3" xfId="21749" xr:uid="{D3EEF5E1-AA20-47A5-BCFC-F15BA2F48CB3}"/>
    <cellStyle name="Normal 27 47 4" xfId="27447" xr:uid="{9B547DDC-0EA2-4411-A208-26B7CEFB95A8}"/>
    <cellStyle name="Normal 27 47 5" xfId="33145" xr:uid="{949BA6D3-39D4-4290-A74B-9D70D57110A1}"/>
    <cellStyle name="Normal 27 48" xfId="4790" xr:uid="{70EAACFC-6DB3-4FDF-A2D2-D4C9DBC259FC}"/>
    <cellStyle name="Normal 27 48 2" xfId="15214" xr:uid="{25A660BC-7C58-4B92-975B-A46336F3C37B}"/>
    <cellStyle name="Normal 27 48 3" xfId="21750" xr:uid="{07BDD605-0924-4246-B115-46E809023E71}"/>
    <cellStyle name="Normal 27 48 4" xfId="27448" xr:uid="{F79124C5-8F54-4F63-A532-E6CD8920FD5F}"/>
    <cellStyle name="Normal 27 48 5" xfId="33146" xr:uid="{F2813792-0A8B-4FB9-9389-3F7655DA67A6}"/>
    <cellStyle name="Normal 27 49" xfId="4791" xr:uid="{64E3A7B8-7A8B-48B1-9534-136E1806B4E2}"/>
    <cellStyle name="Normal 27 49 2" xfId="15215" xr:uid="{A55469E4-F579-4DFF-8EFE-A3E2D2083650}"/>
    <cellStyle name="Normal 27 49 3" xfId="21751" xr:uid="{EB14ACA7-42EA-4630-837A-793FF89B02A4}"/>
    <cellStyle name="Normal 27 49 4" xfId="27449" xr:uid="{EF22ECA5-8087-4A51-948A-7E43392E4B72}"/>
    <cellStyle name="Normal 27 49 5" xfId="33147" xr:uid="{E2ED2BB1-A6C9-477B-AB89-7A1607A6BFF9}"/>
    <cellStyle name="Normal 27 5" xfId="4792" xr:uid="{CE8B984B-F2B8-477E-8EB1-88B33CAC997D}"/>
    <cellStyle name="Normal 27 5 2" xfId="4793" xr:uid="{40D6BB8B-0486-48AE-8C83-6F20758C5C42}"/>
    <cellStyle name="Normal 27 5 2 2" xfId="15217" xr:uid="{10E4A432-6C4D-4DBC-A7A5-454238FB4890}"/>
    <cellStyle name="Normal 27 5 2 3" xfId="21753" xr:uid="{336D7905-392C-43C4-90E8-36E57838A2BD}"/>
    <cellStyle name="Normal 27 5 2 4" xfId="27451" xr:uid="{2209F5C0-268B-4000-80E0-661A2BF964C1}"/>
    <cellStyle name="Normal 27 5 2 5" xfId="33149" xr:uid="{E6B53D36-77C1-457E-8F27-13E95AAA36FC}"/>
    <cellStyle name="Normal 27 5 3" xfId="4794" xr:uid="{4AF6227C-4E91-4F8C-AA50-D37B8C2BD8D9}"/>
    <cellStyle name="Normal 27 5 4" xfId="4795" xr:uid="{C9734246-232C-4E7C-BDD3-601AD64C39B8}"/>
    <cellStyle name="Normal 27 5 5" xfId="15216" xr:uid="{0A79A2C8-E10D-46AC-99C5-6885F5BFDA96}"/>
    <cellStyle name="Normal 27 5 6" xfId="21752" xr:uid="{06533E38-665A-4A43-9E77-0559A88B0DAE}"/>
    <cellStyle name="Normal 27 5 7" xfId="27450" xr:uid="{4FB4F29A-4C85-4E91-B01D-10CE9913625B}"/>
    <cellStyle name="Normal 27 5 8" xfId="33148" xr:uid="{EA382C39-9734-4F93-B717-B652E9AAD69C}"/>
    <cellStyle name="Normal 27 50" xfId="4796" xr:uid="{ABDB7D50-2A67-4104-9EE0-D831D4904651}"/>
    <cellStyle name="Normal 27 50 2" xfId="15218" xr:uid="{895895DF-E6D5-4CF2-B608-79D17EC855AA}"/>
    <cellStyle name="Normal 27 50 3" xfId="21754" xr:uid="{E60574DA-65FE-49AA-8B07-8B573D5187FF}"/>
    <cellStyle name="Normal 27 50 4" xfId="27452" xr:uid="{4C51EB3F-591B-4F49-BD0F-7F201C804393}"/>
    <cellStyle name="Normal 27 50 5" xfId="33150" xr:uid="{C27AC0CE-B67C-475E-AACD-801B31DAB456}"/>
    <cellStyle name="Normal 27 51" xfId="4797" xr:uid="{92BF626D-4895-4996-9171-1D19606C5418}"/>
    <cellStyle name="Normal 27 51 2" xfId="15219" xr:uid="{9CBB9073-74A9-4755-9108-561B9F37B3DA}"/>
    <cellStyle name="Normal 27 51 3" xfId="21755" xr:uid="{F87BE0C6-5BDA-4614-845D-5ABE0CE445A1}"/>
    <cellStyle name="Normal 27 51 4" xfId="27453" xr:uid="{814CF2AE-BDA3-491F-A549-81601FA03E09}"/>
    <cellStyle name="Normal 27 51 5" xfId="33151" xr:uid="{E0774308-C489-4A4A-B5B7-1C913EA43B1F}"/>
    <cellStyle name="Normal 27 52" xfId="4798" xr:uid="{12010C5C-C146-4C4B-93E1-D312610B10F4}"/>
    <cellStyle name="Normal 27 52 2" xfId="15220" xr:uid="{3B84ECD1-3E09-4A89-9CCC-D6F12F9CBB3E}"/>
    <cellStyle name="Normal 27 52 3" xfId="21756" xr:uid="{97FD9C34-22B9-46A5-B9FE-BC2E8342CE8F}"/>
    <cellStyle name="Normal 27 52 4" xfId="27454" xr:uid="{7829A049-8065-4224-8DB5-CAD0F0C64B9F}"/>
    <cellStyle name="Normal 27 52 5" xfId="33152" xr:uid="{845E48BF-7EFE-473F-A96C-15D9B8DD268A}"/>
    <cellStyle name="Normal 27 53" xfId="4799" xr:uid="{BF19010F-DA0F-4CD0-A64A-CE390B2BD69B}"/>
    <cellStyle name="Normal 27 53 2" xfId="15221" xr:uid="{BB3A258A-A6E0-44FB-8071-C3065D6881A7}"/>
    <cellStyle name="Normal 27 53 3" xfId="21757" xr:uid="{D404E618-31AF-4790-9420-30182AB7D38E}"/>
    <cellStyle name="Normal 27 53 4" xfId="27455" xr:uid="{D75C41C4-428C-4650-83AB-B4B5F95C5D68}"/>
    <cellStyle name="Normal 27 53 5" xfId="33153" xr:uid="{868DE94E-EF7E-4B2F-8F89-45F02E9BA354}"/>
    <cellStyle name="Normal 27 54" xfId="4800" xr:uid="{63C88FD8-EB81-44E7-A7E0-877077E9B804}"/>
    <cellStyle name="Normal 27 54 2" xfId="15222" xr:uid="{F691C63E-8BAF-4D07-9254-BCC8CC7376DF}"/>
    <cellStyle name="Normal 27 54 3" xfId="21758" xr:uid="{994238E6-B824-4F60-83EE-A2F599D17329}"/>
    <cellStyle name="Normal 27 54 4" xfId="27456" xr:uid="{36D32E13-5A92-4AF1-94DF-88C4566A121A}"/>
    <cellStyle name="Normal 27 54 5" xfId="33154" xr:uid="{6C445B9A-ADBD-4621-A924-B96CE4CE4136}"/>
    <cellStyle name="Normal 27 55" xfId="4801" xr:uid="{6613A705-477C-4453-980A-3B8DB7FF2B4F}"/>
    <cellStyle name="Normal 27 55 2" xfId="15223" xr:uid="{0A4F7FE2-1930-421A-BD7C-1E8F55DBF8C4}"/>
    <cellStyle name="Normal 27 55 3" xfId="21759" xr:uid="{2EDC5561-6492-4C49-8CAC-BEA8C75A7928}"/>
    <cellStyle name="Normal 27 55 4" xfId="27457" xr:uid="{DD224BD3-94EC-4B4D-97ED-B1E5FE415D5E}"/>
    <cellStyle name="Normal 27 55 5" xfId="33155" xr:uid="{1B89A562-2258-44EC-A06E-5D483394E5E0}"/>
    <cellStyle name="Normal 27 56" xfId="4802" xr:uid="{68D83A0D-C2DD-4550-8FB4-9657BA9BB330}"/>
    <cellStyle name="Normal 27 56 2" xfId="15224" xr:uid="{0B750037-46D5-4D92-AB59-B51485166C13}"/>
    <cellStyle name="Normal 27 56 3" xfId="21760" xr:uid="{9D75BFD5-F4E9-443F-A3EB-F3A7518A5520}"/>
    <cellStyle name="Normal 27 56 4" xfId="27458" xr:uid="{18D6D46A-1A18-4C1D-954F-984763FFFB30}"/>
    <cellStyle name="Normal 27 56 5" xfId="33156" xr:uid="{BDD1FDF2-1E14-4D16-8A0D-2B732C39759D}"/>
    <cellStyle name="Normal 27 57" xfId="4803" xr:uid="{BADA41E2-8560-4CAF-BB72-F51D04E2BBA0}"/>
    <cellStyle name="Normal 27 57 2" xfId="15225" xr:uid="{37E5284D-CE5A-4858-8C4E-4E7C46F20D69}"/>
    <cellStyle name="Normal 27 57 3" xfId="21761" xr:uid="{580D874C-F54D-41A9-8747-49DA6DBC91A9}"/>
    <cellStyle name="Normal 27 57 4" xfId="27459" xr:uid="{2FB0589C-2AD7-4817-BF20-9532A42DAF41}"/>
    <cellStyle name="Normal 27 57 5" xfId="33157" xr:uid="{F832C265-6A1A-4B4F-ACF5-EAF9D8607B02}"/>
    <cellStyle name="Normal 27 58" xfId="4804" xr:uid="{0CFD8919-7443-4FE7-8713-2BBAE6F7A8F5}"/>
    <cellStyle name="Normal 27 58 2" xfId="15226" xr:uid="{0EAC8326-DFFA-4DBD-B6D3-74BE5C913601}"/>
    <cellStyle name="Normal 27 58 3" xfId="21762" xr:uid="{34948358-E7F0-41BA-9CAC-E88FCA27F037}"/>
    <cellStyle name="Normal 27 58 4" xfId="27460" xr:uid="{0FC1923C-ADFE-4DAD-AF1C-A95BFBE58E20}"/>
    <cellStyle name="Normal 27 58 5" xfId="33158" xr:uid="{5448A80D-679C-4A53-A612-6676F4C71CB3}"/>
    <cellStyle name="Normal 27 59" xfId="4805" xr:uid="{7E4D0081-8E4D-4562-8E0B-1667AB7BBB8D}"/>
    <cellStyle name="Normal 27 59 2" xfId="15227" xr:uid="{01DB3C34-9E8B-4FFB-9C39-92527C545C98}"/>
    <cellStyle name="Normal 27 59 3" xfId="21763" xr:uid="{0A082C88-6CE3-438A-BE7E-E3DDD76B63E7}"/>
    <cellStyle name="Normal 27 59 4" xfId="27461" xr:uid="{2DF637FE-716C-4A75-ACA9-81CB0EA0907B}"/>
    <cellStyle name="Normal 27 59 5" xfId="33159" xr:uid="{3F015F29-C9A5-4388-811B-0B3FA873E6AB}"/>
    <cellStyle name="Normal 27 6" xfId="4806" xr:uid="{1F22CE15-3B45-4991-8A0F-F4AF32E65B96}"/>
    <cellStyle name="Normal 27 6 2" xfId="4807" xr:uid="{FF916C6B-CCD2-4522-A253-8305B7CFC2A8}"/>
    <cellStyle name="Normal 27 6 2 2" xfId="15229" xr:uid="{DE5550B2-064E-4255-A891-22BFCCBBECB1}"/>
    <cellStyle name="Normal 27 6 2 3" xfId="21765" xr:uid="{D4B97B16-92D8-48C8-9E8A-B80C534B27A3}"/>
    <cellStyle name="Normal 27 6 2 4" xfId="27463" xr:uid="{9A8BB0D1-C3B5-46FE-878E-1E6BCE88B442}"/>
    <cellStyle name="Normal 27 6 2 5" xfId="33161" xr:uid="{8D7C272A-BFD0-4999-B52B-4FB03CAE09CA}"/>
    <cellStyle name="Normal 27 6 3" xfId="4808" xr:uid="{2199026A-0318-42D2-9415-93A0085348E8}"/>
    <cellStyle name="Normal 27 6 4" xfId="4809" xr:uid="{24BF0C43-F28A-4FD2-B775-3CAA481CECE6}"/>
    <cellStyle name="Normal 27 6 5" xfId="15228" xr:uid="{AF4CA821-A979-40E9-ADC8-2B7C4DD7F3AD}"/>
    <cellStyle name="Normal 27 6 6" xfId="21764" xr:uid="{5139A9E0-B1FA-4D11-A264-B0C8A7E819E1}"/>
    <cellStyle name="Normal 27 6 7" xfId="27462" xr:uid="{2635B743-2F47-4CDA-B73C-671E216366FE}"/>
    <cellStyle name="Normal 27 6 8" xfId="33160" xr:uid="{B027597F-415E-4B82-984B-45AE36245A05}"/>
    <cellStyle name="Normal 27 60" xfId="4810" xr:uid="{1CBA1F09-E272-4B4D-AB9F-C542BCE812EE}"/>
    <cellStyle name="Normal 27 60 2" xfId="15230" xr:uid="{D319BEDE-F51D-4331-93CF-440454A2FD52}"/>
    <cellStyle name="Normal 27 60 3" xfId="21766" xr:uid="{5253F8D3-0DA9-4FD3-B30F-A113B7CEEC41}"/>
    <cellStyle name="Normal 27 60 4" xfId="27464" xr:uid="{A4F7256E-E827-42FD-99F5-88ACCFEB5941}"/>
    <cellStyle name="Normal 27 60 5" xfId="33162" xr:uid="{EF0CF8A1-080D-4C1D-8D15-DF1D247B008F}"/>
    <cellStyle name="Normal 27 61" xfId="4811" xr:uid="{9CD76FF4-1D07-452F-AE43-A0F0436B63E4}"/>
    <cellStyle name="Normal 27 61 2" xfId="15231" xr:uid="{DA4AEC56-A3BF-4C17-A39E-1C80B7CCDE02}"/>
    <cellStyle name="Normal 27 61 3" xfId="21767" xr:uid="{273A9B8A-FE94-40C0-99C5-867EF3A02FA9}"/>
    <cellStyle name="Normal 27 61 4" xfId="27465" xr:uid="{FB2FBDEC-B4EA-4CDE-A0A6-F33D01C18748}"/>
    <cellStyle name="Normal 27 61 5" xfId="33163" xr:uid="{7F7F9B0F-4A6B-4AA6-AAFB-2966723B1C74}"/>
    <cellStyle name="Normal 27 62" xfId="4812" xr:uid="{735DC095-E570-4649-BB99-616585348324}"/>
    <cellStyle name="Normal 27 62 2" xfId="15232" xr:uid="{66361D95-760B-40DC-90ED-D41006E05A87}"/>
    <cellStyle name="Normal 27 62 3" xfId="21768" xr:uid="{AAF3FC80-BDD6-4D02-82C0-68AA24EF4AC9}"/>
    <cellStyle name="Normal 27 62 4" xfId="27466" xr:uid="{E7D6FB65-9712-4F54-999F-CB32B3B721EA}"/>
    <cellStyle name="Normal 27 62 5" xfId="33164" xr:uid="{BAC0BCE1-5A5B-44BE-B8D6-803E9F0E9C84}"/>
    <cellStyle name="Normal 27 7" xfId="4813" xr:uid="{D52D705A-6B31-40FB-A351-08EA4C77783E}"/>
    <cellStyle name="Normal 27 7 2" xfId="4814" xr:uid="{F266BA0F-1086-42EA-A999-2A36740FBE8F}"/>
    <cellStyle name="Normal 27 7 2 2" xfId="15234" xr:uid="{8BD4EC7C-42AD-4C2C-AC6A-920E69C149FA}"/>
    <cellStyle name="Normal 27 7 2 3" xfId="21770" xr:uid="{E5BFE712-86B8-4D3F-B114-51AD17B8513A}"/>
    <cellStyle name="Normal 27 7 2 4" xfId="27468" xr:uid="{EBC82E19-B116-4880-93A4-964E82AFF3E7}"/>
    <cellStyle name="Normal 27 7 2 5" xfId="33166" xr:uid="{0FE8DD96-DDB8-4E16-9261-3F301DA74446}"/>
    <cellStyle name="Normal 27 7 3" xfId="4815" xr:uid="{1BFE327B-5A47-49AF-B009-3E1CBC2FD5A8}"/>
    <cellStyle name="Normal 27 7 4" xfId="4816" xr:uid="{5267831B-1956-46AD-93E8-2699F4026CDD}"/>
    <cellStyle name="Normal 27 7 5" xfId="15233" xr:uid="{456917AC-86B8-4DA8-9ED4-15F52D331FD7}"/>
    <cellStyle name="Normal 27 7 6" xfId="21769" xr:uid="{A6640123-C9F9-413C-AA74-2389CC0A514A}"/>
    <cellStyle name="Normal 27 7 7" xfId="27467" xr:uid="{40F875C3-E2D3-401D-8714-887420AC1890}"/>
    <cellStyle name="Normal 27 7 8" xfId="33165" xr:uid="{03B80B6F-960E-4B38-BBC3-0EDEB5C7B2B7}"/>
    <cellStyle name="Normal 27 8" xfId="4817" xr:uid="{5B4FD494-F1C2-427F-A7C3-C82CFA6AA3AC}"/>
    <cellStyle name="Normal 27 8 2" xfId="4818" xr:uid="{0205D675-E2A3-42C5-8B4E-99D453573C71}"/>
    <cellStyle name="Normal 27 8 2 2" xfId="15236" xr:uid="{F4D48F7F-C761-4FA6-AB96-1EFC3A0ABECF}"/>
    <cellStyle name="Normal 27 8 2 3" xfId="21772" xr:uid="{C70264A9-FEA3-49AB-8134-E6E4AC3D2691}"/>
    <cellStyle name="Normal 27 8 2 4" xfId="27470" xr:uid="{DD91ADC7-23A6-4DCB-A864-6E4FF29EF72B}"/>
    <cellStyle name="Normal 27 8 2 5" xfId="33168" xr:uid="{9A6CFF5D-4FCE-458A-8976-013C58B38AF2}"/>
    <cellStyle name="Normal 27 8 3" xfId="4819" xr:uid="{07AAC5A3-B47F-4A52-919E-CCB5AAF537DD}"/>
    <cellStyle name="Normal 27 8 4" xfId="4820" xr:uid="{1FAD2954-2C54-4ECF-8EC9-C72923B816DC}"/>
    <cellStyle name="Normal 27 8 5" xfId="15235" xr:uid="{DA26E75A-D6BB-4B59-8BAE-FAC101557CCB}"/>
    <cellStyle name="Normal 27 8 6" xfId="21771" xr:uid="{66E1854F-9A0F-44AD-A3C6-36C44B0B8FA2}"/>
    <cellStyle name="Normal 27 8 7" xfId="27469" xr:uid="{299F56C6-211E-4044-A232-F21516D9E954}"/>
    <cellStyle name="Normal 27 8 8" xfId="33167" xr:uid="{CA879994-6134-495A-9BC0-1E48C5CFB2A0}"/>
    <cellStyle name="Normal 27 9" xfId="4821" xr:uid="{A156D01D-A576-491E-83DD-84B80156B0D2}"/>
    <cellStyle name="Normal 27 9 2" xfId="4822" xr:uid="{ABD03314-8783-4F35-8FDA-E11975B89883}"/>
    <cellStyle name="Normal 27 9 2 2" xfId="15238" xr:uid="{471F5BA9-E418-45B5-9B8D-1A8D72E670DD}"/>
    <cellStyle name="Normal 27 9 2 3" xfId="21774" xr:uid="{CEA493B7-387E-47BB-A902-8D33142CAEE1}"/>
    <cellStyle name="Normal 27 9 2 4" xfId="27472" xr:uid="{50F595D0-B563-44F9-ABC7-FF5FB48D2B5A}"/>
    <cellStyle name="Normal 27 9 2 5" xfId="33170" xr:uid="{841C4D0C-5EE9-4628-A47F-4171BEE205F8}"/>
    <cellStyle name="Normal 27 9 3" xfId="4823" xr:uid="{295FCB89-2C54-48E8-9F4B-4AFC944152E4}"/>
    <cellStyle name="Normal 27 9 4" xfId="4824" xr:uid="{72F00F30-6EF7-4D58-AB50-BD30B6F9A18E}"/>
    <cellStyle name="Normal 27 9 5" xfId="15237" xr:uid="{2A30C5ED-FA5F-4287-A70A-CE159F2A335A}"/>
    <cellStyle name="Normal 27 9 6" xfId="21773" xr:uid="{9CB51402-CC26-4BD1-84AE-60ED6D3A7088}"/>
    <cellStyle name="Normal 27 9 7" xfId="27471" xr:uid="{6FE28EEB-2EA1-46A1-A198-1A847815D633}"/>
    <cellStyle name="Normal 27 9 8" xfId="33169" xr:uid="{29D576D5-727E-4DC0-89FB-6C99CBEF1567}"/>
    <cellStyle name="Normal 270" xfId="4825" xr:uid="{D5F98B3C-42F9-49B5-92C3-161C016CC1B2}"/>
    <cellStyle name="Normal 271" xfId="4826" xr:uid="{6CC2F6CB-8F80-4A48-8D4D-12710FFA0720}"/>
    <cellStyle name="Normal 272" xfId="4827" xr:uid="{F3E8A0C5-A524-4BEA-85CD-4D444EE55953}"/>
    <cellStyle name="Normal 28" xfId="1173" xr:uid="{994AA27E-199D-48CA-BC6E-0673827B5CD9}"/>
    <cellStyle name="Normal 28 10" xfId="4828" xr:uid="{59763BFB-BEB9-473F-B448-2EF74D202B41}"/>
    <cellStyle name="Normal 28 10 2" xfId="4829" xr:uid="{78428711-601B-4985-B9EB-2E422D0DAF63}"/>
    <cellStyle name="Normal 28 10 2 2" xfId="15240" xr:uid="{7111B3F2-63A0-4CEA-903C-7B76B69C113A}"/>
    <cellStyle name="Normal 28 10 2 3" xfId="21776" xr:uid="{E7926C5A-F9A3-48B4-8382-E7323CE7BAB0}"/>
    <cellStyle name="Normal 28 10 2 4" xfId="27474" xr:uid="{E0F25385-07A1-427D-B3C7-CA799E9777B2}"/>
    <cellStyle name="Normal 28 10 2 5" xfId="33172" xr:uid="{5E8E58E3-9FF8-45F2-9E15-77740B837195}"/>
    <cellStyle name="Normal 28 10 3" xfId="4830" xr:uid="{B231497C-3AE5-4C14-86BF-1736A9C7DEE3}"/>
    <cellStyle name="Normal 28 10 4" xfId="4831" xr:uid="{2256F5F1-0C98-481A-AE54-CDADEA6F8980}"/>
    <cellStyle name="Normal 28 10 5" xfId="15239" xr:uid="{27DBFDFB-CF9A-4C99-9310-1B8CC3EAC921}"/>
    <cellStyle name="Normal 28 10 6" xfId="21775" xr:uid="{E585D246-BD79-4354-B462-391020FCBD16}"/>
    <cellStyle name="Normal 28 10 7" xfId="27473" xr:uid="{AC4C0CD1-9465-4CC3-B31A-E1224E46D601}"/>
    <cellStyle name="Normal 28 10 8" xfId="33171" xr:uid="{7792B68E-B31D-4202-95EE-3B5CC3B8D8F3}"/>
    <cellStyle name="Normal 28 11" xfId="4832" xr:uid="{44D48D7D-5EB4-4A46-9C98-1F28876DE37F}"/>
    <cellStyle name="Normal 28 11 2" xfId="4833" xr:uid="{1DAFE97B-A5DC-40BF-8DD4-DA6CBF88DAC6}"/>
    <cellStyle name="Normal 28 11 2 2" xfId="15242" xr:uid="{FD0813F9-B06F-49D8-86C3-F381D7BFE97C}"/>
    <cellStyle name="Normal 28 11 2 3" xfId="21778" xr:uid="{D94E5178-41A9-4FEC-AD87-68F8C94BE792}"/>
    <cellStyle name="Normal 28 11 2 4" xfId="27476" xr:uid="{89D6138C-CCF2-40CD-BD44-0C725E17820E}"/>
    <cellStyle name="Normal 28 11 2 5" xfId="33174" xr:uid="{901A8237-8E52-442C-A725-AC24E30C4726}"/>
    <cellStyle name="Normal 28 11 3" xfId="4834" xr:uid="{32C399A7-982C-41EE-A35E-3A7A6C7FF78E}"/>
    <cellStyle name="Normal 28 11 4" xfId="4835" xr:uid="{9E4AAADE-3C09-4178-AE77-EFF7E6C66900}"/>
    <cellStyle name="Normal 28 11 5" xfId="15241" xr:uid="{25F1E78F-0151-40CC-953E-C67A65660A9F}"/>
    <cellStyle name="Normal 28 11 6" xfId="21777" xr:uid="{26010E6A-8656-4D17-A9DC-B5EED66BA801}"/>
    <cellStyle name="Normal 28 11 7" xfId="27475" xr:uid="{86740C89-3B6A-47E9-A20B-586BDAE88E7D}"/>
    <cellStyle name="Normal 28 11 8" xfId="33173" xr:uid="{537F8701-AA36-43EF-9E68-CA7557C59311}"/>
    <cellStyle name="Normal 28 12" xfId="4836" xr:uid="{21D1251A-4F78-4894-B940-F39C7DEB3507}"/>
    <cellStyle name="Normal 28 12 2" xfId="4837" xr:uid="{E68E6A01-7778-4433-A522-1CFC7361D774}"/>
    <cellStyle name="Normal 28 12 2 2" xfId="15244" xr:uid="{A18474C0-B557-4177-881F-F12B187058D6}"/>
    <cellStyle name="Normal 28 12 2 3" xfId="21780" xr:uid="{0928B873-449A-42D6-8D82-ED15F13B834C}"/>
    <cellStyle name="Normal 28 12 2 4" xfId="27478" xr:uid="{1FD34978-7D34-4206-AB69-C4FA6686DDE2}"/>
    <cellStyle name="Normal 28 12 2 5" xfId="33176" xr:uid="{01F13D47-9579-48F4-9D02-7F18BE2F7933}"/>
    <cellStyle name="Normal 28 12 3" xfId="4838" xr:uid="{21CDE9D6-8401-4036-A2F0-3C3E02DF3122}"/>
    <cellStyle name="Normal 28 12 4" xfId="4839" xr:uid="{A406442B-64C1-49ED-BA33-03898C8D8A13}"/>
    <cellStyle name="Normal 28 12 5" xfId="15243" xr:uid="{1CF457FA-5E52-4482-B64A-F1BC1967B33E}"/>
    <cellStyle name="Normal 28 12 6" xfId="21779" xr:uid="{6ACD5DC7-87E7-44CF-BA1C-9E7094CCB895}"/>
    <cellStyle name="Normal 28 12 7" xfId="27477" xr:uid="{0E0E9E3F-292D-4D57-A1F5-CF1676490606}"/>
    <cellStyle name="Normal 28 12 8" xfId="33175" xr:uid="{C1E7137C-296D-4F1E-AA64-2EC709C5697A}"/>
    <cellStyle name="Normal 28 13" xfId="4840" xr:uid="{32DFD014-1948-49C3-9AF9-915DD85821F2}"/>
    <cellStyle name="Normal 28 13 2" xfId="4841" xr:uid="{51861C56-A1BE-4D9E-9EBC-43BB348274FF}"/>
    <cellStyle name="Normal 28 13 2 2" xfId="15246" xr:uid="{4A267C89-7B72-41A7-A79A-D31FE2BDE23F}"/>
    <cellStyle name="Normal 28 13 2 3" xfId="21782" xr:uid="{E3A7C1F8-B598-49DA-9413-FDC76073686E}"/>
    <cellStyle name="Normal 28 13 2 4" xfId="27480" xr:uid="{699AE7B1-B6C8-4E86-83F0-8C47AD37C09F}"/>
    <cellStyle name="Normal 28 13 2 5" xfId="33178" xr:uid="{A5D80ED2-EF39-4FEE-8ECA-08F710405189}"/>
    <cellStyle name="Normal 28 13 3" xfId="4842" xr:uid="{C5375240-A190-40EF-9CEB-FC937B54E3A7}"/>
    <cellStyle name="Normal 28 13 4" xfId="4843" xr:uid="{9E9063E7-CCDF-4985-B082-F208FE217BE2}"/>
    <cellStyle name="Normal 28 13 5" xfId="15245" xr:uid="{29017A52-856B-4AF2-96A8-BCCDFA5EC7F9}"/>
    <cellStyle name="Normal 28 13 6" xfId="21781" xr:uid="{65C70B57-F013-4AE4-BDD9-0E837DFBB8B4}"/>
    <cellStyle name="Normal 28 13 7" xfId="27479" xr:uid="{CE5CCB49-1619-4078-BEEC-28ED9998B190}"/>
    <cellStyle name="Normal 28 13 8" xfId="33177" xr:uid="{3F1A1572-AFE4-45FD-8AC1-9912DEFCA5E9}"/>
    <cellStyle name="Normal 28 14" xfId="4844" xr:uid="{CFD56D7E-0D72-49B2-A07E-B732DABEB2E3}"/>
    <cellStyle name="Normal 28 14 2" xfId="4845" xr:uid="{7A961F9E-9C73-435A-8622-C64C95E8B02C}"/>
    <cellStyle name="Normal 28 14 2 2" xfId="15248" xr:uid="{383649EC-DA80-4576-AE4B-5A934B84CD45}"/>
    <cellStyle name="Normal 28 14 2 3" xfId="21784" xr:uid="{09C1EFD8-4C7B-424C-8A53-3E16EC195208}"/>
    <cellStyle name="Normal 28 14 2 4" xfId="27482" xr:uid="{FF00389E-48E9-446E-BD4F-1916B54C78A3}"/>
    <cellStyle name="Normal 28 14 2 5" xfId="33180" xr:uid="{164339FD-B78D-4757-A87F-BBC2D646DBE3}"/>
    <cellStyle name="Normal 28 14 3" xfId="4846" xr:uid="{FA868C7A-BE9E-47F2-8554-E6762310D077}"/>
    <cellStyle name="Normal 28 14 4" xfId="4847" xr:uid="{763F6812-C0E9-430F-88FD-9736FE86106A}"/>
    <cellStyle name="Normal 28 14 5" xfId="15247" xr:uid="{18AE745E-7A56-4349-A9B0-C0137AB8B437}"/>
    <cellStyle name="Normal 28 14 6" xfId="21783" xr:uid="{A34E7994-AA47-4AA8-95E2-979A1345BC7B}"/>
    <cellStyle name="Normal 28 14 7" xfId="27481" xr:uid="{064D2855-3021-4D87-BCE1-B608F2CD3A72}"/>
    <cellStyle name="Normal 28 14 8" xfId="33179" xr:uid="{7C91D8C4-7221-415C-ADF8-438F33C55402}"/>
    <cellStyle name="Normal 28 15" xfId="4848" xr:uid="{B24E1C9B-C9F8-4DCD-A97F-8D9705DE6022}"/>
    <cellStyle name="Normal 28 15 2" xfId="4849" xr:uid="{7F63C88B-A541-4FD6-BB42-664710D51AF4}"/>
    <cellStyle name="Normal 28 15 2 2" xfId="15250" xr:uid="{B5E60E94-B006-47CD-8AF4-22FF13C23A10}"/>
    <cellStyle name="Normal 28 15 2 3" xfId="21786" xr:uid="{69E89417-0384-4E8D-B60C-ABD650A89DE7}"/>
    <cellStyle name="Normal 28 15 2 4" xfId="27484" xr:uid="{3C7B50A4-11A6-4090-A7E5-B7421CC55E6F}"/>
    <cellStyle name="Normal 28 15 2 5" xfId="33182" xr:uid="{40A611CD-B969-4769-92E9-03B7448D6331}"/>
    <cellStyle name="Normal 28 15 3" xfId="4850" xr:uid="{F0FA1E5B-2CFC-49FE-94AE-BEE26315FC3F}"/>
    <cellStyle name="Normal 28 15 4" xfId="4851" xr:uid="{B16C7DB4-9FDB-4FBD-85A8-D9637FAA8F79}"/>
    <cellStyle name="Normal 28 15 5" xfId="15249" xr:uid="{7B75A798-A34E-4CC5-B0CF-54E9833D041C}"/>
    <cellStyle name="Normal 28 15 6" xfId="21785" xr:uid="{0C030031-B152-4E55-B881-8201C27413B8}"/>
    <cellStyle name="Normal 28 15 7" xfId="27483" xr:uid="{9E24CC22-4712-4C15-A1A0-BB99327428A1}"/>
    <cellStyle name="Normal 28 15 8" xfId="33181" xr:uid="{08E45FBC-B9ED-48B4-9F62-5BA25B4FED3D}"/>
    <cellStyle name="Normal 28 16" xfId="4852" xr:uid="{E50B518A-CC6B-440F-A8E8-D71AB41474B9}"/>
    <cellStyle name="Normal 28 16 2" xfId="4853" xr:uid="{CD2CFB81-EA1C-4CCA-BCD1-E77E6CF70513}"/>
    <cellStyle name="Normal 28 16 2 2" xfId="15252" xr:uid="{A204F565-6E09-46AA-BA06-2DB5C5840E86}"/>
    <cellStyle name="Normal 28 16 2 3" xfId="21788" xr:uid="{30B6015C-E375-40A3-872B-371EE6F1168A}"/>
    <cellStyle name="Normal 28 16 2 4" xfId="27486" xr:uid="{0A7AFB97-72CC-4692-8D96-D80E1DC56242}"/>
    <cellStyle name="Normal 28 16 2 5" xfId="33184" xr:uid="{652BBA8A-EC3F-4CFC-BD21-0408E3B264B6}"/>
    <cellStyle name="Normal 28 16 3" xfId="4854" xr:uid="{BD5BB3B7-1B35-432B-8A1A-0DDACF452427}"/>
    <cellStyle name="Normal 28 16 4" xfId="4855" xr:uid="{121E50D0-629A-4193-B693-AE8D5C4DCD34}"/>
    <cellStyle name="Normal 28 16 5" xfId="15251" xr:uid="{3D656A59-8D5E-4587-87F1-85B93E0210F0}"/>
    <cellStyle name="Normal 28 16 6" xfId="21787" xr:uid="{C4D9D412-A713-45F1-B392-DBBB9EEB8EA7}"/>
    <cellStyle name="Normal 28 16 7" xfId="27485" xr:uid="{CC4D5CB1-7091-49E8-8CAB-E71E4AE45866}"/>
    <cellStyle name="Normal 28 16 8" xfId="33183" xr:uid="{AD3674E8-1A03-4C99-85FE-167608CC34FE}"/>
    <cellStyle name="Normal 28 17" xfId="4856" xr:uid="{FAF686A4-7F18-4CDC-A120-730483A555B7}"/>
    <cellStyle name="Normal 28 17 2" xfId="4857" xr:uid="{13A3308D-1240-4209-A4AA-096467881E7F}"/>
    <cellStyle name="Normal 28 17 2 2" xfId="15254" xr:uid="{CA6CEDFB-5A5A-453F-9347-C25CE838BF14}"/>
    <cellStyle name="Normal 28 17 2 3" xfId="21790" xr:uid="{0CC99116-E62D-4B8F-9634-8541A9BADAFC}"/>
    <cellStyle name="Normal 28 17 2 4" xfId="27488" xr:uid="{5A7E2A42-4DEA-4733-A443-9ACAE982C4D9}"/>
    <cellStyle name="Normal 28 17 2 5" xfId="33186" xr:uid="{75F47C20-F740-4F45-BF00-4CF92B299C3F}"/>
    <cellStyle name="Normal 28 17 3" xfId="4858" xr:uid="{FB95A58A-84B5-402E-BECF-A130FCAA96EE}"/>
    <cellStyle name="Normal 28 17 4" xfId="4859" xr:uid="{25A98C68-CE15-4AAE-A1AF-BB1AD7F30042}"/>
    <cellStyle name="Normal 28 17 5" xfId="15253" xr:uid="{D1268A89-1C36-4EF2-B17A-3F04361A1A68}"/>
    <cellStyle name="Normal 28 17 6" xfId="21789" xr:uid="{33CF46CB-3DC2-4255-B812-9BDF2687414D}"/>
    <cellStyle name="Normal 28 17 7" xfId="27487" xr:uid="{4447A5A4-7B92-438F-8086-E60DC447C3BB}"/>
    <cellStyle name="Normal 28 17 8" xfId="33185" xr:uid="{0F73E06B-2FB2-4E78-A018-2E09813835E4}"/>
    <cellStyle name="Normal 28 18" xfId="4860" xr:uid="{9DBA05A8-D807-4FDF-816D-91CB8A4CE3C1}"/>
    <cellStyle name="Normal 28 18 2" xfId="4861" xr:uid="{AE90F0D1-335E-47D5-9C57-CA45D5993918}"/>
    <cellStyle name="Normal 28 18 2 2" xfId="15256" xr:uid="{388D47BF-3AC2-4270-AB51-D57FBE31044A}"/>
    <cellStyle name="Normal 28 18 2 3" xfId="21792" xr:uid="{F8D41B3E-BB1C-44A6-A0EF-2279C83CCBCF}"/>
    <cellStyle name="Normal 28 18 2 4" xfId="27490" xr:uid="{FAE45063-3E53-40A8-8D2A-DC15D44394E6}"/>
    <cellStyle name="Normal 28 18 2 5" xfId="33188" xr:uid="{F2359211-B428-4BD1-A607-C37D52DBDDE2}"/>
    <cellStyle name="Normal 28 18 3" xfId="4862" xr:uid="{393ACE1E-567C-45B9-BC98-A6FE065A4D06}"/>
    <cellStyle name="Normal 28 18 4" xfId="4863" xr:uid="{65E27D2C-D0F7-4BBC-908E-A891D4E24E44}"/>
    <cellStyle name="Normal 28 18 5" xfId="15255" xr:uid="{F86EF965-E172-4611-81AE-95823AD13BF0}"/>
    <cellStyle name="Normal 28 18 6" xfId="21791" xr:uid="{1782A736-6B6E-4F42-B66B-F2C444EB75EC}"/>
    <cellStyle name="Normal 28 18 7" xfId="27489" xr:uid="{233E45C6-93A0-4CB7-858E-2E5EF3ABA86D}"/>
    <cellStyle name="Normal 28 18 8" xfId="33187" xr:uid="{72A537C8-077E-46F2-98AD-5E9FA44A8A2D}"/>
    <cellStyle name="Normal 28 19" xfId="4864" xr:uid="{8B4494DD-46E9-4E82-AF03-B9EB07501884}"/>
    <cellStyle name="Normal 28 19 2" xfId="4865" xr:uid="{731F8DBB-B56D-4B2C-828F-6DB23DC60370}"/>
    <cellStyle name="Normal 28 19 2 2" xfId="15258" xr:uid="{38890D5B-111D-49EB-A61C-E38D8C22D608}"/>
    <cellStyle name="Normal 28 19 2 3" xfId="21794" xr:uid="{79A499F1-863B-4879-9777-434CEEDEC6CD}"/>
    <cellStyle name="Normal 28 19 2 4" xfId="27492" xr:uid="{26180410-435F-40AB-B523-EFACAB8D4B4C}"/>
    <cellStyle name="Normal 28 19 2 5" xfId="33190" xr:uid="{A5658EF5-5862-4A6D-ACEE-02F965D58F8E}"/>
    <cellStyle name="Normal 28 19 3" xfId="4866" xr:uid="{D7F35B14-3EA5-432D-B44A-B1FD020DEA96}"/>
    <cellStyle name="Normal 28 19 4" xfId="4867" xr:uid="{3C188BAD-CE46-447F-8288-3AF2DEAF9D01}"/>
    <cellStyle name="Normal 28 19 5" xfId="15257" xr:uid="{27B00F2E-EA84-4627-9301-A00DF45A3ADC}"/>
    <cellStyle name="Normal 28 19 6" xfId="21793" xr:uid="{581718F5-D865-441B-89A7-C845EFBBD60C}"/>
    <cellStyle name="Normal 28 19 7" xfId="27491" xr:uid="{BA94A0F8-C879-4A0F-8D11-960069781D5E}"/>
    <cellStyle name="Normal 28 19 8" xfId="33189" xr:uid="{5591094D-DAA9-4172-A1B7-12CFC243F51E}"/>
    <cellStyle name="Normal 28 2" xfId="4868" xr:uid="{F4E0E85E-488F-46C2-85A9-E2B38D83B4DF}"/>
    <cellStyle name="Normal 28 2 2" xfId="4869" xr:uid="{31246100-BB84-4BC4-9E95-C3AF738DE240}"/>
    <cellStyle name="Normal 28 2 2 2" xfId="15260" xr:uid="{ABC3633E-5FA9-4BD6-A008-CBC85DFB9C25}"/>
    <cellStyle name="Normal 28 2 2 3" xfId="21796" xr:uid="{4A93C9BB-4218-441A-8820-97FF28EED601}"/>
    <cellStyle name="Normal 28 2 2 4" xfId="27494" xr:uid="{477A8CAE-8847-4234-82A9-454DF09F97E5}"/>
    <cellStyle name="Normal 28 2 2 5" xfId="33192" xr:uid="{3889DF8C-4D51-4DF6-8A68-183C2792E220}"/>
    <cellStyle name="Normal 28 2 3" xfId="4870" xr:uid="{15BB2B41-E3C9-4D3C-B5BC-FD3CCC03713C}"/>
    <cellStyle name="Normal 28 2 4" xfId="4871" xr:uid="{5735CD78-4D09-40E5-9B8C-4ED6BCDC35A6}"/>
    <cellStyle name="Normal 28 2 5" xfId="15259" xr:uid="{62E0DA1F-54DF-4237-9686-541D5087A031}"/>
    <cellStyle name="Normal 28 2 6" xfId="21795" xr:uid="{6FC99B54-D193-4371-B3A6-432C3BAB509D}"/>
    <cellStyle name="Normal 28 2 7" xfId="27493" xr:uid="{B1C2495A-9C76-4229-B1B9-1ED0B09FC305}"/>
    <cellStyle name="Normal 28 2 8" xfId="33191" xr:uid="{615F5725-F67E-44EE-9C45-CC2025AE914F}"/>
    <cellStyle name="Normal 28 20" xfId="4872" xr:uid="{4C1F1316-516B-4075-8C7D-2738EF7F2239}"/>
    <cellStyle name="Normal 28 20 2" xfId="4873" xr:uid="{D7379BBA-0C14-492D-AB59-5A17956804FE}"/>
    <cellStyle name="Normal 28 20 2 2" xfId="15262" xr:uid="{E5BF098B-EF28-4AC4-B675-333C073C7753}"/>
    <cellStyle name="Normal 28 20 2 3" xfId="21798" xr:uid="{FDB328C7-B629-40B5-B5C5-DC49A6586B05}"/>
    <cellStyle name="Normal 28 20 2 4" xfId="27496" xr:uid="{D47AD6D4-1DAB-4F50-B645-7A6CF548A3BA}"/>
    <cellStyle name="Normal 28 20 2 5" xfId="33194" xr:uid="{217462AA-E887-4301-8279-C543A46D686D}"/>
    <cellStyle name="Normal 28 20 3" xfId="4874" xr:uid="{CBC024C9-C4F6-4921-8CDF-650EE0FDB5FA}"/>
    <cellStyle name="Normal 28 20 4" xfId="4875" xr:uid="{2543BFC1-C7AB-4252-8790-F64E17092C69}"/>
    <cellStyle name="Normal 28 20 5" xfId="15261" xr:uid="{69443A13-CA3C-4A5B-93D5-9ACA1CACEC42}"/>
    <cellStyle name="Normal 28 20 6" xfId="21797" xr:uid="{52B32CD0-11C2-4C87-9E1F-AA720AB5E5E1}"/>
    <cellStyle name="Normal 28 20 7" xfId="27495" xr:uid="{2A9949D7-AD10-44C9-A71E-1B8B7164E13C}"/>
    <cellStyle name="Normal 28 20 8" xfId="33193" xr:uid="{6F03F378-0723-4E6F-9AB1-31CBFBEA28F5}"/>
    <cellStyle name="Normal 28 21" xfId="4876" xr:uid="{70C644D0-8065-47AD-BD4E-E0D2F5637646}"/>
    <cellStyle name="Normal 28 21 2" xfId="4877" xr:uid="{DC7C88A9-7D77-4C54-B6FA-C4392F4820E8}"/>
    <cellStyle name="Normal 28 21 2 2" xfId="15264" xr:uid="{772E915E-0CB7-4679-8E22-41E94711C0FD}"/>
    <cellStyle name="Normal 28 21 2 3" xfId="21800" xr:uid="{4E5B29FC-1412-4C7F-B285-7F1C9F11FF5C}"/>
    <cellStyle name="Normal 28 21 2 4" xfId="27498" xr:uid="{5212F8FC-7E75-40F5-8553-B0F25E30DFB9}"/>
    <cellStyle name="Normal 28 21 2 5" xfId="33196" xr:uid="{92EF5FCD-33A6-489B-AF94-3DA3AE9D5F52}"/>
    <cellStyle name="Normal 28 21 3" xfId="4878" xr:uid="{85E1822F-F7D4-4565-989C-2EB43283E49F}"/>
    <cellStyle name="Normal 28 21 4" xfId="4879" xr:uid="{2BE5ADEE-9988-4F7A-A0A2-884F28BAD360}"/>
    <cellStyle name="Normal 28 21 5" xfId="15263" xr:uid="{776D65B3-AB8B-41CC-92E8-3C8480ACDB4B}"/>
    <cellStyle name="Normal 28 21 6" xfId="21799" xr:uid="{BAB17530-42DD-449E-AD5C-E87EEAFA52BD}"/>
    <cellStyle name="Normal 28 21 7" xfId="27497" xr:uid="{BADD86CE-D865-4C3E-B55A-A81D246185F8}"/>
    <cellStyle name="Normal 28 21 8" xfId="33195" xr:uid="{284EAC05-1488-47F0-85BD-20CED15B7300}"/>
    <cellStyle name="Normal 28 22" xfId="4880" xr:uid="{52C4696E-9375-405E-BC46-BFAF81DEB78D}"/>
    <cellStyle name="Normal 28 22 2" xfId="4881" xr:uid="{60D2AA42-B86D-4FFD-898A-5DDB7D4C0A54}"/>
    <cellStyle name="Normal 28 22 2 2" xfId="15266" xr:uid="{C7CD9289-640A-43C0-B835-7A82A5DF5B16}"/>
    <cellStyle name="Normal 28 22 2 3" xfId="21802" xr:uid="{7CF40B38-8AEC-4A5E-827E-37CAD2C4D96F}"/>
    <cellStyle name="Normal 28 22 2 4" xfId="27500" xr:uid="{E785D7E4-583E-4245-B2A5-0A38C83C80DE}"/>
    <cellStyle name="Normal 28 22 2 5" xfId="33198" xr:uid="{2A69ADC0-7AB3-4177-BA0E-FB8ADC634679}"/>
    <cellStyle name="Normal 28 22 3" xfId="4882" xr:uid="{17FF8307-DE28-499F-943E-034BFA127A35}"/>
    <cellStyle name="Normal 28 22 4" xfId="4883" xr:uid="{E68FC682-FD4A-4A45-84DC-64172546C795}"/>
    <cellStyle name="Normal 28 22 5" xfId="15265" xr:uid="{6EC4EED1-927B-4893-94CD-2CB9BE50CDFA}"/>
    <cellStyle name="Normal 28 22 6" xfId="21801" xr:uid="{636BE508-39A4-484B-B3F7-4B4998E33FF3}"/>
    <cellStyle name="Normal 28 22 7" xfId="27499" xr:uid="{1CEA0A7A-7472-4DFE-834A-1240102EA2A7}"/>
    <cellStyle name="Normal 28 22 8" xfId="33197" xr:uid="{D031F942-D27A-42D5-A37C-C3BE7B1D3ADC}"/>
    <cellStyle name="Normal 28 23" xfId="4884" xr:uid="{0E943440-CD65-481B-A71E-528768D02A71}"/>
    <cellStyle name="Normal 28 23 2" xfId="4885" xr:uid="{91734696-D763-4024-9909-89A11E753719}"/>
    <cellStyle name="Normal 28 23 2 2" xfId="15268" xr:uid="{04C4C4A4-104B-40DD-894C-5DB749FABE85}"/>
    <cellStyle name="Normal 28 23 2 3" xfId="21804" xr:uid="{530565A8-EFC5-4E23-9E78-EAB4E8B006C9}"/>
    <cellStyle name="Normal 28 23 2 4" xfId="27502" xr:uid="{22629330-EF14-4AD2-94C3-33AF1295FF84}"/>
    <cellStyle name="Normal 28 23 2 5" xfId="33200" xr:uid="{B638CB3D-63BD-4A2E-AE55-F3B8D62A043E}"/>
    <cellStyle name="Normal 28 23 3" xfId="4886" xr:uid="{D80930B1-A1A5-42C8-8287-5A6145747541}"/>
    <cellStyle name="Normal 28 23 4" xfId="4887" xr:uid="{0E0FF7B5-64D6-4107-BF9C-F54389015BCB}"/>
    <cellStyle name="Normal 28 23 5" xfId="15267" xr:uid="{E9AA871A-21CB-4156-8C15-4F02034025CF}"/>
    <cellStyle name="Normal 28 23 6" xfId="21803" xr:uid="{C699DC60-E22A-4259-BAA1-CC0B0216DCE8}"/>
    <cellStyle name="Normal 28 23 7" xfId="27501" xr:uid="{865DD390-0A62-4A5A-A549-A30701590998}"/>
    <cellStyle name="Normal 28 23 8" xfId="33199" xr:uid="{485A68DD-FE39-4BE7-9D13-FE986FE13B8C}"/>
    <cellStyle name="Normal 28 24" xfId="4888" xr:uid="{C4277B7C-BDA8-4CD6-8AA6-99DBC026445E}"/>
    <cellStyle name="Normal 28 24 2" xfId="4889" xr:uid="{B457582D-53A8-4017-90A9-997C88676014}"/>
    <cellStyle name="Normal 28 24 2 2" xfId="15270" xr:uid="{C86218EF-D1DF-4C32-B56E-D13E6A8C03E7}"/>
    <cellStyle name="Normal 28 24 2 3" xfId="21806" xr:uid="{2F728938-14FE-4A7F-8C87-F82B338C5B6D}"/>
    <cellStyle name="Normal 28 24 2 4" xfId="27504" xr:uid="{CFD0D5AF-E12E-4471-B613-0F72F2F28145}"/>
    <cellStyle name="Normal 28 24 2 5" xfId="33202" xr:uid="{BF978453-FB0B-4218-83CD-7F4CDA150CEC}"/>
    <cellStyle name="Normal 28 24 3" xfId="4890" xr:uid="{74E1A21A-2E3D-47F6-91D8-C82C0AABBA02}"/>
    <cellStyle name="Normal 28 24 4" xfId="4891" xr:uid="{529DC444-B164-4F57-9C80-8E060ADA20AF}"/>
    <cellStyle name="Normal 28 24 5" xfId="15269" xr:uid="{57311681-41C1-4D9D-A14C-494A1A98C5CB}"/>
    <cellStyle name="Normal 28 24 6" xfId="21805" xr:uid="{AD218B2D-9366-4C56-85CB-F1A8706654DF}"/>
    <cellStyle name="Normal 28 24 7" xfId="27503" xr:uid="{9A03BD11-A348-4464-973E-8B2F0E46AE6E}"/>
    <cellStyle name="Normal 28 24 8" xfId="33201" xr:uid="{52E2BE34-7A33-4DBA-9977-630F46242772}"/>
    <cellStyle name="Normal 28 25" xfId="4892" xr:uid="{1B0ECCDF-F79F-4210-B0B1-7DD19F1B1F89}"/>
    <cellStyle name="Normal 28 25 2" xfId="4893" xr:uid="{362F4FAA-5108-4A73-8861-71D4C9AA5D19}"/>
    <cellStyle name="Normal 28 25 2 2" xfId="15272" xr:uid="{FC464ABC-DB59-405B-B867-009EB72E2257}"/>
    <cellStyle name="Normal 28 25 2 3" xfId="21808" xr:uid="{0FC62A89-67E3-4BAB-AD7E-5DB8131B5B7C}"/>
    <cellStyle name="Normal 28 25 2 4" xfId="27506" xr:uid="{B60021B8-52F7-4B38-ACBB-C4B2044E6298}"/>
    <cellStyle name="Normal 28 25 2 5" xfId="33204" xr:uid="{07AD5D2B-72BC-486F-B95B-97095024FA4C}"/>
    <cellStyle name="Normal 28 25 3" xfId="4894" xr:uid="{8C349DFC-1DCF-4F4E-BD48-1A429C9A3717}"/>
    <cellStyle name="Normal 28 25 4" xfId="4895" xr:uid="{74B0D51D-E4BD-474C-9EF4-9D59E212645E}"/>
    <cellStyle name="Normal 28 25 5" xfId="15271" xr:uid="{D6F7F0EA-F6F5-4F5D-97B2-C12610D5A4B0}"/>
    <cellStyle name="Normal 28 25 6" xfId="21807" xr:uid="{7FF18B38-30B9-42CF-A223-D3AAAD47787C}"/>
    <cellStyle name="Normal 28 25 7" xfId="27505" xr:uid="{4A62AF38-CADD-4E70-B6CC-BC428DEE043F}"/>
    <cellStyle name="Normal 28 25 8" xfId="33203" xr:uid="{8C9563E4-98F8-4816-925F-E7FBBA1675E3}"/>
    <cellStyle name="Normal 28 26" xfId="4896" xr:uid="{2295D335-2604-41D0-B24D-FC1DD31C7AFB}"/>
    <cellStyle name="Normal 28 26 2" xfId="4897" xr:uid="{CCB7590F-604D-41CE-A7F8-FF6283DFEAFB}"/>
    <cellStyle name="Normal 28 26 2 2" xfId="15274" xr:uid="{36E8D547-AB38-4EA1-ABDE-9BE8D45BE1A7}"/>
    <cellStyle name="Normal 28 26 2 3" xfId="21810" xr:uid="{B38FBBF2-F584-41C1-BB92-E62D2B91793F}"/>
    <cellStyle name="Normal 28 26 2 4" xfId="27508" xr:uid="{CAEBEABF-03DF-4FD6-AD77-150321447904}"/>
    <cellStyle name="Normal 28 26 2 5" xfId="33206" xr:uid="{DBBEA9E8-7A29-4272-B324-8C33738FAC6D}"/>
    <cellStyle name="Normal 28 26 3" xfId="4898" xr:uid="{55FAE533-1B8B-481C-91A7-57CA24A65A92}"/>
    <cellStyle name="Normal 28 26 4" xfId="4899" xr:uid="{81374644-1A25-484C-8539-BA75A550AC98}"/>
    <cellStyle name="Normal 28 26 5" xfId="15273" xr:uid="{C2096E38-945B-41EA-923C-86A22696DD86}"/>
    <cellStyle name="Normal 28 26 6" xfId="21809" xr:uid="{ABB4F603-F829-4509-878F-BFA815D42354}"/>
    <cellStyle name="Normal 28 26 7" xfId="27507" xr:uid="{C7E87E9B-6D81-4FD5-B740-5F1C1CFCD50F}"/>
    <cellStyle name="Normal 28 26 8" xfId="33205" xr:uid="{F87CE6E7-1A28-4F2E-AF2A-D09176B8658F}"/>
    <cellStyle name="Normal 28 27" xfId="4900" xr:uid="{0BEE8A8B-909E-4DCE-8618-E612B639FEFA}"/>
    <cellStyle name="Normal 28 27 2" xfId="4901" xr:uid="{1F64E26B-3268-4CD3-A1F8-3016B18B7846}"/>
    <cellStyle name="Normal 28 27 2 2" xfId="15276" xr:uid="{530D6149-79DF-4007-893B-8E284E3354B1}"/>
    <cellStyle name="Normal 28 27 2 3" xfId="21812" xr:uid="{878A8E4F-A43D-4FAB-BF71-D92931A6CB28}"/>
    <cellStyle name="Normal 28 27 2 4" xfId="27510" xr:uid="{ADC271A3-EE43-4260-A62C-B4F2C95440EF}"/>
    <cellStyle name="Normal 28 27 2 5" xfId="33208" xr:uid="{C967684D-3ED0-45C2-A0E0-C7EEF9BE01D5}"/>
    <cellStyle name="Normal 28 27 3" xfId="4902" xr:uid="{E09B1468-2B2E-454D-A3A9-D355EDCD8C81}"/>
    <cellStyle name="Normal 28 27 4" xfId="4903" xr:uid="{2F4B0531-45DF-4427-B6EF-14B6DE45E47B}"/>
    <cellStyle name="Normal 28 27 5" xfId="15275" xr:uid="{B6159690-7EC2-4968-949E-D82E1A89E6EF}"/>
    <cellStyle name="Normal 28 27 6" xfId="21811" xr:uid="{5219E8D6-EA39-4898-9B82-719E3FD9955B}"/>
    <cellStyle name="Normal 28 27 7" xfId="27509" xr:uid="{D1688531-A20E-4945-A8CA-284F08B572FE}"/>
    <cellStyle name="Normal 28 27 8" xfId="33207" xr:uid="{E4DD8EBA-7206-4FCC-8875-78A4635975E1}"/>
    <cellStyle name="Normal 28 28" xfId="4904" xr:uid="{06F2506B-38EF-475E-B9E3-0BD22D1FEB7D}"/>
    <cellStyle name="Normal 28 28 2" xfId="4905" xr:uid="{1CE8FB3F-5C12-4807-8BD4-0C955B71CAE4}"/>
    <cellStyle name="Normal 28 28 2 2" xfId="15278" xr:uid="{84EAC2E1-2F68-4600-B69D-57EF6F1CCE02}"/>
    <cellStyle name="Normal 28 28 2 3" xfId="21814" xr:uid="{A20F055A-7063-408C-9779-4853A793D069}"/>
    <cellStyle name="Normal 28 28 2 4" xfId="27512" xr:uid="{790ABC49-C38C-4C5D-9122-96B196D9C1F8}"/>
    <cellStyle name="Normal 28 28 2 5" xfId="33210" xr:uid="{C134B7C3-1E4D-4970-9374-733277FE26A8}"/>
    <cellStyle name="Normal 28 28 3" xfId="4906" xr:uid="{CAFE95E3-BBA3-47AC-8E85-74995AEA181D}"/>
    <cellStyle name="Normal 28 28 4" xfId="4907" xr:uid="{AF78B74D-625D-4113-98B0-6C1A3711204E}"/>
    <cellStyle name="Normal 28 28 5" xfId="15277" xr:uid="{F37FC38E-8C3E-42ED-B938-223AFC56EF2D}"/>
    <cellStyle name="Normal 28 28 6" xfId="21813" xr:uid="{E849173D-76A9-4583-AE08-FA13AC089F4F}"/>
    <cellStyle name="Normal 28 28 7" xfId="27511" xr:uid="{2B6039C4-8A58-45B9-9A80-BB1C92B03F09}"/>
    <cellStyle name="Normal 28 28 8" xfId="33209" xr:uid="{383B57A4-EB65-4567-AF15-625B84CA0684}"/>
    <cellStyle name="Normal 28 29" xfId="4908" xr:uid="{7C5BD426-B258-4ECB-84E4-8C771BC6A5C0}"/>
    <cellStyle name="Normal 28 29 2" xfId="4909" xr:uid="{ADBB7162-5956-402F-BC38-54AA9C75B4B2}"/>
    <cellStyle name="Normal 28 29 2 2" xfId="15280" xr:uid="{7E2EC092-67BE-4FD0-938A-542F7502832C}"/>
    <cellStyle name="Normal 28 29 2 3" xfId="21816" xr:uid="{5F4BDCBA-9ACB-45C7-8DF4-5D0A27E33EAE}"/>
    <cellStyle name="Normal 28 29 2 4" xfId="27514" xr:uid="{5DFD7FE0-1EE8-4477-8204-989CCF3A0636}"/>
    <cellStyle name="Normal 28 29 2 5" xfId="33212" xr:uid="{AB66CC85-B36C-4AB3-A197-D244696CBBC3}"/>
    <cellStyle name="Normal 28 29 3" xfId="4910" xr:uid="{D1600313-D83D-4153-A6A7-5EFEB82BDF93}"/>
    <cellStyle name="Normal 28 29 4" xfId="4911" xr:uid="{4E428D81-DA7D-440F-800E-90A6C423C4C8}"/>
    <cellStyle name="Normal 28 29 5" xfId="15279" xr:uid="{1F18B00F-57CC-4FF3-8B0A-EC5F557AD5DA}"/>
    <cellStyle name="Normal 28 29 6" xfId="21815" xr:uid="{8E67E400-D61D-4737-9F65-9A184BA36E57}"/>
    <cellStyle name="Normal 28 29 7" xfId="27513" xr:uid="{FC975A71-CF2B-4C99-8DDF-855330C6F0F0}"/>
    <cellStyle name="Normal 28 29 8" xfId="33211" xr:uid="{9F7157AF-FFC6-4554-B12A-31DFA7B20078}"/>
    <cellStyle name="Normal 28 3" xfId="4912" xr:uid="{BE592B65-2CED-4036-B125-F84385CC3A43}"/>
    <cellStyle name="Normal 28 3 2" xfId="4913" xr:uid="{83DD3FE5-1866-4338-8849-72FBB99D3E98}"/>
    <cellStyle name="Normal 28 3 2 2" xfId="15282" xr:uid="{D5D0A1CA-4F19-42A6-B613-68BF54F11CA6}"/>
    <cellStyle name="Normal 28 3 2 3" xfId="21818" xr:uid="{B4CDA357-B4CB-49ED-9235-4BD3A3C6A62E}"/>
    <cellStyle name="Normal 28 3 2 4" xfId="27516" xr:uid="{7C5EAD78-7641-4A17-A158-4EE8D548B0F1}"/>
    <cellStyle name="Normal 28 3 2 5" xfId="33214" xr:uid="{52643862-1BE3-499C-B322-089C63345C67}"/>
    <cellStyle name="Normal 28 3 3" xfId="4914" xr:uid="{57D76CEE-DF7D-4BF2-AED2-EB2137DD4BDA}"/>
    <cellStyle name="Normal 28 3 4" xfId="4915" xr:uid="{382853C1-8C4D-4F29-8E65-B5DA4A518EDA}"/>
    <cellStyle name="Normal 28 3 5" xfId="15281" xr:uid="{86361B49-5E61-4F61-AA9B-3F4FE858274C}"/>
    <cellStyle name="Normal 28 3 6" xfId="21817" xr:uid="{9BCB4083-4462-4CAB-A787-3617B9B9D30A}"/>
    <cellStyle name="Normal 28 3 7" xfId="27515" xr:uid="{ED4E2286-AF14-4CAF-ACFA-57DF72F54DEA}"/>
    <cellStyle name="Normal 28 3 8" xfId="33213" xr:uid="{94F3E547-E273-484A-A721-7A055B133693}"/>
    <cellStyle name="Normal 28 30" xfId="4916" xr:uid="{0BC55F9F-DC9B-47C0-9DD2-F55C7DE8DF15}"/>
    <cellStyle name="Normal 28 30 2" xfId="4917" xr:uid="{9ECCF10B-F80F-40ED-8F52-8776A3FA70E7}"/>
    <cellStyle name="Normal 28 30 2 2" xfId="15284" xr:uid="{7A252260-D75C-45AD-96E6-BEB62BB55C73}"/>
    <cellStyle name="Normal 28 30 2 3" xfId="21820" xr:uid="{6D071C01-4310-42C7-8AA2-1F2D4000268A}"/>
    <cellStyle name="Normal 28 30 2 4" xfId="27518" xr:uid="{BC0B864B-3A70-4ACF-B923-C0E295BB4E12}"/>
    <cellStyle name="Normal 28 30 2 5" xfId="33216" xr:uid="{810BE5F9-771C-472B-B8D0-ECBA67DE654B}"/>
    <cellStyle name="Normal 28 30 3" xfId="4918" xr:uid="{56951CB3-CAD4-4F71-A60E-C7AEDE69B534}"/>
    <cellStyle name="Normal 28 30 4" xfId="4919" xr:uid="{50B30062-50C2-4B5A-A0AD-866AB7F2DB44}"/>
    <cellStyle name="Normal 28 30 5" xfId="15283" xr:uid="{D1E68B23-B6A2-4B32-AAE1-24458F991ED4}"/>
    <cellStyle name="Normal 28 30 6" xfId="21819" xr:uid="{AEC98DE3-E297-45D9-90EF-E054BD3215BB}"/>
    <cellStyle name="Normal 28 30 7" xfId="27517" xr:uid="{49505F6D-810D-4A51-ADFA-1830CA915EAB}"/>
    <cellStyle name="Normal 28 30 8" xfId="33215" xr:uid="{C1F09426-3081-4E1A-9461-C844CDDB947C}"/>
    <cellStyle name="Normal 28 31" xfId="4920" xr:uid="{B7C676C9-CEE2-4B79-BE02-03279D139DF9}"/>
    <cellStyle name="Normal 28 31 2" xfId="4921" xr:uid="{214610D2-5A1A-4561-9CDF-33A63674B095}"/>
    <cellStyle name="Normal 28 31 2 2" xfId="15286" xr:uid="{EC6B5BB7-59D1-4052-9B66-D9C61624005A}"/>
    <cellStyle name="Normal 28 31 2 3" xfId="21822" xr:uid="{E592FD1A-5778-410D-A013-5FF6BC3BDEC7}"/>
    <cellStyle name="Normal 28 31 2 4" xfId="27520" xr:uid="{1E84DC6B-BB04-48A2-BD73-B4678869D821}"/>
    <cellStyle name="Normal 28 31 2 5" xfId="33218" xr:uid="{7B06925B-71DA-4911-9064-CFEA783442C3}"/>
    <cellStyle name="Normal 28 31 3" xfId="4922" xr:uid="{A453FCAA-59D7-49E4-8544-B1D6CFA3D4E4}"/>
    <cellStyle name="Normal 28 31 4" xfId="4923" xr:uid="{263C80E1-D207-4413-9ED6-514D6AD8F3A7}"/>
    <cellStyle name="Normal 28 31 5" xfId="15285" xr:uid="{99FFC409-717E-440D-9873-10E9C89EDE3D}"/>
    <cellStyle name="Normal 28 31 6" xfId="21821" xr:uid="{229EF1F0-A9E7-49FF-ADE0-69D2B5FAA82A}"/>
    <cellStyle name="Normal 28 31 7" xfId="27519" xr:uid="{D016C1DD-EA6C-4574-8D93-D6CCB5DDB127}"/>
    <cellStyle name="Normal 28 31 8" xfId="33217" xr:uid="{AE864AFB-4B55-4A5D-B3CD-8B27C935AE46}"/>
    <cellStyle name="Normal 28 32" xfId="4924" xr:uid="{2B15E88A-7705-4161-852B-0B0A63EF5169}"/>
    <cellStyle name="Normal 28 32 2" xfId="4925" xr:uid="{23F168AD-5DD9-462E-BEC0-9E5AD28426A1}"/>
    <cellStyle name="Normal 28 32 2 2" xfId="15288" xr:uid="{446AFCC7-3DCD-40C4-97A6-F6505EA84D48}"/>
    <cellStyle name="Normal 28 32 2 3" xfId="21824" xr:uid="{EFF331A2-27CF-4102-AE82-D9FEBC0EAA54}"/>
    <cellStyle name="Normal 28 32 2 4" xfId="27522" xr:uid="{087F2C35-F64D-490D-B235-31653BEE36E5}"/>
    <cellStyle name="Normal 28 32 2 5" xfId="33220" xr:uid="{6EA752CA-38D8-43CA-86AD-81DE69D9BAC0}"/>
    <cellStyle name="Normal 28 32 3" xfId="4926" xr:uid="{F3C6CB02-C32E-40E8-9301-611C27040AFB}"/>
    <cellStyle name="Normal 28 32 4" xfId="4927" xr:uid="{3809C910-2460-4DAD-A819-5F6087EB8C66}"/>
    <cellStyle name="Normal 28 32 5" xfId="15287" xr:uid="{CFBB0A67-DFA8-48CF-92B0-D2110102D5FC}"/>
    <cellStyle name="Normal 28 32 6" xfId="21823" xr:uid="{EFB4A992-D642-451B-9909-D563B6E91ACD}"/>
    <cellStyle name="Normal 28 32 7" xfId="27521" xr:uid="{C11A2C38-F8C5-46EB-9B9A-16FDB96575EB}"/>
    <cellStyle name="Normal 28 32 8" xfId="33219" xr:uid="{D34FE222-32FD-4CAE-A034-0A6283C96B4F}"/>
    <cellStyle name="Normal 28 33" xfId="4928" xr:uid="{03D1B763-39B5-4BC1-A8F3-730FFB042F46}"/>
    <cellStyle name="Normal 28 33 2" xfId="4929" xr:uid="{2DCF713B-BAE4-4D46-85B5-2ED5841516FC}"/>
    <cellStyle name="Normal 28 33 2 2" xfId="15290" xr:uid="{3257C067-10BD-4AB6-8A20-5FBC6A5393DB}"/>
    <cellStyle name="Normal 28 33 2 3" xfId="21826" xr:uid="{B10103D6-A67C-4286-952C-11C8D0C63398}"/>
    <cellStyle name="Normal 28 33 2 4" xfId="27524" xr:uid="{33F2F42F-A50F-4DBB-AF90-517D1DB1571C}"/>
    <cellStyle name="Normal 28 33 2 5" xfId="33222" xr:uid="{E4FF2256-6122-442E-8A30-601F3D07A7FB}"/>
    <cellStyle name="Normal 28 33 3" xfId="4930" xr:uid="{90D2B6A9-C3B8-41A3-B824-B4F5177F7DB3}"/>
    <cellStyle name="Normal 28 33 4" xfId="4931" xr:uid="{326B3BF8-D7A1-40C5-A9CD-B1A173582731}"/>
    <cellStyle name="Normal 28 33 5" xfId="15289" xr:uid="{A48124A3-B752-46DF-A892-4314BE6AB962}"/>
    <cellStyle name="Normal 28 33 6" xfId="21825" xr:uid="{66F86288-3F8F-494C-ABA9-CDD248E35A69}"/>
    <cellStyle name="Normal 28 33 7" xfId="27523" xr:uid="{CB122788-8DA9-4AF8-827C-BA7F7349B457}"/>
    <cellStyle name="Normal 28 33 8" xfId="33221" xr:uid="{E56F6E72-F9B3-4F8B-AFC3-0180583597EF}"/>
    <cellStyle name="Normal 28 34" xfId="4932" xr:uid="{DCDCC0D2-F13C-467A-93BF-0F69BF35BFC5}"/>
    <cellStyle name="Normal 28 34 2" xfId="4933" xr:uid="{E8D37EB8-C1E8-4EE4-A748-BE701F35D0C8}"/>
    <cellStyle name="Normal 28 34 2 2" xfId="15292" xr:uid="{0D2ECCA8-81B8-4907-9A6F-43F354722A7D}"/>
    <cellStyle name="Normal 28 34 2 3" xfId="21828" xr:uid="{F09BAF61-1D96-4DB4-8F55-2497862E7E5A}"/>
    <cellStyle name="Normal 28 34 2 4" xfId="27526" xr:uid="{9926DA28-CE7B-4B2E-832E-44EAE7B6F566}"/>
    <cellStyle name="Normal 28 34 2 5" xfId="33224" xr:uid="{892A33A8-C2D4-44C8-ADCB-B931141D39E3}"/>
    <cellStyle name="Normal 28 34 3" xfId="4934" xr:uid="{C19586CD-1542-4431-AB4A-3F253A47BACA}"/>
    <cellStyle name="Normal 28 34 4" xfId="4935" xr:uid="{42135774-AC01-4ECC-9575-EBB1BCEA6098}"/>
    <cellStyle name="Normal 28 34 5" xfId="15291" xr:uid="{9C73DAE2-B8C9-4168-B3E4-A8A236653D3B}"/>
    <cellStyle name="Normal 28 34 6" xfId="21827" xr:uid="{C3A01C63-BE6A-42C3-8CB0-887E4F99CEA5}"/>
    <cellStyle name="Normal 28 34 7" xfId="27525" xr:uid="{9AEFE478-013A-42EF-9590-1AE819452F87}"/>
    <cellStyle name="Normal 28 34 8" xfId="33223" xr:uid="{B8897A4B-8362-4A95-A35E-76FF5A734B9E}"/>
    <cellStyle name="Normal 28 35" xfId="4936" xr:uid="{4AE36489-9317-454B-B4AF-AE60C30CFF20}"/>
    <cellStyle name="Normal 28 35 2" xfId="15293" xr:uid="{AB244025-0419-4518-A4BF-D50239FC1C6F}"/>
    <cellStyle name="Normal 28 35 3" xfId="21829" xr:uid="{ECB7DB0D-67DF-48B8-BCA0-DC17E6B6A49B}"/>
    <cellStyle name="Normal 28 35 4" xfId="27527" xr:uid="{AB91D1C3-6871-4830-A975-8E99A64604A3}"/>
    <cellStyle name="Normal 28 35 5" xfId="33225" xr:uid="{4DBE7C6F-BDE0-4DC3-AB2D-F79E75A2E139}"/>
    <cellStyle name="Normal 28 36" xfId="4937" xr:uid="{5467DF58-1A9A-4684-8B6D-196EE6EF5DB2}"/>
    <cellStyle name="Normal 28 36 2" xfId="15294" xr:uid="{0FAE973F-C3F7-4069-AE2B-B35FCA17F92C}"/>
    <cellStyle name="Normal 28 36 3" xfId="21830" xr:uid="{39840217-B411-4D64-9178-6389716CEC49}"/>
    <cellStyle name="Normal 28 36 4" xfId="27528" xr:uid="{87DB9965-CB33-42DA-9223-0D30B5250255}"/>
    <cellStyle name="Normal 28 36 5" xfId="33226" xr:uid="{FE43F1BE-8FBD-4F9F-8337-83E32EFF00DB}"/>
    <cellStyle name="Normal 28 37" xfId="4938" xr:uid="{7B02D346-9957-4FCB-A91F-7CACBA2BD59E}"/>
    <cellStyle name="Normal 28 37 2" xfId="15295" xr:uid="{AC510B9A-BB4C-417E-B36E-911EB4022EE2}"/>
    <cellStyle name="Normal 28 37 3" xfId="21831" xr:uid="{4F5C3E4B-8B07-457B-B805-79E3F4BB8FE7}"/>
    <cellStyle name="Normal 28 37 4" xfId="27529" xr:uid="{FB858D52-D51F-4C73-8364-D141DACC829F}"/>
    <cellStyle name="Normal 28 37 5" xfId="33227" xr:uid="{BC82ADEC-CBA4-41F0-BA1F-17165675F217}"/>
    <cellStyle name="Normal 28 38" xfId="4939" xr:uid="{F681A3E2-E727-4652-9294-870AFCDF47F9}"/>
    <cellStyle name="Normal 28 38 2" xfId="15296" xr:uid="{17698AD0-DE2A-4F1B-9020-847BA35118B0}"/>
    <cellStyle name="Normal 28 38 3" xfId="21832" xr:uid="{2115E228-ED0D-487A-9572-D168E52A2E88}"/>
    <cellStyle name="Normal 28 38 4" xfId="27530" xr:uid="{23FBCA99-88C8-4836-B69A-E703DB5EB5F4}"/>
    <cellStyle name="Normal 28 38 5" xfId="33228" xr:uid="{9E72B9B5-A836-4DAE-8D4D-CB617F156814}"/>
    <cellStyle name="Normal 28 39" xfId="4940" xr:uid="{73AFC3B6-F472-4BB2-91F1-2185208D04E8}"/>
    <cellStyle name="Normal 28 39 2" xfId="15297" xr:uid="{0F214547-822C-4E3B-A547-CA281DFAA95D}"/>
    <cellStyle name="Normal 28 39 3" xfId="21833" xr:uid="{AEE0FE2B-C1C8-47B2-9C18-D2D5FB26C000}"/>
    <cellStyle name="Normal 28 39 4" xfId="27531" xr:uid="{1AEE730A-45D5-41BA-A73B-A03D2B726EC5}"/>
    <cellStyle name="Normal 28 39 5" xfId="33229" xr:uid="{610043A3-3F33-4F41-8B9B-BFE46AD74F10}"/>
    <cellStyle name="Normal 28 4" xfId="4941" xr:uid="{6A332F52-0508-48A0-8D1B-882721BBFA9B}"/>
    <cellStyle name="Normal 28 4 2" xfId="4942" xr:uid="{63A452C3-22E8-4EB7-AC19-506596BFE32C}"/>
    <cellStyle name="Normal 28 4 2 2" xfId="15299" xr:uid="{1BA303AE-2E7F-49CA-8029-C527EA5CCA12}"/>
    <cellStyle name="Normal 28 4 2 3" xfId="21835" xr:uid="{190E1EBA-3636-4D7E-BC04-1CFDAD41569F}"/>
    <cellStyle name="Normal 28 4 2 4" xfId="27533" xr:uid="{9F3D6AC3-8B13-4A55-96F1-C5659F161BC9}"/>
    <cellStyle name="Normal 28 4 2 5" xfId="33231" xr:uid="{D6F93AD9-210E-43F1-80C4-758B9DF9F421}"/>
    <cellStyle name="Normal 28 4 3" xfId="4943" xr:uid="{C6BA2EC0-440B-4C55-B3FE-17CA8B6FC984}"/>
    <cellStyle name="Normal 28 4 4" xfId="4944" xr:uid="{93642356-547B-40F1-A956-B3387971E9CA}"/>
    <cellStyle name="Normal 28 4 5" xfId="15298" xr:uid="{920F0E7F-CE7C-4338-B135-5350ADB90FFF}"/>
    <cellStyle name="Normal 28 4 6" xfId="21834" xr:uid="{FBF27964-073B-4A62-B27B-2BB6569AB873}"/>
    <cellStyle name="Normal 28 4 7" xfId="27532" xr:uid="{46CD820C-72BA-40D8-8232-E4978EB807F5}"/>
    <cellStyle name="Normal 28 4 8" xfId="33230" xr:uid="{61F21772-64A1-4350-BAF4-617FDD42CB38}"/>
    <cellStyle name="Normal 28 40" xfId="4945" xr:uid="{345B369B-7610-4E55-8E60-B35645BFE57D}"/>
    <cellStyle name="Normal 28 40 2" xfId="15300" xr:uid="{09DD0CAF-F8DE-4F29-ACEA-FE6DFD2F9B65}"/>
    <cellStyle name="Normal 28 40 3" xfId="21836" xr:uid="{1F2BB364-27CF-463C-8C30-02C8E219FBA1}"/>
    <cellStyle name="Normal 28 40 4" xfId="27534" xr:uid="{A8947705-AA90-4CB9-B7DD-B2D72B13B9D9}"/>
    <cellStyle name="Normal 28 40 5" xfId="33232" xr:uid="{58E3D5D0-6F35-4527-BDC0-8ABF8AA1D238}"/>
    <cellStyle name="Normal 28 41" xfId="4946" xr:uid="{4E994777-6A02-446D-A318-F71294D94202}"/>
    <cellStyle name="Normal 28 41 2" xfId="15301" xr:uid="{72A35825-C951-4EEE-A6F2-694E196CA8A3}"/>
    <cellStyle name="Normal 28 41 3" xfId="21837" xr:uid="{889C58CA-6BD0-4A72-AA47-85089953F340}"/>
    <cellStyle name="Normal 28 41 4" xfId="27535" xr:uid="{7F171580-CAE8-4F37-8AD1-5BC01BBB10A4}"/>
    <cellStyle name="Normal 28 41 5" xfId="33233" xr:uid="{83067CB4-CCE3-490D-A223-885225AEC2D6}"/>
    <cellStyle name="Normal 28 42" xfId="4947" xr:uid="{E61D543B-F338-4792-A27B-42D498DF5A0D}"/>
    <cellStyle name="Normal 28 42 2" xfId="15302" xr:uid="{864727AB-75E3-4BB6-A13A-B380F42F9758}"/>
    <cellStyle name="Normal 28 42 3" xfId="21838" xr:uid="{CEE6CAD2-C63E-412B-A0C3-A802492B9A54}"/>
    <cellStyle name="Normal 28 42 4" xfId="27536" xr:uid="{64C5E330-6751-4046-9868-7873C0D8ABEF}"/>
    <cellStyle name="Normal 28 42 5" xfId="33234" xr:uid="{BF06818F-C8BB-45EF-A278-E8E6E2F361E1}"/>
    <cellStyle name="Normal 28 43" xfId="4948" xr:uid="{29E3A610-AFFF-4E86-B97F-7F1A8A4CEFD1}"/>
    <cellStyle name="Normal 28 43 2" xfId="15303" xr:uid="{0D58D3C4-C38E-4E9D-A5F0-DD37D24D62EC}"/>
    <cellStyle name="Normal 28 43 3" xfId="21839" xr:uid="{A63448DC-975F-4D19-8025-9E64E12BF675}"/>
    <cellStyle name="Normal 28 43 4" xfId="27537" xr:uid="{BC503A7C-ED2A-48FD-A048-93DDC2080955}"/>
    <cellStyle name="Normal 28 43 5" xfId="33235" xr:uid="{BE810BD8-7FF7-4912-943D-2FFE72D9B320}"/>
    <cellStyle name="Normal 28 44" xfId="4949" xr:uid="{02716500-CF19-4636-A7F8-1D20545DF4CC}"/>
    <cellStyle name="Normal 28 44 2" xfId="15304" xr:uid="{A9E0783D-FD63-49E6-8990-6C150624BEEF}"/>
    <cellStyle name="Normal 28 44 3" xfId="21840" xr:uid="{50E41747-576F-48F2-8BB1-373E3D507C13}"/>
    <cellStyle name="Normal 28 44 4" xfId="27538" xr:uid="{562AE32C-CCE3-467F-A340-753CB08FF264}"/>
    <cellStyle name="Normal 28 44 5" xfId="33236" xr:uid="{A14C59A3-9C72-49D0-8390-139ADE2EA195}"/>
    <cellStyle name="Normal 28 45" xfId="4950" xr:uid="{FE4324C3-D8A4-41EB-9506-D5C16DFA0060}"/>
    <cellStyle name="Normal 28 45 2" xfId="15305" xr:uid="{F091C36A-8352-4FF0-A0DE-374655FB8161}"/>
    <cellStyle name="Normal 28 45 3" xfId="21841" xr:uid="{0498FC1F-EF9A-4134-BED8-BE3D0E1B8602}"/>
    <cellStyle name="Normal 28 45 4" xfId="27539" xr:uid="{D415E9CF-9F0D-4670-854A-0DA5AA50AA25}"/>
    <cellStyle name="Normal 28 45 5" xfId="33237" xr:uid="{40300CA0-5551-481C-B995-6E9496B7207C}"/>
    <cellStyle name="Normal 28 46" xfId="4951" xr:uid="{18770A22-FAA5-4B85-9DE3-B676B6439293}"/>
    <cellStyle name="Normal 28 46 2" xfId="15306" xr:uid="{269EB005-7FAA-44EA-969E-00BC4F9C2B35}"/>
    <cellStyle name="Normal 28 46 3" xfId="21842" xr:uid="{3ACA4497-FFEF-45ED-92AD-B5EBA75D3539}"/>
    <cellStyle name="Normal 28 46 4" xfId="27540" xr:uid="{1E56F87C-CA2B-4080-9BBB-BA7F46BD2E69}"/>
    <cellStyle name="Normal 28 46 5" xfId="33238" xr:uid="{33E1186C-D6A3-4777-A17A-0471B4DEDDA1}"/>
    <cellStyle name="Normal 28 47" xfId="4952" xr:uid="{44446440-26BF-4D86-A28E-B0E52E93CC05}"/>
    <cellStyle name="Normal 28 47 2" xfId="15307" xr:uid="{CBF0F25D-A400-46AF-BD28-9D2B79D2A199}"/>
    <cellStyle name="Normal 28 47 3" xfId="21843" xr:uid="{3A2A9F91-6C63-4D72-BDF0-2F9625899C92}"/>
    <cellStyle name="Normal 28 47 4" xfId="27541" xr:uid="{55802A81-C637-40B1-81B0-49D8137B1DEF}"/>
    <cellStyle name="Normal 28 47 5" xfId="33239" xr:uid="{974EC1EC-11E0-4B30-AA4F-71FE1E837F81}"/>
    <cellStyle name="Normal 28 48" xfId="4953" xr:uid="{43225921-7323-44BF-877A-CB254B9A88DE}"/>
    <cellStyle name="Normal 28 48 2" xfId="15308" xr:uid="{C1BFB7BC-8BBE-4136-A06F-CBBDE9A70B26}"/>
    <cellStyle name="Normal 28 48 3" xfId="21844" xr:uid="{0BF998E8-BD64-4DD6-9E37-F5D3321DC79E}"/>
    <cellStyle name="Normal 28 48 4" xfId="27542" xr:uid="{92EE22DA-5A6C-4077-AAA9-054EF23678B2}"/>
    <cellStyle name="Normal 28 48 5" xfId="33240" xr:uid="{31EA4BE6-D974-4521-9766-51747D9AFAA9}"/>
    <cellStyle name="Normal 28 49" xfId="4954" xr:uid="{A1247929-8B91-4DC2-B9B4-E466BF9E2A68}"/>
    <cellStyle name="Normal 28 49 2" xfId="15309" xr:uid="{327D61D7-55C7-46A4-9A54-A5714D8C8585}"/>
    <cellStyle name="Normal 28 49 3" xfId="21845" xr:uid="{258AF0D4-F6C6-482A-944F-1E719FAED2D5}"/>
    <cellStyle name="Normal 28 49 4" xfId="27543" xr:uid="{E80B1FAF-4313-4585-A325-FF8BDE4D58ED}"/>
    <cellStyle name="Normal 28 49 5" xfId="33241" xr:uid="{225BD1BA-76AE-463C-BDEA-749FE6AFBCA5}"/>
    <cellStyle name="Normal 28 5" xfId="4955" xr:uid="{7F52654F-008B-49EF-94E1-49DF1CAA9CF1}"/>
    <cellStyle name="Normal 28 5 2" xfId="4956" xr:uid="{50F21323-5124-45D8-9D83-51664452F586}"/>
    <cellStyle name="Normal 28 5 2 2" xfId="15311" xr:uid="{7590E8C5-6D72-4B77-A458-A7A87D942F2B}"/>
    <cellStyle name="Normal 28 5 2 3" xfId="21847" xr:uid="{03519950-21FC-4135-92C4-B21F6443DA67}"/>
    <cellStyle name="Normal 28 5 2 4" xfId="27545" xr:uid="{2FA3701B-1E90-45E0-9721-490764DB1B57}"/>
    <cellStyle name="Normal 28 5 2 5" xfId="33243" xr:uid="{E599185A-AD25-49F4-A87D-95F4AF182E2F}"/>
    <cellStyle name="Normal 28 5 3" xfId="4957" xr:uid="{342DFACA-DFED-44B7-9015-09207532C60E}"/>
    <cellStyle name="Normal 28 5 4" xfId="4958" xr:uid="{64DEFA38-20FB-40CE-A999-F6325B630BC7}"/>
    <cellStyle name="Normal 28 5 5" xfId="15310" xr:uid="{AAD01FCF-23DC-4893-BCD6-46583A8A634B}"/>
    <cellStyle name="Normal 28 5 6" xfId="21846" xr:uid="{79635411-C4B6-4A67-86C5-1B186CE3AE2C}"/>
    <cellStyle name="Normal 28 5 7" xfId="27544" xr:uid="{1AEC096B-6BCA-4FBB-B14E-B9FB78345B5D}"/>
    <cellStyle name="Normal 28 5 8" xfId="33242" xr:uid="{AB7AE22D-162E-4781-97E5-2C5D8F147148}"/>
    <cellStyle name="Normal 28 50" xfId="4959" xr:uid="{4B41D16A-4905-44D8-9543-CDBB921C67F3}"/>
    <cellStyle name="Normal 28 50 2" xfId="15312" xr:uid="{A8D640CA-D904-4EAB-A716-33AA4318E45A}"/>
    <cellStyle name="Normal 28 50 3" xfId="21848" xr:uid="{45DDFD23-43F1-475D-B331-48BE971AFAE7}"/>
    <cellStyle name="Normal 28 50 4" xfId="27546" xr:uid="{3D19AE40-26DB-409F-9BB1-F63A96C36A04}"/>
    <cellStyle name="Normal 28 50 5" xfId="33244" xr:uid="{31B4B0C3-07DD-4874-A429-0E47D47F5C11}"/>
    <cellStyle name="Normal 28 51" xfId="4960" xr:uid="{B212CE29-B55D-4F60-8D04-B6289798628D}"/>
    <cellStyle name="Normal 28 51 2" xfId="15313" xr:uid="{A2262A3A-4D71-45D6-8D18-1F59BAEF4358}"/>
    <cellStyle name="Normal 28 51 3" xfId="21849" xr:uid="{0919F0C8-BCAE-4DB4-AAF1-F161B61C6F6A}"/>
    <cellStyle name="Normal 28 51 4" xfId="27547" xr:uid="{A6C897B6-3355-455D-88B5-218F4E449B7A}"/>
    <cellStyle name="Normal 28 51 5" xfId="33245" xr:uid="{A000DE96-76CB-4DB5-891A-6A0F9DC6A74B}"/>
    <cellStyle name="Normal 28 52" xfId="4961" xr:uid="{68B4C9DF-0981-4BB4-83E3-647800269469}"/>
    <cellStyle name="Normal 28 52 2" xfId="15314" xr:uid="{89AEBF53-CDD6-4B35-8EF3-EA763C10F2B4}"/>
    <cellStyle name="Normal 28 52 3" xfId="21850" xr:uid="{22735669-406E-401C-B4A9-A15010A31775}"/>
    <cellStyle name="Normal 28 52 4" xfId="27548" xr:uid="{56E7A9D1-AE59-45F8-90E8-05294B6A158C}"/>
    <cellStyle name="Normal 28 52 5" xfId="33246" xr:uid="{DC8E626A-8455-49F2-8F9F-D1D7EC3A819C}"/>
    <cellStyle name="Normal 28 53" xfId="4962" xr:uid="{AA690528-C021-4279-AC47-EDBD102D4444}"/>
    <cellStyle name="Normal 28 53 2" xfId="15315" xr:uid="{BA0D2C6F-9D99-46DA-A61B-B6E3DBBD4E43}"/>
    <cellStyle name="Normal 28 53 3" xfId="21851" xr:uid="{FCA25554-2518-4997-80B7-B65452048D5E}"/>
    <cellStyle name="Normal 28 53 4" xfId="27549" xr:uid="{3F6FA4CA-1AFF-4D4E-88D5-1AD33F6EA453}"/>
    <cellStyle name="Normal 28 53 5" xfId="33247" xr:uid="{43AB6096-82A8-44C8-BC5D-63600F9DFCDF}"/>
    <cellStyle name="Normal 28 54" xfId="4963" xr:uid="{E2B6BD73-B799-4108-984C-807A9CEA3762}"/>
    <cellStyle name="Normal 28 54 2" xfId="15316" xr:uid="{CF0B9B4F-8A15-45E2-8597-5BA00BBCD07E}"/>
    <cellStyle name="Normal 28 54 3" xfId="21852" xr:uid="{DF14B087-45AF-469C-8AA0-468C97DE628F}"/>
    <cellStyle name="Normal 28 54 4" xfId="27550" xr:uid="{BD848773-2483-4DDF-9677-57A6A540A1D9}"/>
    <cellStyle name="Normal 28 54 5" xfId="33248" xr:uid="{687E48DE-0163-4462-8176-DA5819A4F601}"/>
    <cellStyle name="Normal 28 55" xfId="4964" xr:uid="{4F977173-E5E0-4AEC-AFCB-089812AC473A}"/>
    <cellStyle name="Normal 28 55 2" xfId="15317" xr:uid="{33AA96A4-C515-47E9-B9F5-D493A63F2A0E}"/>
    <cellStyle name="Normal 28 55 3" xfId="21853" xr:uid="{F6A185B5-F9D5-45DD-B891-EBA980DEBE72}"/>
    <cellStyle name="Normal 28 55 4" xfId="27551" xr:uid="{0B6DC48F-4117-4E12-9143-38847E57CA8C}"/>
    <cellStyle name="Normal 28 55 5" xfId="33249" xr:uid="{4A55C093-EDAE-469B-AA7A-7986554943AA}"/>
    <cellStyle name="Normal 28 56" xfId="4965" xr:uid="{9E773CF5-713A-4CFE-8E15-CD2608290D99}"/>
    <cellStyle name="Normal 28 56 2" xfId="15318" xr:uid="{379B8F7C-3537-463C-899A-4A9A127B17E5}"/>
    <cellStyle name="Normal 28 56 3" xfId="21854" xr:uid="{9993FB4F-45DC-44DF-B38D-BCD324AB6E47}"/>
    <cellStyle name="Normal 28 56 4" xfId="27552" xr:uid="{8BE9EF94-AA4B-49A9-8A1E-AFDC9B419861}"/>
    <cellStyle name="Normal 28 56 5" xfId="33250" xr:uid="{FB9345FD-B8BC-4657-B837-FD21FC8A3EFE}"/>
    <cellStyle name="Normal 28 57" xfId="4966" xr:uid="{CCBCA3DD-D052-4DA4-9EA7-2B6F9FDA8D9E}"/>
    <cellStyle name="Normal 28 57 2" xfId="15319" xr:uid="{1CF630BF-6BC3-46A6-B9D0-8A63EEEF2B2D}"/>
    <cellStyle name="Normal 28 57 3" xfId="21855" xr:uid="{DEE19870-B37C-4F24-BD53-31F5057B1A1B}"/>
    <cellStyle name="Normal 28 57 4" xfId="27553" xr:uid="{629E6172-6083-406D-8FAC-3844094CCA51}"/>
    <cellStyle name="Normal 28 57 5" xfId="33251" xr:uid="{1702535C-6FE4-4CE6-BFF9-DB4382CE0EC7}"/>
    <cellStyle name="Normal 28 58" xfId="4967" xr:uid="{8AEAD96C-E77C-44FF-AF1A-D9491B62E4FD}"/>
    <cellStyle name="Normal 28 58 2" xfId="15320" xr:uid="{E540335F-F4BB-444E-9086-A146BA1A9314}"/>
    <cellStyle name="Normal 28 58 3" xfId="21856" xr:uid="{B21F151E-CA53-40AB-A3E0-F6181BF789BA}"/>
    <cellStyle name="Normal 28 58 4" xfId="27554" xr:uid="{6FA16A6A-3ADD-4813-AED5-B79EE39AF3E3}"/>
    <cellStyle name="Normal 28 58 5" xfId="33252" xr:uid="{B3FD8C84-1ABC-4012-861E-337591DE6A62}"/>
    <cellStyle name="Normal 28 59" xfId="4968" xr:uid="{F5972226-E889-438B-AEA6-C8548D867DC5}"/>
    <cellStyle name="Normal 28 59 2" xfId="15321" xr:uid="{636B5164-4690-4C2A-B2FC-BAD4E6F3D822}"/>
    <cellStyle name="Normal 28 59 3" xfId="21857" xr:uid="{6676DC5A-5B18-4BCE-A671-ECB7C9E7B6DB}"/>
    <cellStyle name="Normal 28 59 4" xfId="27555" xr:uid="{BEA2B999-44B6-4377-B497-36378986DA90}"/>
    <cellStyle name="Normal 28 59 5" xfId="33253" xr:uid="{AA193E7A-3A64-453B-8812-9677176F6AE3}"/>
    <cellStyle name="Normal 28 6" xfId="4969" xr:uid="{4DA99B6F-0455-404D-AA37-3C8AF0420FE7}"/>
    <cellStyle name="Normal 28 6 2" xfId="4970" xr:uid="{287BEF07-F80D-478C-9E10-E8AF5BA41077}"/>
    <cellStyle name="Normal 28 6 2 2" xfId="15323" xr:uid="{0B6566B8-79A9-48E5-97C0-FEE2C029B590}"/>
    <cellStyle name="Normal 28 6 2 3" xfId="21859" xr:uid="{86F54E1F-6496-4DF5-9A06-F98B03E6C358}"/>
    <cellStyle name="Normal 28 6 2 4" xfId="27557" xr:uid="{F9C2E274-E34A-46A3-AA4B-6BF39A1E1B3A}"/>
    <cellStyle name="Normal 28 6 2 5" xfId="33255" xr:uid="{24FFE0A1-156F-4D00-85A6-1A5116D47D91}"/>
    <cellStyle name="Normal 28 6 3" xfId="4971" xr:uid="{C0C2E39A-1178-4E3A-81BC-F9375251EEF4}"/>
    <cellStyle name="Normal 28 6 4" xfId="4972" xr:uid="{658A1211-EB1E-4697-A1DE-09B6D5A04249}"/>
    <cellStyle name="Normal 28 6 5" xfId="15322" xr:uid="{52AEC4C0-C433-4A3C-8D7D-C3D92DBE8E58}"/>
    <cellStyle name="Normal 28 6 6" xfId="21858" xr:uid="{CD71DAAB-AFA4-4984-9AEC-0791121E32B6}"/>
    <cellStyle name="Normal 28 6 7" xfId="27556" xr:uid="{61C87856-53E8-4340-9D0A-655C8D605671}"/>
    <cellStyle name="Normal 28 6 8" xfId="33254" xr:uid="{215B951B-B834-43A5-9C70-14395B29AE1D}"/>
    <cellStyle name="Normal 28 60" xfId="4973" xr:uid="{660C5E4B-A835-4356-BD96-DE3AD279B1CC}"/>
    <cellStyle name="Normal 28 60 2" xfId="15324" xr:uid="{84A23FC6-460C-445B-81F2-9FD36943728D}"/>
    <cellStyle name="Normal 28 60 3" xfId="21860" xr:uid="{4BB68CE9-747B-4A93-BBE6-0A1F1A8E80AA}"/>
    <cellStyle name="Normal 28 60 4" xfId="27558" xr:uid="{24134ABA-5CC1-4F3B-9D66-38A82C03FFF4}"/>
    <cellStyle name="Normal 28 60 5" xfId="33256" xr:uid="{84665ABE-EA0E-40E2-94D0-7DB932F79A3D}"/>
    <cellStyle name="Normal 28 61" xfId="4974" xr:uid="{E32F1CE8-86D4-479C-B978-C22F5CA6828C}"/>
    <cellStyle name="Normal 28 61 2" xfId="15325" xr:uid="{66F0CEAB-678D-4D47-B655-AF0D0C6E9185}"/>
    <cellStyle name="Normal 28 61 3" xfId="21861" xr:uid="{D79B066F-DEA6-4DE4-A951-4FFF7B06C817}"/>
    <cellStyle name="Normal 28 61 4" xfId="27559" xr:uid="{4E01495B-1525-4E7F-B088-92E2E9C4CD77}"/>
    <cellStyle name="Normal 28 61 5" xfId="33257" xr:uid="{C52B88C4-7709-45D6-9E67-F1667D376B40}"/>
    <cellStyle name="Normal 28 62" xfId="4975" xr:uid="{13843330-0D0F-455C-A47E-95FC29CFD80F}"/>
    <cellStyle name="Normal 28 62 2" xfId="15326" xr:uid="{71E5F8A2-F291-4DE7-B4BF-3E6222F6D8A7}"/>
    <cellStyle name="Normal 28 62 3" xfId="21862" xr:uid="{945359CA-7AC0-4BE3-AA24-FA405ED5D143}"/>
    <cellStyle name="Normal 28 62 4" xfId="27560" xr:uid="{BC34649E-3C95-4E4E-BC3F-C402686051F3}"/>
    <cellStyle name="Normal 28 62 5" xfId="33258" xr:uid="{42346465-3E9C-4754-8FE0-BECC04BDB3BB}"/>
    <cellStyle name="Normal 28 7" xfId="4976" xr:uid="{E43173D5-0278-4F88-8AD7-F91EF1AEC75E}"/>
    <cellStyle name="Normal 28 7 2" xfId="4977" xr:uid="{9FEAE2CD-5D8D-4C70-A1FA-8D61017A5CCF}"/>
    <cellStyle name="Normal 28 7 2 2" xfId="15328" xr:uid="{85E82F54-B037-4247-8AC3-3A131CA09FBC}"/>
    <cellStyle name="Normal 28 7 2 3" xfId="21864" xr:uid="{0EFEBF33-6757-42FF-92C2-D2D1DECCA68D}"/>
    <cellStyle name="Normal 28 7 2 4" xfId="27562" xr:uid="{34986FA8-5FC3-47C5-9F26-3DD76C9914BE}"/>
    <cellStyle name="Normal 28 7 2 5" xfId="33260" xr:uid="{7356B6D7-CE8A-40CC-8280-9A223E9238C2}"/>
    <cellStyle name="Normal 28 7 3" xfId="4978" xr:uid="{F8B0A639-053A-4D45-8732-D7740092D4AA}"/>
    <cellStyle name="Normal 28 7 4" xfId="4979" xr:uid="{423397E9-CB84-4909-96B3-F740212EFC9B}"/>
    <cellStyle name="Normal 28 7 5" xfId="15327" xr:uid="{F604D71E-AA4A-44FE-A30D-022EB015DF95}"/>
    <cellStyle name="Normal 28 7 6" xfId="21863" xr:uid="{4504C6E8-BEB5-441E-90DF-B90FA4EAD3D8}"/>
    <cellStyle name="Normal 28 7 7" xfId="27561" xr:uid="{9690D639-E525-4F25-8D12-348A99343F83}"/>
    <cellStyle name="Normal 28 7 8" xfId="33259" xr:uid="{C3C2C240-845C-4579-B2F9-3551D14BFE45}"/>
    <cellStyle name="Normal 28 8" xfId="4980" xr:uid="{FFC56220-AE2E-4E6E-96E4-769D50DD7D39}"/>
    <cellStyle name="Normal 28 8 2" xfId="4981" xr:uid="{8E7972A7-2DC5-4842-AD8E-58F83DF6CEB8}"/>
    <cellStyle name="Normal 28 8 2 2" xfId="15330" xr:uid="{1EA0F4DB-C108-44B6-A61A-C25D6702481E}"/>
    <cellStyle name="Normal 28 8 2 3" xfId="21866" xr:uid="{5D5E7F19-6E34-42BC-AB1F-9D08F317574D}"/>
    <cellStyle name="Normal 28 8 2 4" xfId="27564" xr:uid="{7C6E9A9E-7EA7-4831-86EF-BAAD558E4085}"/>
    <cellStyle name="Normal 28 8 2 5" xfId="33262" xr:uid="{98398632-8AC9-4D93-B65F-58548781E265}"/>
    <cellStyle name="Normal 28 8 3" xfId="4982" xr:uid="{6B2DFB2D-5F13-4807-989B-404F1514DD88}"/>
    <cellStyle name="Normal 28 8 4" xfId="4983" xr:uid="{A4C0107F-D0BC-42D6-9FE7-A716AA00B382}"/>
    <cellStyle name="Normal 28 8 5" xfId="15329" xr:uid="{9E711BFF-7C8F-41E9-A9D4-9B0F361ED853}"/>
    <cellStyle name="Normal 28 8 6" xfId="21865" xr:uid="{E96EE15C-186A-4605-8331-239E60D7D1AD}"/>
    <cellStyle name="Normal 28 8 7" xfId="27563" xr:uid="{DD62C795-AF5D-4C6F-9A73-4D15A212B6F0}"/>
    <cellStyle name="Normal 28 8 8" xfId="33261" xr:uid="{8BF289BF-05A2-4C9D-B2A4-B9C460412AB3}"/>
    <cellStyle name="Normal 28 9" xfId="4984" xr:uid="{776047E3-9688-41CD-9DCA-BB430456324D}"/>
    <cellStyle name="Normal 28 9 2" xfId="4985" xr:uid="{665F2725-FEE2-4F16-981A-A4847762FF9B}"/>
    <cellStyle name="Normal 28 9 2 2" xfId="15332" xr:uid="{146DD47C-665E-4790-9850-9928D29EA3A4}"/>
    <cellStyle name="Normal 28 9 2 3" xfId="21868" xr:uid="{36466FED-A3B4-4D91-91AC-1C34B03D6C6C}"/>
    <cellStyle name="Normal 28 9 2 4" xfId="27566" xr:uid="{36F608DA-F483-42A2-955C-D987375B0DE5}"/>
    <cellStyle name="Normal 28 9 2 5" xfId="33264" xr:uid="{58FE2265-747A-44B7-BEC5-4E72E372E04C}"/>
    <cellStyle name="Normal 28 9 3" xfId="4986" xr:uid="{FAD02B05-3A95-45D7-91E1-E857C24AC2AF}"/>
    <cellStyle name="Normal 28 9 4" xfId="4987" xr:uid="{E03C46FC-752F-4E19-B387-9AFEF411A0BD}"/>
    <cellStyle name="Normal 28 9 5" xfId="15331" xr:uid="{2A06CD8C-1A08-4F99-ABDE-B369BF6D15FA}"/>
    <cellStyle name="Normal 28 9 6" xfId="21867" xr:uid="{29CDAB27-3984-400A-9401-F4A6F0474E04}"/>
    <cellStyle name="Normal 28 9 7" xfId="27565" xr:uid="{B95463F7-50AC-4737-B8B9-B4CF31040D1D}"/>
    <cellStyle name="Normal 28 9 8" xfId="33263" xr:uid="{C99BA643-15D0-4BD6-B5B6-C9A0A9999F12}"/>
    <cellStyle name="Normal 29" xfId="1174" xr:uid="{E2AE111E-EAC5-4E63-A061-AC1CB077313B}"/>
    <cellStyle name="Normal 29 10" xfId="4988" xr:uid="{547B3A36-22D8-48A3-8CDC-6A42B90DC579}"/>
    <cellStyle name="Normal 29 10 2" xfId="4989" xr:uid="{B804F60D-9880-4E2E-9C06-F5E80A30650D}"/>
    <cellStyle name="Normal 29 10 2 2" xfId="15334" xr:uid="{270BA500-D0C9-40D0-A383-27670BAC2934}"/>
    <cellStyle name="Normal 29 10 2 3" xfId="21870" xr:uid="{55739314-AE9C-4BE2-AAA2-58DD99D072A1}"/>
    <cellStyle name="Normal 29 10 2 4" xfId="27568" xr:uid="{3FA11AAF-166E-4A44-9770-84E805C04B33}"/>
    <cellStyle name="Normal 29 10 2 5" xfId="33266" xr:uid="{A006955E-2E43-4D4C-948F-F902A3F0454C}"/>
    <cellStyle name="Normal 29 10 3" xfId="4990" xr:uid="{22C20232-0A62-4528-8B5D-D96FCD327AD5}"/>
    <cellStyle name="Normal 29 10 4" xfId="4991" xr:uid="{7F2D5A30-B73B-460E-BC51-F5EF597D8A7D}"/>
    <cellStyle name="Normal 29 10 5" xfId="15333" xr:uid="{C0478716-9FF5-43A6-B0CD-8D07D02D2DFB}"/>
    <cellStyle name="Normal 29 10 6" xfId="21869" xr:uid="{9BD71616-6880-4B6E-91F4-9196AAEE9CBE}"/>
    <cellStyle name="Normal 29 10 7" xfId="27567" xr:uid="{ADDF5249-4BCC-4290-9ECF-2891A1697321}"/>
    <cellStyle name="Normal 29 10 8" xfId="33265" xr:uid="{673AD924-B833-4438-A72A-FEFF737668C9}"/>
    <cellStyle name="Normal 29 11" xfId="4992" xr:uid="{A4F2F9B6-1E5F-47CD-A3EF-63E76AA8F173}"/>
    <cellStyle name="Normal 29 11 2" xfId="4993" xr:uid="{E8667A31-7BA5-4F5F-893B-63D2D1D864B8}"/>
    <cellStyle name="Normal 29 11 2 2" xfId="15336" xr:uid="{AAADF4C5-11EF-4D79-8F53-714EC2D885C5}"/>
    <cellStyle name="Normal 29 11 2 3" xfId="21872" xr:uid="{5B4B0305-55FA-484A-86B5-C79594BBFB0E}"/>
    <cellStyle name="Normal 29 11 2 4" xfId="27570" xr:uid="{4D1846C5-5975-4426-8C89-ED8F09A5CDE9}"/>
    <cellStyle name="Normal 29 11 2 5" xfId="33268" xr:uid="{8E8A4245-27DC-4D61-AFC7-DB684BC1784B}"/>
    <cellStyle name="Normal 29 11 3" xfId="4994" xr:uid="{7ED4FE76-3909-458C-BA73-B61CA1947404}"/>
    <cellStyle name="Normal 29 11 4" xfId="4995" xr:uid="{B6CC9CF9-0C03-41C1-9264-A8F85BB7EBCD}"/>
    <cellStyle name="Normal 29 11 5" xfId="15335" xr:uid="{AC188CA1-8E63-4404-923C-031C58F5F159}"/>
    <cellStyle name="Normal 29 11 6" xfId="21871" xr:uid="{1D697D5E-0E49-4C3A-AFA5-ACF28DD86A42}"/>
    <cellStyle name="Normal 29 11 7" xfId="27569" xr:uid="{E5CCEA76-A868-4393-958F-9060A2A4FE67}"/>
    <cellStyle name="Normal 29 11 8" xfId="33267" xr:uid="{6BC98875-F2C8-40A0-B05C-5178AAB33DA1}"/>
    <cellStyle name="Normal 29 12" xfId="4996" xr:uid="{B5717799-65F5-4C62-803E-6C74AF017096}"/>
    <cellStyle name="Normal 29 12 2" xfId="4997" xr:uid="{C4998E00-C741-444C-ACD7-B0A527A9C56A}"/>
    <cellStyle name="Normal 29 12 2 2" xfId="15338" xr:uid="{DAFAAF61-186B-4553-90E3-43DA59673938}"/>
    <cellStyle name="Normal 29 12 2 3" xfId="21874" xr:uid="{A9E22A33-5CA5-411F-8145-A664B31B64AC}"/>
    <cellStyle name="Normal 29 12 2 4" xfId="27572" xr:uid="{4078A92B-6F81-4BE3-856E-571F23F9480A}"/>
    <cellStyle name="Normal 29 12 2 5" xfId="33270" xr:uid="{A9152C6D-A9FF-4926-B9C0-D9876E4A7DBB}"/>
    <cellStyle name="Normal 29 12 3" xfId="4998" xr:uid="{4C3E9E09-9786-4917-B954-913860BA1D3B}"/>
    <cellStyle name="Normal 29 12 4" xfId="4999" xr:uid="{28DAE527-2F9B-4FFD-924E-E53CF3C8CDF2}"/>
    <cellStyle name="Normal 29 12 5" xfId="15337" xr:uid="{E98BBE81-5073-41F8-8D0C-1D5AA683C6C2}"/>
    <cellStyle name="Normal 29 12 6" xfId="21873" xr:uid="{4A9407B6-B398-46F3-9536-A62CC3A26295}"/>
    <cellStyle name="Normal 29 12 7" xfId="27571" xr:uid="{05B18111-2B97-4D20-BF42-B63C6A7EAC17}"/>
    <cellStyle name="Normal 29 12 8" xfId="33269" xr:uid="{1B222368-4912-41D2-A051-2110663A49A2}"/>
    <cellStyle name="Normal 29 13" xfId="5000" xr:uid="{94A8B52C-6B1C-4647-A92A-10910F930FD7}"/>
    <cellStyle name="Normal 29 13 2" xfId="5001" xr:uid="{18A3EC9F-DE46-46E4-A118-FF934C155BB3}"/>
    <cellStyle name="Normal 29 13 2 2" xfId="15340" xr:uid="{1AA9AE66-C4A4-4A97-8447-C358B54ECE52}"/>
    <cellStyle name="Normal 29 13 2 3" xfId="21876" xr:uid="{74AA9BA9-3D72-4F17-8DCA-63E81988C773}"/>
    <cellStyle name="Normal 29 13 2 4" xfId="27574" xr:uid="{3DAB43E3-E896-4F36-A2B9-12B6690BB065}"/>
    <cellStyle name="Normal 29 13 2 5" xfId="33272" xr:uid="{11916115-9F2F-4D21-9BB6-79802E51505D}"/>
    <cellStyle name="Normal 29 13 3" xfId="5002" xr:uid="{77BFA366-85D6-4B89-AA53-EC282BA23F62}"/>
    <cellStyle name="Normal 29 13 4" xfId="5003" xr:uid="{4EE95F5F-B195-4D97-93F7-6D933A1F8875}"/>
    <cellStyle name="Normal 29 13 5" xfId="15339" xr:uid="{34BBDA1E-3D9C-43B6-93D9-25016D668616}"/>
    <cellStyle name="Normal 29 13 6" xfId="21875" xr:uid="{06A26FF9-844E-48C7-9512-91B0798F8C1F}"/>
    <cellStyle name="Normal 29 13 7" xfId="27573" xr:uid="{C49625E4-7C14-4BFF-B6A5-B8D3510FBD22}"/>
    <cellStyle name="Normal 29 13 8" xfId="33271" xr:uid="{E068C955-092F-49A7-8601-6582F9BE7636}"/>
    <cellStyle name="Normal 29 14" xfId="5004" xr:uid="{D8E53A6C-35FC-4A34-9C04-8F2F5B86F527}"/>
    <cellStyle name="Normal 29 14 2" xfId="5005" xr:uid="{B792F16D-1DAB-46CB-AC8A-F7CB955897D4}"/>
    <cellStyle name="Normal 29 14 2 2" xfId="15342" xr:uid="{2E259432-9267-4CBF-B072-234A4A1DD6D8}"/>
    <cellStyle name="Normal 29 14 2 3" xfId="21878" xr:uid="{B9231A7C-FE22-452C-87A4-6B4DC3878F4C}"/>
    <cellStyle name="Normal 29 14 2 4" xfId="27576" xr:uid="{D90D29F6-9AF6-4CC4-9F93-D26A3DDFD451}"/>
    <cellStyle name="Normal 29 14 2 5" xfId="33274" xr:uid="{3F9F7D15-FC20-4A46-B1C2-62EE9F87EA8F}"/>
    <cellStyle name="Normal 29 14 3" xfId="5006" xr:uid="{48524046-37FF-407B-A0F5-3908E55C1300}"/>
    <cellStyle name="Normal 29 14 4" xfId="5007" xr:uid="{11836556-0373-4582-94F8-05E126DC79AE}"/>
    <cellStyle name="Normal 29 14 5" xfId="15341" xr:uid="{10CAE519-64CD-47D9-8FC7-4ADE85945DB7}"/>
    <cellStyle name="Normal 29 14 6" xfId="21877" xr:uid="{AD856F8C-DC6A-4F19-921A-447B68EA61D8}"/>
    <cellStyle name="Normal 29 14 7" xfId="27575" xr:uid="{F42BB777-B1D3-465A-83AA-FABA835A0DFC}"/>
    <cellStyle name="Normal 29 14 8" xfId="33273" xr:uid="{1CCCFB98-63B4-47DA-B908-FBCFB4B7967F}"/>
    <cellStyle name="Normal 29 15" xfId="5008" xr:uid="{1006370D-8CEB-4374-83A7-BAA2B3E4843F}"/>
    <cellStyle name="Normal 29 15 2" xfId="5009" xr:uid="{0D05821E-9584-49A5-9197-A7DA6715DA6A}"/>
    <cellStyle name="Normal 29 15 2 2" xfId="15344" xr:uid="{91E0ECDC-9EE4-4250-9404-9D172E10A767}"/>
    <cellStyle name="Normal 29 15 2 3" xfId="21880" xr:uid="{A15679A0-BD62-453D-979C-8807DFB0A19C}"/>
    <cellStyle name="Normal 29 15 2 4" xfId="27578" xr:uid="{84A74218-BCA1-48A3-918B-53024F584E8E}"/>
    <cellStyle name="Normal 29 15 2 5" xfId="33276" xr:uid="{8F58CA8D-CC44-4EB8-AB85-A755693BD965}"/>
    <cellStyle name="Normal 29 15 3" xfId="5010" xr:uid="{2EBAB0CF-DA37-451E-8D4E-49135789AE85}"/>
    <cellStyle name="Normal 29 15 4" xfId="5011" xr:uid="{87684526-DBFD-4EF6-AF85-0E302327FAD6}"/>
    <cellStyle name="Normal 29 15 5" xfId="15343" xr:uid="{6F88727E-9CBC-497C-A612-461780FD880F}"/>
    <cellStyle name="Normal 29 15 6" xfId="21879" xr:uid="{2E83AA5A-E996-473D-B367-E936DB6A9434}"/>
    <cellStyle name="Normal 29 15 7" xfId="27577" xr:uid="{710256FD-533E-4C90-81C9-47000DF34A07}"/>
    <cellStyle name="Normal 29 15 8" xfId="33275" xr:uid="{59E6C8A2-4AE7-4C35-84F1-F22BD0C1D937}"/>
    <cellStyle name="Normal 29 16" xfId="5012" xr:uid="{B5938613-73C4-49B3-9090-183699B754E9}"/>
    <cellStyle name="Normal 29 16 2" xfId="5013" xr:uid="{7E80EA6D-1590-4F45-BA34-98A47B44576F}"/>
    <cellStyle name="Normal 29 16 2 2" xfId="15346" xr:uid="{EBC524AC-A8E6-4CE0-B60E-5BE00A1E51B4}"/>
    <cellStyle name="Normal 29 16 2 3" xfId="21882" xr:uid="{4E1DDDA2-618B-4FAD-B3EC-46EB22265E71}"/>
    <cellStyle name="Normal 29 16 2 4" xfId="27580" xr:uid="{74E6E634-ECD4-4A01-ABE4-215C5D261B89}"/>
    <cellStyle name="Normal 29 16 2 5" xfId="33278" xr:uid="{94E8928D-62A0-4CCF-99E4-AD553EE527BC}"/>
    <cellStyle name="Normal 29 16 3" xfId="5014" xr:uid="{4CE34F7B-D8BE-46C1-A527-2A7661BC4A99}"/>
    <cellStyle name="Normal 29 16 4" xfId="5015" xr:uid="{BF170AA7-7987-48E9-AD7D-7A68FB139176}"/>
    <cellStyle name="Normal 29 16 5" xfId="15345" xr:uid="{B0FF6BDA-937F-43EE-AE4C-29C909CF38EF}"/>
    <cellStyle name="Normal 29 16 6" xfId="21881" xr:uid="{961F14BB-5B1E-4DFB-8A70-C058619E15BA}"/>
    <cellStyle name="Normal 29 16 7" xfId="27579" xr:uid="{24116313-3A0B-4D8C-BDDF-7DBDC261CF06}"/>
    <cellStyle name="Normal 29 16 8" xfId="33277" xr:uid="{CC5DB083-22AB-4944-815A-27D07D2A2E9E}"/>
    <cellStyle name="Normal 29 17" xfId="5016" xr:uid="{5AA5C4E8-15A3-46CB-B43B-55022437992E}"/>
    <cellStyle name="Normal 29 17 2" xfId="5017" xr:uid="{EE5E007C-1A18-4A62-A7F1-C0009883E5BA}"/>
    <cellStyle name="Normal 29 17 2 2" xfId="15348" xr:uid="{B5433212-3891-4569-8B4D-BE38BBA6945F}"/>
    <cellStyle name="Normal 29 17 2 3" xfId="21884" xr:uid="{C9D6FF13-B094-443C-924C-F26A051E7770}"/>
    <cellStyle name="Normal 29 17 2 4" xfId="27582" xr:uid="{A6F9FD5C-14E5-4BDD-9643-86AAEDFD0497}"/>
    <cellStyle name="Normal 29 17 2 5" xfId="33280" xr:uid="{3BE04813-1CD5-4FB3-9C04-4FA3431C702B}"/>
    <cellStyle name="Normal 29 17 3" xfId="5018" xr:uid="{083A5494-FB90-4CC8-A912-D518CF684B65}"/>
    <cellStyle name="Normal 29 17 4" xfId="5019" xr:uid="{D5505F46-B38C-4F87-A8CE-6DF7EE0E26E1}"/>
    <cellStyle name="Normal 29 17 5" xfId="15347" xr:uid="{0F80A01A-4289-41CC-AF89-F74BDF257D6B}"/>
    <cellStyle name="Normal 29 17 6" xfId="21883" xr:uid="{365482C4-72A7-46B0-BB1A-02C361443F00}"/>
    <cellStyle name="Normal 29 17 7" xfId="27581" xr:uid="{3803FFD3-95A2-40D7-82F5-CCF9ADED77F9}"/>
    <cellStyle name="Normal 29 17 8" xfId="33279" xr:uid="{4652C4E2-CAED-4EC6-979D-5B5FA4D08213}"/>
    <cellStyle name="Normal 29 18" xfId="5020" xr:uid="{E7C31176-478A-40F4-9830-A3034DB5B739}"/>
    <cellStyle name="Normal 29 18 2" xfId="5021" xr:uid="{9D8212DA-455D-4906-9BAF-B5BB23686E63}"/>
    <cellStyle name="Normal 29 18 2 2" xfId="15350" xr:uid="{F06E99DC-DCF0-4E17-8F10-07CB8DB524B8}"/>
    <cellStyle name="Normal 29 18 2 3" xfId="21886" xr:uid="{98703768-5E67-4498-950C-FCE1E10C30AA}"/>
    <cellStyle name="Normal 29 18 2 4" xfId="27584" xr:uid="{22959067-DD50-4B2F-AB6C-3F9C98AD4EAD}"/>
    <cellStyle name="Normal 29 18 2 5" xfId="33282" xr:uid="{EDE07A2D-BFA2-4E0F-9550-6D46781D651B}"/>
    <cellStyle name="Normal 29 18 3" xfId="5022" xr:uid="{8B16D1C4-F394-47BD-819F-7D32D38F75E7}"/>
    <cellStyle name="Normal 29 18 4" xfId="5023" xr:uid="{0AC33E68-B5EF-46C3-A584-5101298C33E4}"/>
    <cellStyle name="Normal 29 18 5" xfId="15349" xr:uid="{FE83048E-BF9D-449B-B0A4-20AC6AE1E240}"/>
    <cellStyle name="Normal 29 18 6" xfId="21885" xr:uid="{15C92E94-FC9D-400A-AF7D-BD454D20A754}"/>
    <cellStyle name="Normal 29 18 7" xfId="27583" xr:uid="{216AE5C1-369E-4CAD-9C34-6811CAF42F29}"/>
    <cellStyle name="Normal 29 18 8" xfId="33281" xr:uid="{781C791A-0FA1-43AB-8B29-512E14C0C08D}"/>
    <cellStyle name="Normal 29 19" xfId="5024" xr:uid="{5F454352-0A7B-4CDE-B18B-D61CF7AEC2BF}"/>
    <cellStyle name="Normal 29 19 2" xfId="5025" xr:uid="{CAD67802-64BE-4B97-9927-DAC1388B6901}"/>
    <cellStyle name="Normal 29 19 2 2" xfId="15352" xr:uid="{17E1D3E0-B12C-492F-B6BC-C84AA88DCD10}"/>
    <cellStyle name="Normal 29 19 2 3" xfId="21888" xr:uid="{58925629-406D-47BE-A9E4-B882EF74372A}"/>
    <cellStyle name="Normal 29 19 2 4" xfId="27586" xr:uid="{FD9CEEC2-5A81-4CC9-8C20-2489DAFE321C}"/>
    <cellStyle name="Normal 29 19 2 5" xfId="33284" xr:uid="{C73D4AF9-5606-4795-A140-816ECB105196}"/>
    <cellStyle name="Normal 29 19 3" xfId="5026" xr:uid="{28F68E92-AF6C-4037-8C02-D7CC0D245779}"/>
    <cellStyle name="Normal 29 19 4" xfId="5027" xr:uid="{2C5CDBFA-10ED-4EFB-B5F0-A44AA6A04D20}"/>
    <cellStyle name="Normal 29 19 5" xfId="15351" xr:uid="{D98E3B39-5E7B-4FB6-9146-977907950277}"/>
    <cellStyle name="Normal 29 19 6" xfId="21887" xr:uid="{7B464AF6-D3EC-44F6-BBBD-3422AD345E88}"/>
    <cellStyle name="Normal 29 19 7" xfId="27585" xr:uid="{B7223CEB-B775-4599-98FE-B5BE4D052589}"/>
    <cellStyle name="Normal 29 19 8" xfId="33283" xr:uid="{CD794701-2418-48E1-9D19-A2856D587FBB}"/>
    <cellStyle name="Normal 29 2" xfId="5028" xr:uid="{582F28A1-EF88-454E-8F83-CAFC5EEC2DB2}"/>
    <cellStyle name="Normal 29 2 2" xfId="5029" xr:uid="{9A78CEC4-5D99-440B-B1CB-FC5EB8392641}"/>
    <cellStyle name="Normal 29 2 2 2" xfId="15354" xr:uid="{C35B7621-A894-45FE-851A-426DF8ABA5CA}"/>
    <cellStyle name="Normal 29 2 2 3" xfId="21890" xr:uid="{43DD1E23-4E14-4EEE-BBC6-EC9D9D5A0FB6}"/>
    <cellStyle name="Normal 29 2 2 4" xfId="27588" xr:uid="{4918D6F4-76E4-4E5F-A552-5CC8EA3505B3}"/>
    <cellStyle name="Normal 29 2 2 5" xfId="33286" xr:uid="{CD2C05C7-1778-4F0C-9CA5-8525334BCBEE}"/>
    <cellStyle name="Normal 29 2 3" xfId="5030" xr:uid="{59271D4E-CB55-4733-96F2-D8FD5DBC7FCC}"/>
    <cellStyle name="Normal 29 2 4" xfId="5031" xr:uid="{B18ECA49-371E-4772-92B0-C407D8DCA2AA}"/>
    <cellStyle name="Normal 29 2 5" xfId="15353" xr:uid="{86FBA299-9733-4040-95AB-CD7C5135AD1F}"/>
    <cellStyle name="Normal 29 2 6" xfId="21889" xr:uid="{A2A7402F-1E69-4A2C-A3E2-B6E1EFC0F73B}"/>
    <cellStyle name="Normal 29 2 7" xfId="27587" xr:uid="{4FEEACE8-BDD5-461F-9F2C-8C810C1B7DE9}"/>
    <cellStyle name="Normal 29 2 8" xfId="33285" xr:uid="{7DAFED8F-E07B-4ABC-BEBF-ADDC253AE68C}"/>
    <cellStyle name="Normal 29 20" xfId="5032" xr:uid="{351F5B12-136D-4806-A932-556839CE7C41}"/>
    <cellStyle name="Normal 29 20 2" xfId="5033" xr:uid="{3D203D71-1344-4CEF-81AB-6F3EC0345BCE}"/>
    <cellStyle name="Normal 29 20 2 2" xfId="15356" xr:uid="{FDA99294-ED57-4D93-ACF5-92A770130796}"/>
    <cellStyle name="Normal 29 20 2 3" xfId="21892" xr:uid="{DC3FE4CA-78D6-4EBD-A792-04C13B2AA9F5}"/>
    <cellStyle name="Normal 29 20 2 4" xfId="27590" xr:uid="{0F1EFB6E-862E-4320-A0E2-C065537DD4F5}"/>
    <cellStyle name="Normal 29 20 2 5" xfId="33288" xr:uid="{1E72D8E3-4FC7-4F77-AEED-6764DB141D3E}"/>
    <cellStyle name="Normal 29 20 3" xfId="5034" xr:uid="{F95A35AE-0F7F-43B6-A1F6-466381D3173C}"/>
    <cellStyle name="Normal 29 20 4" xfId="5035" xr:uid="{CBBFC835-306E-40EB-A156-A55700F10F20}"/>
    <cellStyle name="Normal 29 20 5" xfId="15355" xr:uid="{37A6BC7F-00E7-4BE4-B382-8404EA9BBCA3}"/>
    <cellStyle name="Normal 29 20 6" xfId="21891" xr:uid="{0CB13D7D-6B17-4B88-A476-EB9DD64B2F98}"/>
    <cellStyle name="Normal 29 20 7" xfId="27589" xr:uid="{FE73479E-34BA-47C0-928B-73B3F46313DE}"/>
    <cellStyle name="Normal 29 20 8" xfId="33287" xr:uid="{94771311-4202-44E8-81D3-90A42351C685}"/>
    <cellStyle name="Normal 29 21" xfId="5036" xr:uid="{E82DE296-4DDC-4B63-8471-29F9A889A949}"/>
    <cellStyle name="Normal 29 21 2" xfId="5037" xr:uid="{676861D4-094D-45AA-8384-20BC5E822967}"/>
    <cellStyle name="Normal 29 21 2 2" xfId="15358" xr:uid="{9667EF92-C2DF-4731-B63F-5A4594A49F46}"/>
    <cellStyle name="Normal 29 21 2 3" xfId="21894" xr:uid="{49CC522E-CE5F-4EB2-B3A7-8B4040D59EB0}"/>
    <cellStyle name="Normal 29 21 2 4" xfId="27592" xr:uid="{3BA0027B-615F-4DBB-BD9F-4EC7D7AC65F6}"/>
    <cellStyle name="Normal 29 21 2 5" xfId="33290" xr:uid="{4A4CFF15-9ADA-4D61-9ADB-7871DF7A55DB}"/>
    <cellStyle name="Normal 29 21 3" xfId="5038" xr:uid="{EFB3788F-3947-4AA9-99A0-6CBC85E2E621}"/>
    <cellStyle name="Normal 29 21 4" xfId="5039" xr:uid="{37179DEF-76FD-4353-9FC5-EFE8EF4B594C}"/>
    <cellStyle name="Normal 29 21 5" xfId="15357" xr:uid="{C66B52AD-37D6-47FD-A1AE-635601454356}"/>
    <cellStyle name="Normal 29 21 6" xfId="21893" xr:uid="{7521185F-9A0E-432D-B7A0-A6AA535133B4}"/>
    <cellStyle name="Normal 29 21 7" xfId="27591" xr:uid="{77F87CBE-E0E9-4C52-92E0-BE7BDAE426F9}"/>
    <cellStyle name="Normal 29 21 8" xfId="33289" xr:uid="{5A007FD4-CA42-46A3-935E-82D91F5E7B83}"/>
    <cellStyle name="Normal 29 22" xfId="5040" xr:uid="{E3CCCDCD-DBE9-4C13-B0F1-661BCD03834E}"/>
    <cellStyle name="Normal 29 22 2" xfId="5041" xr:uid="{35F43FFE-B585-4035-9A67-124349925343}"/>
    <cellStyle name="Normal 29 22 2 2" xfId="15360" xr:uid="{AA0671E0-505C-459E-8EB3-755533D79CEA}"/>
    <cellStyle name="Normal 29 22 2 3" xfId="21896" xr:uid="{2C33A8A5-CE4D-4AA7-8550-B92A3D04C631}"/>
    <cellStyle name="Normal 29 22 2 4" xfId="27594" xr:uid="{1F0CF604-B94C-4577-B9D3-9282686E36C4}"/>
    <cellStyle name="Normal 29 22 2 5" xfId="33292" xr:uid="{84C99FA1-5AE8-4C68-A52A-EB6B07CE39E8}"/>
    <cellStyle name="Normal 29 22 3" xfId="5042" xr:uid="{D2AF1B1C-BAB1-46E7-8620-D790649974CE}"/>
    <cellStyle name="Normal 29 22 4" xfId="5043" xr:uid="{9F2E762C-3D3F-4D9B-811F-5FA968743CDD}"/>
    <cellStyle name="Normal 29 22 5" xfId="15359" xr:uid="{633DCA24-B4D4-496B-9188-6B249B7FAF6D}"/>
    <cellStyle name="Normal 29 22 6" xfId="21895" xr:uid="{424B00A2-D0E4-41DA-B615-E579C9BE8314}"/>
    <cellStyle name="Normal 29 22 7" xfId="27593" xr:uid="{D11A4C67-AED9-4487-AF9F-13F6BC46B1B7}"/>
    <cellStyle name="Normal 29 22 8" xfId="33291" xr:uid="{F6443EDE-1E59-4F29-AD63-BF5076B010A1}"/>
    <cellStyle name="Normal 29 23" xfId="5044" xr:uid="{E716E08F-4EFB-4633-B9DE-AA457AF16406}"/>
    <cellStyle name="Normal 29 23 2" xfId="5045" xr:uid="{03F6B988-D4CF-4EAC-B4C1-4A419037D8B3}"/>
    <cellStyle name="Normal 29 23 2 2" xfId="15362" xr:uid="{FC10AB3A-1D5A-4FDA-8563-2019C9711DF1}"/>
    <cellStyle name="Normal 29 23 2 3" xfId="21898" xr:uid="{B0C6E24A-CDE2-4896-A043-4A6A44C6500A}"/>
    <cellStyle name="Normal 29 23 2 4" xfId="27596" xr:uid="{45034F03-AD71-4AB4-AA10-89276CF2ECE6}"/>
    <cellStyle name="Normal 29 23 2 5" xfId="33294" xr:uid="{AB2F1D9F-C7DF-44BF-84C7-961D643F682D}"/>
    <cellStyle name="Normal 29 23 3" xfId="5046" xr:uid="{E8094E9F-2141-4003-99F4-05377477C9C4}"/>
    <cellStyle name="Normal 29 23 4" xfId="5047" xr:uid="{C4FF0376-B661-4264-8C08-C64C0A143B2B}"/>
    <cellStyle name="Normal 29 23 5" xfId="15361" xr:uid="{DF148A03-793C-48A3-AE4B-BCA3371CF827}"/>
    <cellStyle name="Normal 29 23 6" xfId="21897" xr:uid="{43E84191-6BD5-4E9A-A288-7A3C6B5CA381}"/>
    <cellStyle name="Normal 29 23 7" xfId="27595" xr:uid="{A39B33E1-60EE-4944-9FE6-09F88A68DE07}"/>
    <cellStyle name="Normal 29 23 8" xfId="33293" xr:uid="{CCF40D00-BD1A-4A6B-86AE-B2F831EDE218}"/>
    <cellStyle name="Normal 29 24" xfId="5048" xr:uid="{D44DB6D1-3820-4388-9F3F-42D6968954B9}"/>
    <cellStyle name="Normal 29 24 2" xfId="5049" xr:uid="{9A7A8F29-F751-4644-8444-FCAC995B8A02}"/>
    <cellStyle name="Normal 29 24 2 2" xfId="15364" xr:uid="{6559AF99-AB56-4A4D-9274-02B6429D21F8}"/>
    <cellStyle name="Normal 29 24 2 3" xfId="21900" xr:uid="{D1C3E930-F006-4670-8DF5-D9732FECB480}"/>
    <cellStyle name="Normal 29 24 2 4" xfId="27598" xr:uid="{361B912E-B4B2-4B75-B821-B5195E688305}"/>
    <cellStyle name="Normal 29 24 2 5" xfId="33296" xr:uid="{ED365EF8-565D-4F8A-9541-4C72DA6C3C0C}"/>
    <cellStyle name="Normal 29 24 3" xfId="5050" xr:uid="{EE184E4C-06BD-4F78-AD65-BDD22ED1001A}"/>
    <cellStyle name="Normal 29 24 4" xfId="5051" xr:uid="{00A19EDE-2897-4B8A-8F41-74F25EEF1BA0}"/>
    <cellStyle name="Normal 29 24 5" xfId="15363" xr:uid="{353E3521-FF77-4B07-8045-93F7B94CA815}"/>
    <cellStyle name="Normal 29 24 6" xfId="21899" xr:uid="{73656EAD-2FC1-4D9A-83AC-73391DA79F21}"/>
    <cellStyle name="Normal 29 24 7" xfId="27597" xr:uid="{36D5DB13-C0F0-4BF5-A604-17A2DF73E61B}"/>
    <cellStyle name="Normal 29 24 8" xfId="33295" xr:uid="{9C3FF89F-F58E-477A-9E80-ABAB109B7E8F}"/>
    <cellStyle name="Normal 29 25" xfId="5052" xr:uid="{78A77D0A-F401-4536-80CD-B8B4964BDA18}"/>
    <cellStyle name="Normal 29 25 2" xfId="5053" xr:uid="{E320789C-6EF4-4741-A855-51E47E71BBD8}"/>
    <cellStyle name="Normal 29 25 2 2" xfId="15366" xr:uid="{CB2FD843-AC85-42C9-8AFD-82AFD1C39B88}"/>
    <cellStyle name="Normal 29 25 2 3" xfId="21902" xr:uid="{7CCDC91C-E4A2-4CD9-8A0E-B8409F28FA07}"/>
    <cellStyle name="Normal 29 25 2 4" xfId="27600" xr:uid="{4DB3F4DA-D786-45CA-B05D-01253028DB33}"/>
    <cellStyle name="Normal 29 25 2 5" xfId="33298" xr:uid="{7ABC77ED-E579-4C6F-AB5A-1651036FF497}"/>
    <cellStyle name="Normal 29 25 3" xfId="5054" xr:uid="{084A50FF-FCED-4C16-9AC2-BD9A51821A94}"/>
    <cellStyle name="Normal 29 25 4" xfId="5055" xr:uid="{DA9EF3D0-3EC3-405F-B029-CCB9C8E3C86B}"/>
    <cellStyle name="Normal 29 25 5" xfId="15365" xr:uid="{40D72E20-97DA-42CE-A294-B05928A2265D}"/>
    <cellStyle name="Normal 29 25 6" xfId="21901" xr:uid="{C345D3AC-6C19-414E-A4EC-9092957F6487}"/>
    <cellStyle name="Normal 29 25 7" xfId="27599" xr:uid="{FAB58715-BDF9-4FAE-9173-1AC9906DD101}"/>
    <cellStyle name="Normal 29 25 8" xfId="33297" xr:uid="{233CAD9D-A8C1-43C7-999A-CDF5A0744578}"/>
    <cellStyle name="Normal 29 26" xfId="5056" xr:uid="{26E10D47-B00D-4E35-950E-353381935526}"/>
    <cellStyle name="Normal 29 26 2" xfId="5057" xr:uid="{A128FEF2-6A1D-4497-9429-D0DFE5CA73DA}"/>
    <cellStyle name="Normal 29 26 2 2" xfId="15368" xr:uid="{9EF9D5E9-AE5C-4271-9A09-23C712F3DE74}"/>
    <cellStyle name="Normal 29 26 2 3" xfId="21904" xr:uid="{4DF6CE79-3CC9-4841-A4EB-8FC147BA0FE0}"/>
    <cellStyle name="Normal 29 26 2 4" xfId="27602" xr:uid="{863E0E94-2552-4A6E-B632-2B45CFDE53DC}"/>
    <cellStyle name="Normal 29 26 2 5" xfId="33300" xr:uid="{8C0692C6-7AFE-4AB3-8B4B-CC0CB6853A09}"/>
    <cellStyle name="Normal 29 26 3" xfId="5058" xr:uid="{570C1FF0-4A0F-42BD-9357-4185357EE018}"/>
    <cellStyle name="Normal 29 26 4" xfId="5059" xr:uid="{AEE4757B-04A3-450F-AF5D-4613C4D986B8}"/>
    <cellStyle name="Normal 29 26 5" xfId="15367" xr:uid="{3DA79F91-18E6-4B8D-A008-8E97ED3B360E}"/>
    <cellStyle name="Normal 29 26 6" xfId="21903" xr:uid="{335914CA-64F3-4BBA-A320-2A81B5E665B1}"/>
    <cellStyle name="Normal 29 26 7" xfId="27601" xr:uid="{C96E521F-4943-4199-8D56-5A386A61AD11}"/>
    <cellStyle name="Normal 29 26 8" xfId="33299" xr:uid="{7D5A4DEF-A101-4905-9855-60BD865DE68A}"/>
    <cellStyle name="Normal 29 27" xfId="5060" xr:uid="{1B8CFE74-82EF-48FC-97E8-8DBCF6E14096}"/>
    <cellStyle name="Normal 29 27 2" xfId="5061" xr:uid="{4748EF34-1689-41FF-BDD6-936D875B28A6}"/>
    <cellStyle name="Normal 29 27 2 2" xfId="15370" xr:uid="{65EC2943-02F0-4A32-B8D2-8E648C878EAE}"/>
    <cellStyle name="Normal 29 27 2 3" xfId="21906" xr:uid="{660D58FB-D409-43E3-88C8-CC224BD7BC2A}"/>
    <cellStyle name="Normal 29 27 2 4" xfId="27604" xr:uid="{D2A6140A-8F6D-4E4C-9B17-28E5D97338C0}"/>
    <cellStyle name="Normal 29 27 2 5" xfId="33302" xr:uid="{20BE18E7-8B42-424F-B224-25AFB0644F36}"/>
    <cellStyle name="Normal 29 27 3" xfId="5062" xr:uid="{937412CA-233D-4370-84C8-944938862742}"/>
    <cellStyle name="Normal 29 27 4" xfId="5063" xr:uid="{BB1A9691-8E49-4EFA-A2BE-CB2A9515A0BE}"/>
    <cellStyle name="Normal 29 27 5" xfId="15369" xr:uid="{0F5CCB05-9DBA-4C13-A882-3FCE08EFBF56}"/>
    <cellStyle name="Normal 29 27 6" xfId="21905" xr:uid="{3F61F313-17AE-4303-9F1E-0A58000C1AC7}"/>
    <cellStyle name="Normal 29 27 7" xfId="27603" xr:uid="{A0B9FCAC-6D81-41ED-B363-CA93A5BC0763}"/>
    <cellStyle name="Normal 29 27 8" xfId="33301" xr:uid="{45AD538A-1CDC-4CAE-A59F-58BFF7BF5A1C}"/>
    <cellStyle name="Normal 29 28" xfId="5064" xr:uid="{6ADDCB3C-793F-418A-9A6B-B5868BAC77B7}"/>
    <cellStyle name="Normal 29 28 2" xfId="5065" xr:uid="{9C50781E-16D3-4F24-AE01-31C0E9E9C254}"/>
    <cellStyle name="Normal 29 28 2 2" xfId="15372" xr:uid="{B544DC52-9CC3-4867-B96D-DC58EED56EB0}"/>
    <cellStyle name="Normal 29 28 2 3" xfId="21908" xr:uid="{ADDF7777-17DE-4793-81A4-178ED183C5D8}"/>
    <cellStyle name="Normal 29 28 2 4" xfId="27606" xr:uid="{31817023-4AB9-433B-A706-6B58247CB1FD}"/>
    <cellStyle name="Normal 29 28 2 5" xfId="33304" xr:uid="{C8D9BB2A-CD09-49EF-A2B8-ECA9CA06EF1C}"/>
    <cellStyle name="Normal 29 28 3" xfId="5066" xr:uid="{8F8021E4-0135-479E-8185-ADE594F069BE}"/>
    <cellStyle name="Normal 29 28 4" xfId="5067" xr:uid="{5FC53FDD-B487-41EC-87DB-7D8AA6F22AB4}"/>
    <cellStyle name="Normal 29 28 5" xfId="15371" xr:uid="{48E062C1-C3D2-441F-A56B-7C8ADD481741}"/>
    <cellStyle name="Normal 29 28 6" xfId="21907" xr:uid="{5B075388-5D7C-40EF-88A1-DA41B2AC67FB}"/>
    <cellStyle name="Normal 29 28 7" xfId="27605" xr:uid="{B98B0EE9-E6F4-4558-9780-C4A4BD11D09F}"/>
    <cellStyle name="Normal 29 28 8" xfId="33303" xr:uid="{8BF34A35-B50F-4C94-B893-D95CBEBD4245}"/>
    <cellStyle name="Normal 29 29" xfId="5068" xr:uid="{4CE6C859-D915-4DC3-AAF0-54914FB4602C}"/>
    <cellStyle name="Normal 29 29 2" xfId="5069" xr:uid="{877F86B4-9E27-4F31-816F-43FCB84CCD46}"/>
    <cellStyle name="Normal 29 29 2 2" xfId="15374" xr:uid="{F7014353-032B-4D2B-A13F-53A9D35589B5}"/>
    <cellStyle name="Normal 29 29 2 3" xfId="21910" xr:uid="{35AF48C2-7602-4E48-B86B-724B04744299}"/>
    <cellStyle name="Normal 29 29 2 4" xfId="27608" xr:uid="{7D8BCE10-1CE9-4096-AD53-F517CEF3D3EC}"/>
    <cellStyle name="Normal 29 29 2 5" xfId="33306" xr:uid="{893482AF-1AC2-48B0-B520-3383EB8EAE68}"/>
    <cellStyle name="Normal 29 29 3" xfId="5070" xr:uid="{1C4B988B-113A-44CF-9FC2-480D7DD77CF5}"/>
    <cellStyle name="Normal 29 29 4" xfId="5071" xr:uid="{F33B17DA-6F0E-4970-94CC-AAD638B4790D}"/>
    <cellStyle name="Normal 29 29 5" xfId="15373" xr:uid="{3E9B47BE-F21A-48A9-8A33-A32601D2BA36}"/>
    <cellStyle name="Normal 29 29 6" xfId="21909" xr:uid="{A1AC670A-A710-477C-AD64-EE4B1F809DFD}"/>
    <cellStyle name="Normal 29 29 7" xfId="27607" xr:uid="{CB285BD6-11CA-47F9-B842-EBB76114EC53}"/>
    <cellStyle name="Normal 29 29 8" xfId="33305" xr:uid="{9B935D3F-505D-427E-950C-F0A06C9C3EED}"/>
    <cellStyle name="Normal 29 3" xfId="5072" xr:uid="{6426749F-6EE2-42DB-B885-FA4D299E98B9}"/>
    <cellStyle name="Normal 29 3 2" xfId="5073" xr:uid="{6FE69878-84AE-4517-97B7-1660C1FC4200}"/>
    <cellStyle name="Normal 29 3 2 2" xfId="15376" xr:uid="{25417BBF-EF08-4805-A9C6-25A335EBBC19}"/>
    <cellStyle name="Normal 29 3 2 3" xfId="21912" xr:uid="{404D1B5A-3565-4549-8D89-0049E02B022D}"/>
    <cellStyle name="Normal 29 3 2 4" xfId="27610" xr:uid="{89CFACBE-89DD-4F73-8F5F-5D45AB98BFF5}"/>
    <cellStyle name="Normal 29 3 2 5" xfId="33308" xr:uid="{295CC2EE-A27B-4D50-B517-AAAA8C69F4C8}"/>
    <cellStyle name="Normal 29 3 3" xfId="5074" xr:uid="{BCB85C68-46BA-4045-84CE-F2CC33C9F644}"/>
    <cellStyle name="Normal 29 3 4" xfId="5075" xr:uid="{76AC2AC5-D71A-4C45-9535-61FA1BB21DB6}"/>
    <cellStyle name="Normal 29 3 5" xfId="15375" xr:uid="{412E2B72-B132-4F47-812A-CEEB143047EA}"/>
    <cellStyle name="Normal 29 3 6" xfId="21911" xr:uid="{D66D6240-A3A4-4039-B069-09BC9D2F1EF7}"/>
    <cellStyle name="Normal 29 3 7" xfId="27609" xr:uid="{9E933AFA-3F5E-49C2-8E85-47D6E4F435D1}"/>
    <cellStyle name="Normal 29 3 8" xfId="33307" xr:uid="{EF6A022D-6150-4E08-ADC5-DFC46B7BCF34}"/>
    <cellStyle name="Normal 29 30" xfId="5076" xr:uid="{31D8746D-9ED6-47D6-AFA0-75E2DA107B92}"/>
    <cellStyle name="Normal 29 30 2" xfId="5077" xr:uid="{CE901BAE-B215-4187-BBBD-6963ECCF03C9}"/>
    <cellStyle name="Normal 29 30 2 2" xfId="15378" xr:uid="{E93E42ED-FC2E-4B32-97C3-69C918AB6CAE}"/>
    <cellStyle name="Normal 29 30 2 3" xfId="21914" xr:uid="{94EC4DE7-E86B-4DBB-8A2E-9AFAAB21C334}"/>
    <cellStyle name="Normal 29 30 2 4" xfId="27612" xr:uid="{2EEE37F0-2E44-4A69-A479-57F551C97EB5}"/>
    <cellStyle name="Normal 29 30 2 5" xfId="33310" xr:uid="{DFAA6405-C496-472D-A347-28C9DB158058}"/>
    <cellStyle name="Normal 29 30 3" xfId="5078" xr:uid="{6849A9A2-B5CE-4F44-9C69-514CCD5B5B6A}"/>
    <cellStyle name="Normal 29 30 4" xfId="5079" xr:uid="{5AE0567B-188E-4CB0-8180-084C678F9B55}"/>
    <cellStyle name="Normal 29 30 5" xfId="15377" xr:uid="{377C5EED-1E24-4F34-8211-02A72869A694}"/>
    <cellStyle name="Normal 29 30 6" xfId="21913" xr:uid="{501860DF-741F-45E5-96A2-76571AA616EC}"/>
    <cellStyle name="Normal 29 30 7" xfId="27611" xr:uid="{FB26B99A-42B3-4885-B232-57A257EA2CE2}"/>
    <cellStyle name="Normal 29 30 8" xfId="33309" xr:uid="{602B84A5-C113-4CEB-BBF6-26BD08C2FE0D}"/>
    <cellStyle name="Normal 29 31" xfId="5080" xr:uid="{7FE1444C-2245-4926-93E7-275DCE0DD234}"/>
    <cellStyle name="Normal 29 31 2" xfId="5081" xr:uid="{7CF1D19C-9AE5-486A-8B26-98283036DC0C}"/>
    <cellStyle name="Normal 29 31 2 2" xfId="15380" xr:uid="{AF7FCC26-B584-44F1-AB49-FBDFCAB172A6}"/>
    <cellStyle name="Normal 29 31 2 3" xfId="21916" xr:uid="{6FA8C1D5-7800-401E-B355-5406457C53D2}"/>
    <cellStyle name="Normal 29 31 2 4" xfId="27614" xr:uid="{EB2339B0-E8EB-4046-939F-83A71470117F}"/>
    <cellStyle name="Normal 29 31 2 5" xfId="33312" xr:uid="{69D5CBB2-B2E0-4D92-9FA7-28F298886F97}"/>
    <cellStyle name="Normal 29 31 3" xfId="5082" xr:uid="{EB1D24F1-67E2-4D17-81A0-F738C5A5D9EB}"/>
    <cellStyle name="Normal 29 31 4" xfId="5083" xr:uid="{74BF8A33-BB74-4CDC-A0B0-5BB7B649040C}"/>
    <cellStyle name="Normal 29 31 5" xfId="15379" xr:uid="{56C680BC-B957-4293-AA66-8EFFD92BF3C4}"/>
    <cellStyle name="Normal 29 31 6" xfId="21915" xr:uid="{7805874C-20CC-495F-8E62-3CB294840053}"/>
    <cellStyle name="Normal 29 31 7" xfId="27613" xr:uid="{3ABD3634-19BC-475C-B1BB-3910DBF2B2A6}"/>
    <cellStyle name="Normal 29 31 8" xfId="33311" xr:uid="{98D4A245-F993-460B-B9D1-3F134741A144}"/>
    <cellStyle name="Normal 29 32" xfId="5084" xr:uid="{BAA9DCFB-B209-4760-8579-C3EEBD24DCEB}"/>
    <cellStyle name="Normal 29 32 2" xfId="5085" xr:uid="{653DC4B5-8529-4BB0-A8D0-D359020E6A2E}"/>
    <cellStyle name="Normal 29 32 2 2" xfId="15382" xr:uid="{E6F68AA1-88E1-400B-9A2C-0C0554A67FD4}"/>
    <cellStyle name="Normal 29 32 2 3" xfId="21918" xr:uid="{F6019E63-CFE8-4FE6-92A1-77DE52262DCE}"/>
    <cellStyle name="Normal 29 32 2 4" xfId="27616" xr:uid="{3D63AD32-EB8D-436A-A1BA-D490C0F004FD}"/>
    <cellStyle name="Normal 29 32 2 5" xfId="33314" xr:uid="{CF8D75B4-7251-42C4-AB21-CE997381CFFF}"/>
    <cellStyle name="Normal 29 32 3" xfId="5086" xr:uid="{DB44EC61-59E5-415A-92D6-899AAFDB4269}"/>
    <cellStyle name="Normal 29 32 4" xfId="5087" xr:uid="{0A908870-C77E-4324-857B-9809CB12A152}"/>
    <cellStyle name="Normal 29 32 5" xfId="15381" xr:uid="{ED87B63C-F77A-4643-A74B-EEA16271EAC7}"/>
    <cellStyle name="Normal 29 32 6" xfId="21917" xr:uid="{A6B70B2F-A117-424D-B30C-7AC5DDE9F056}"/>
    <cellStyle name="Normal 29 32 7" xfId="27615" xr:uid="{C0208EBF-5489-45D5-B022-F17FA9E28A47}"/>
    <cellStyle name="Normal 29 32 8" xfId="33313" xr:uid="{E8114DC6-1C31-41C5-8AB8-D189DC2EEB37}"/>
    <cellStyle name="Normal 29 33" xfId="5088" xr:uid="{2E5C5843-3554-4A43-B4DD-C9BCA262D4ED}"/>
    <cellStyle name="Normal 29 33 2" xfId="5089" xr:uid="{BCE722CE-9D1C-4355-9957-A7EAEC430604}"/>
    <cellStyle name="Normal 29 33 2 2" xfId="15384" xr:uid="{9D954BEA-6839-4631-AC23-C818745CEFC4}"/>
    <cellStyle name="Normal 29 33 2 3" xfId="21920" xr:uid="{484E47FC-151A-4AC9-B48D-64A0FD457134}"/>
    <cellStyle name="Normal 29 33 2 4" xfId="27618" xr:uid="{EA6C5793-039D-4013-AA6F-3E02B6C27740}"/>
    <cellStyle name="Normal 29 33 2 5" xfId="33316" xr:uid="{688A2047-C5AA-45E4-8721-C106BAB8A33A}"/>
    <cellStyle name="Normal 29 33 3" xfId="5090" xr:uid="{1483BB7C-CA80-4792-83C0-606528AE81E2}"/>
    <cellStyle name="Normal 29 33 4" xfId="5091" xr:uid="{E12D8390-213D-4178-9526-FAE439FE1BAC}"/>
    <cellStyle name="Normal 29 33 5" xfId="15383" xr:uid="{EEF0F0F1-A49C-4909-99D7-AD2A92FC0C1C}"/>
    <cellStyle name="Normal 29 33 6" xfId="21919" xr:uid="{701312DB-F8E0-4862-BB0F-BA9FE1FCD206}"/>
    <cellStyle name="Normal 29 33 7" xfId="27617" xr:uid="{7CBEFE3D-7DD3-4A04-A8C7-DB9A87F6342A}"/>
    <cellStyle name="Normal 29 33 8" xfId="33315" xr:uid="{1FB84148-080E-4EBF-97FC-A44CAE73CAC0}"/>
    <cellStyle name="Normal 29 34" xfId="5092" xr:uid="{665171E3-CC13-46F0-A345-1F687CC54B89}"/>
    <cellStyle name="Normal 29 34 2" xfId="5093" xr:uid="{B98A0058-FC8C-43CF-B955-776E01474EF4}"/>
    <cellStyle name="Normal 29 34 2 2" xfId="15386" xr:uid="{D4E4455F-FF28-4F14-AFA3-88479F56D0AC}"/>
    <cellStyle name="Normal 29 34 2 3" xfId="21922" xr:uid="{5BC45ACA-4355-4BE5-9861-6BF6F6DC0FD2}"/>
    <cellStyle name="Normal 29 34 2 4" xfId="27620" xr:uid="{369D31DC-E534-4902-B5C3-9146205FFD50}"/>
    <cellStyle name="Normal 29 34 2 5" xfId="33318" xr:uid="{9CE8D9E0-C962-4733-ADEE-DC257FBB3944}"/>
    <cellStyle name="Normal 29 34 3" xfId="5094" xr:uid="{C6626341-5CE2-4DB4-9340-F63127E54E34}"/>
    <cellStyle name="Normal 29 34 4" xfId="5095" xr:uid="{3BA02F51-37A1-4D5C-84A6-0905A03A02C3}"/>
    <cellStyle name="Normal 29 34 5" xfId="15385" xr:uid="{51704DE0-E3C5-460F-8A41-79A2B5861ACE}"/>
    <cellStyle name="Normal 29 34 6" xfId="21921" xr:uid="{F24D2E0A-7375-4DC7-AAD4-4EC4652E9A2E}"/>
    <cellStyle name="Normal 29 34 7" xfId="27619" xr:uid="{7C96BE9B-DD08-4B7F-9561-98AFCCB7D1F5}"/>
    <cellStyle name="Normal 29 34 8" xfId="33317" xr:uid="{C8C33450-19BA-4859-B35C-78BA8DA0FE2E}"/>
    <cellStyle name="Normal 29 35" xfId="5096" xr:uid="{0B7B12FD-77A9-48D1-B5A9-0B429D97CE14}"/>
    <cellStyle name="Normal 29 35 2" xfId="15387" xr:uid="{3E5B405D-983E-4F84-9D7D-0A4E1C5BC1FE}"/>
    <cellStyle name="Normal 29 35 3" xfId="21923" xr:uid="{38058189-C601-465E-9E10-95E73517A51A}"/>
    <cellStyle name="Normal 29 35 4" xfId="27621" xr:uid="{0DBA0E6E-3787-499C-8513-0BACD311C009}"/>
    <cellStyle name="Normal 29 35 5" xfId="33319" xr:uid="{90C34693-C819-4C4C-AC8A-26272F652D08}"/>
    <cellStyle name="Normal 29 36" xfId="5097" xr:uid="{21DAD14B-D124-411E-8AE4-94DA0E9EB8A2}"/>
    <cellStyle name="Normal 29 36 2" xfId="15388" xr:uid="{995409E3-CDFF-4282-9FFB-03D855E7D903}"/>
    <cellStyle name="Normal 29 36 3" xfId="21924" xr:uid="{55B6BC07-9119-497F-ADAC-F261CA9A2949}"/>
    <cellStyle name="Normal 29 36 4" xfId="27622" xr:uid="{0202C355-E653-4991-AA5A-B7200E4D9730}"/>
    <cellStyle name="Normal 29 36 5" xfId="33320" xr:uid="{1352C384-CB42-44B2-B44E-D4550774BD1A}"/>
    <cellStyle name="Normal 29 37" xfId="5098" xr:uid="{C7EC6F1F-4D3E-466C-960F-28D5BFE1F2E2}"/>
    <cellStyle name="Normal 29 37 2" xfId="15389" xr:uid="{75502417-09E1-497D-ABDA-13B79F2389F4}"/>
    <cellStyle name="Normal 29 37 3" xfId="21925" xr:uid="{AFEED7C2-46D9-4863-AD77-D446F58CECA5}"/>
    <cellStyle name="Normal 29 37 4" xfId="27623" xr:uid="{8212501F-EB3F-470D-AF49-09E264BE5421}"/>
    <cellStyle name="Normal 29 37 5" xfId="33321" xr:uid="{9E8E1449-0CFF-45C2-AAA0-9C5604171C59}"/>
    <cellStyle name="Normal 29 38" xfId="5099" xr:uid="{0E8534BF-1DEA-426B-9854-30DF1BFDE368}"/>
    <cellStyle name="Normal 29 38 2" xfId="15390" xr:uid="{48D6810E-1D82-4FCE-A13D-3BA86ECB5495}"/>
    <cellStyle name="Normal 29 38 3" xfId="21926" xr:uid="{1BE4A287-53C9-44D8-8689-A0D51D490E92}"/>
    <cellStyle name="Normal 29 38 4" xfId="27624" xr:uid="{B4732385-6CFA-4F61-9ACB-372C81235FE1}"/>
    <cellStyle name="Normal 29 38 5" xfId="33322" xr:uid="{94996148-E2AF-43CE-A91C-2E30918E3C86}"/>
    <cellStyle name="Normal 29 39" xfId="5100" xr:uid="{AEB16FF9-C8F4-405A-992D-FB5AC778CCFC}"/>
    <cellStyle name="Normal 29 39 2" xfId="15391" xr:uid="{4E682C4B-69C3-405E-BB9D-77F991D4FD78}"/>
    <cellStyle name="Normal 29 39 3" xfId="21927" xr:uid="{69720300-AFB9-470D-B981-3799C05FD74B}"/>
    <cellStyle name="Normal 29 39 4" xfId="27625" xr:uid="{77E92546-AA04-4D49-928F-3798FED93393}"/>
    <cellStyle name="Normal 29 39 5" xfId="33323" xr:uid="{9D5DE063-9EC8-4D4F-A2B6-E49193059504}"/>
    <cellStyle name="Normal 29 4" xfId="5101" xr:uid="{3FA19365-17D3-4D20-8A12-0585D34787F7}"/>
    <cellStyle name="Normal 29 4 2" xfId="5102" xr:uid="{FDDBE510-3B6A-4658-8021-3F1B373C5F1B}"/>
    <cellStyle name="Normal 29 4 2 2" xfId="15393" xr:uid="{ED45B7AD-2EBC-4556-BF9B-D542E67F013A}"/>
    <cellStyle name="Normal 29 4 2 3" xfId="21929" xr:uid="{00A720FD-AA2B-4BED-B9BE-AC9C40A49F43}"/>
    <cellStyle name="Normal 29 4 2 4" xfId="27627" xr:uid="{10819ADD-A247-4B43-9BFC-25725B3CEEBE}"/>
    <cellStyle name="Normal 29 4 2 5" xfId="33325" xr:uid="{BFA0EE17-4831-4604-AE8A-10DB0292DF24}"/>
    <cellStyle name="Normal 29 4 3" xfId="5103" xr:uid="{2C135548-82CF-42B2-96F6-BBB74D559502}"/>
    <cellStyle name="Normal 29 4 4" xfId="5104" xr:uid="{07379AB5-3FC6-4CEB-9A02-2429A2F9CC89}"/>
    <cellStyle name="Normal 29 4 5" xfId="15392" xr:uid="{4733B68C-1267-46E7-B712-E3FD990B452F}"/>
    <cellStyle name="Normal 29 4 6" xfId="21928" xr:uid="{4D2C423F-6675-4BBD-993F-7997AA2E45F4}"/>
    <cellStyle name="Normal 29 4 7" xfId="27626" xr:uid="{5B4ED64E-E44F-4C34-ADEE-645768256BA5}"/>
    <cellStyle name="Normal 29 4 8" xfId="33324" xr:uid="{E3C74136-890E-4206-8666-9BF6D2BE4044}"/>
    <cellStyle name="Normal 29 40" xfId="5105" xr:uid="{1F685E5D-63D4-43B6-A367-0FF28E06C8BE}"/>
    <cellStyle name="Normal 29 40 2" xfId="15394" xr:uid="{EAC3BC26-F23A-4473-B666-0A21E5094494}"/>
    <cellStyle name="Normal 29 40 3" xfId="21930" xr:uid="{3FE68165-1BA4-4BD8-8B72-153478C3768E}"/>
    <cellStyle name="Normal 29 40 4" xfId="27628" xr:uid="{FADCD367-144A-4B06-A930-8CF93A180C5B}"/>
    <cellStyle name="Normal 29 40 5" xfId="33326" xr:uid="{52794BD4-93C1-49D7-B303-2BB5E0CA1B38}"/>
    <cellStyle name="Normal 29 41" xfId="5106" xr:uid="{E5D5B79D-3077-425F-9040-16E1C6F4BB5E}"/>
    <cellStyle name="Normal 29 41 2" xfId="15395" xr:uid="{C59282CA-927E-4C59-9775-265B1AD18FC7}"/>
    <cellStyle name="Normal 29 41 3" xfId="21931" xr:uid="{3CD45944-9C4C-42B9-AA5E-C3943B72D867}"/>
    <cellStyle name="Normal 29 41 4" xfId="27629" xr:uid="{12D493F1-E6CA-4531-82F5-45598C914815}"/>
    <cellStyle name="Normal 29 41 5" xfId="33327" xr:uid="{93E6CAF9-A09A-454D-8E0D-FDB962B1BB82}"/>
    <cellStyle name="Normal 29 42" xfId="5107" xr:uid="{847F638E-8EFD-4B8A-9F71-CD930C8F479E}"/>
    <cellStyle name="Normal 29 42 2" xfId="15396" xr:uid="{0078666D-8305-4D5B-A4BE-A6DA6E1ABE11}"/>
    <cellStyle name="Normal 29 42 3" xfId="21932" xr:uid="{2AF2EA6E-6279-4CE9-93FB-5DBBE12BF252}"/>
    <cellStyle name="Normal 29 42 4" xfId="27630" xr:uid="{BEF7308A-BDD5-4CA0-BC56-22CC7B159380}"/>
    <cellStyle name="Normal 29 42 5" xfId="33328" xr:uid="{01528EA9-41BB-437E-AD44-2A712DD61831}"/>
    <cellStyle name="Normal 29 43" xfId="5108" xr:uid="{C143CD3F-14A4-48D1-A048-8676D6757292}"/>
    <cellStyle name="Normal 29 43 2" xfId="15397" xr:uid="{AC5C0A16-1BDE-4B1E-937F-BBA2497CEE9F}"/>
    <cellStyle name="Normal 29 43 3" xfId="21933" xr:uid="{E4B5E4F7-B075-4331-B32D-FAC8248356D2}"/>
    <cellStyle name="Normal 29 43 4" xfId="27631" xr:uid="{547DF2EA-C572-4583-99B5-2279F2863528}"/>
    <cellStyle name="Normal 29 43 5" xfId="33329" xr:uid="{E2761DDB-56B8-48AF-ACF0-80090EA8DA56}"/>
    <cellStyle name="Normal 29 44" xfId="5109" xr:uid="{2D45A92A-E2FA-4048-8B37-8C1C60854C92}"/>
    <cellStyle name="Normal 29 44 2" xfId="15398" xr:uid="{D73BA6B6-158E-49A9-8A37-454A3814988C}"/>
    <cellStyle name="Normal 29 44 3" xfId="21934" xr:uid="{A8DE22F4-3837-496D-8126-AFAAA297CC76}"/>
    <cellStyle name="Normal 29 44 4" xfId="27632" xr:uid="{F1D5BD7A-C604-463C-B264-105E60BA46A4}"/>
    <cellStyle name="Normal 29 44 5" xfId="33330" xr:uid="{23D25C95-FAFC-4269-94C4-0CD73EA883F6}"/>
    <cellStyle name="Normal 29 45" xfId="5110" xr:uid="{13A658B4-5265-46A1-9721-DA9C6B3CD38E}"/>
    <cellStyle name="Normal 29 45 2" xfId="15399" xr:uid="{E609147D-4FAE-45E2-88B6-9453A8FCB264}"/>
    <cellStyle name="Normal 29 45 3" xfId="21935" xr:uid="{636B6162-A9AB-4F79-B1BA-879D075D7115}"/>
    <cellStyle name="Normal 29 45 4" xfId="27633" xr:uid="{D330E7AB-F5CC-42E6-95AF-CBB73EE72BDD}"/>
    <cellStyle name="Normal 29 45 5" xfId="33331" xr:uid="{51412C6B-86A7-45A9-95E9-4393A520B360}"/>
    <cellStyle name="Normal 29 46" xfId="5111" xr:uid="{3DE476E0-1E0A-4B88-AD97-3480D31D556D}"/>
    <cellStyle name="Normal 29 46 2" xfId="15400" xr:uid="{8790D375-9778-4A9F-8392-3B67FDB7439A}"/>
    <cellStyle name="Normal 29 46 3" xfId="21936" xr:uid="{D20E2022-D957-4203-ABC3-60110A746C68}"/>
    <cellStyle name="Normal 29 46 4" xfId="27634" xr:uid="{405BCC23-7243-4015-BF15-25221724198C}"/>
    <cellStyle name="Normal 29 46 5" xfId="33332" xr:uid="{D0FF697C-796A-444D-860C-60E5AA3D67B4}"/>
    <cellStyle name="Normal 29 47" xfId="5112" xr:uid="{F7F51D2A-CBBF-4455-BCEB-EE60CBD97D39}"/>
    <cellStyle name="Normal 29 47 2" xfId="15401" xr:uid="{B21CFF40-B0A2-46FA-BAD5-395F5AF747F6}"/>
    <cellStyle name="Normal 29 47 3" xfId="21937" xr:uid="{82A2629D-853B-4255-8742-65CD25A92959}"/>
    <cellStyle name="Normal 29 47 4" xfId="27635" xr:uid="{25E8A8FF-0F08-4368-BD9D-7C5B0A1DF72C}"/>
    <cellStyle name="Normal 29 47 5" xfId="33333" xr:uid="{00E3202F-0AB1-4183-8697-2B30C0BCF1A3}"/>
    <cellStyle name="Normal 29 48" xfId="5113" xr:uid="{F1B424F5-198B-4EF4-819D-8D155E773729}"/>
    <cellStyle name="Normal 29 48 2" xfId="15402" xr:uid="{CB7012DA-F30A-47B2-8DC2-1FE475C3568B}"/>
    <cellStyle name="Normal 29 48 3" xfId="21938" xr:uid="{8FF4447E-1D4E-458F-91B1-AAA1A0721938}"/>
    <cellStyle name="Normal 29 48 4" xfId="27636" xr:uid="{8DB762E0-D66E-4B3C-A6AB-E7ECAA4EF7FE}"/>
    <cellStyle name="Normal 29 48 5" xfId="33334" xr:uid="{CF2A7ABA-CDCC-4FB4-8A1B-0167B75CB44A}"/>
    <cellStyle name="Normal 29 49" xfId="5114" xr:uid="{C076649E-5508-4FBE-8211-B211EC77CE99}"/>
    <cellStyle name="Normal 29 49 2" xfId="15403" xr:uid="{142EFE84-2380-4181-B992-75F8A2B4A99E}"/>
    <cellStyle name="Normal 29 49 3" xfId="21939" xr:uid="{16F97AED-2509-464D-8675-F9B032019784}"/>
    <cellStyle name="Normal 29 49 4" xfId="27637" xr:uid="{6BD4F8D6-989E-4831-B7F9-244532872707}"/>
    <cellStyle name="Normal 29 49 5" xfId="33335" xr:uid="{EBB5AF02-CA37-40FC-9729-4DF31520F250}"/>
    <cellStyle name="Normal 29 5" xfId="5115" xr:uid="{6CD67190-25CD-4779-8DEC-3FFC47D8A859}"/>
    <cellStyle name="Normal 29 5 2" xfId="5116" xr:uid="{1545B7B2-DE1F-436E-AD1F-BA06E8F45090}"/>
    <cellStyle name="Normal 29 5 2 2" xfId="15405" xr:uid="{1E517174-1273-49FC-8659-155CA143E4E7}"/>
    <cellStyle name="Normal 29 5 2 3" xfId="21941" xr:uid="{6A8D85EE-05B6-4A96-8F6A-F4977FA76326}"/>
    <cellStyle name="Normal 29 5 2 4" xfId="27639" xr:uid="{9DF18414-BF82-4FF2-81A1-A38F54185204}"/>
    <cellStyle name="Normal 29 5 2 5" xfId="33337" xr:uid="{DF4D93F7-EAD6-4564-ADC1-A096E3F974EC}"/>
    <cellStyle name="Normal 29 5 3" xfId="5117" xr:uid="{9F3CEEB1-9F7B-4141-BD9D-4EF97A222EE2}"/>
    <cellStyle name="Normal 29 5 4" xfId="5118" xr:uid="{7CD70EF9-DDFD-47B3-9C58-B7EB6C4CBDC1}"/>
    <cellStyle name="Normal 29 5 5" xfId="15404" xr:uid="{4A86ED63-3CD3-4C4D-98B0-D29F3A0D5B58}"/>
    <cellStyle name="Normal 29 5 6" xfId="21940" xr:uid="{79BA5BE6-B424-4B61-A2A5-ADD029A1BDBC}"/>
    <cellStyle name="Normal 29 5 7" xfId="27638" xr:uid="{C1C32016-9F86-4848-B6D2-A28A32E4EDCE}"/>
    <cellStyle name="Normal 29 5 8" xfId="33336" xr:uid="{AADB5AA1-AAF3-476C-BF72-AB655D43F9A2}"/>
    <cellStyle name="Normal 29 50" xfId="5119" xr:uid="{1C484FF7-D76B-4308-A27D-E2A190694D7C}"/>
    <cellStyle name="Normal 29 50 2" xfId="15406" xr:uid="{FD6A7A77-F3BA-4908-8833-D14BEB0A7F73}"/>
    <cellStyle name="Normal 29 50 3" xfId="21942" xr:uid="{65CB8421-4F57-4BB6-B572-5BC0F21E78FA}"/>
    <cellStyle name="Normal 29 50 4" xfId="27640" xr:uid="{2EF03E21-A025-448F-8570-2705D01C1EBA}"/>
    <cellStyle name="Normal 29 50 5" xfId="33338" xr:uid="{B3A0DF49-2554-4B55-A849-9016DD638DFD}"/>
    <cellStyle name="Normal 29 51" xfId="5120" xr:uid="{9C9C995F-DC5C-46AB-909B-2EE62E6DA754}"/>
    <cellStyle name="Normal 29 51 2" xfId="15407" xr:uid="{DA7D3947-36DE-4921-A6BC-D92DDA6014A4}"/>
    <cellStyle name="Normal 29 51 3" xfId="21943" xr:uid="{F985A03D-DF0A-436A-ACF5-64EB4B08B782}"/>
    <cellStyle name="Normal 29 51 4" xfId="27641" xr:uid="{B022283B-CD81-4A99-89EA-E4775A523F52}"/>
    <cellStyle name="Normal 29 51 5" xfId="33339" xr:uid="{95754AB2-BFCF-4CAF-81E6-2410481CD61B}"/>
    <cellStyle name="Normal 29 52" xfId="5121" xr:uid="{2C5A964C-07A8-4241-B5A2-9D808038B07F}"/>
    <cellStyle name="Normal 29 52 2" xfId="15408" xr:uid="{DBF61E36-57B0-4174-AA60-A58E7C69E987}"/>
    <cellStyle name="Normal 29 52 3" xfId="21944" xr:uid="{FDD009D9-DA45-4F96-8F76-81014F272B38}"/>
    <cellStyle name="Normal 29 52 4" xfId="27642" xr:uid="{BC9D7F3F-88F2-426C-B503-F2368CB04F0B}"/>
    <cellStyle name="Normal 29 52 5" xfId="33340" xr:uid="{5CCEBED9-4717-495E-A1D3-0145FB484876}"/>
    <cellStyle name="Normal 29 53" xfId="5122" xr:uid="{D303179D-79B0-401F-91F6-F62932135CCD}"/>
    <cellStyle name="Normal 29 53 2" xfId="15409" xr:uid="{D5C11BE6-A56A-4B9D-8DBE-04AE6C244BA6}"/>
    <cellStyle name="Normal 29 53 3" xfId="21945" xr:uid="{2D776808-C0EF-459A-BA46-053DD79E766A}"/>
    <cellStyle name="Normal 29 53 4" xfId="27643" xr:uid="{7F59D8BA-44BB-4572-8CE9-68392A938C4C}"/>
    <cellStyle name="Normal 29 53 5" xfId="33341" xr:uid="{671F37BE-EA49-480A-87D4-E62E4F872006}"/>
    <cellStyle name="Normal 29 54" xfId="5123" xr:uid="{D862F367-4F04-46DB-BB4D-7AE65BAA661E}"/>
    <cellStyle name="Normal 29 54 2" xfId="15410" xr:uid="{12B1D293-5DEE-40CE-A887-C23669D94B25}"/>
    <cellStyle name="Normal 29 54 3" xfId="21946" xr:uid="{89B90E7F-1797-4EDB-83E4-FC835FD7B4B3}"/>
    <cellStyle name="Normal 29 54 4" xfId="27644" xr:uid="{143CB9CC-8AE0-4407-A510-46E67683E4ED}"/>
    <cellStyle name="Normal 29 54 5" xfId="33342" xr:uid="{E5A375FE-F5DE-4B15-9B39-1C1C640EF919}"/>
    <cellStyle name="Normal 29 55" xfId="5124" xr:uid="{BEB2E9F7-BE16-4DB6-85FB-53311E6E27EF}"/>
    <cellStyle name="Normal 29 55 2" xfId="15411" xr:uid="{173FA6B1-2797-4837-B524-EF00561705BF}"/>
    <cellStyle name="Normal 29 55 3" xfId="21947" xr:uid="{56D21DD0-320D-47E6-8969-747AF7814A9F}"/>
    <cellStyle name="Normal 29 55 4" xfId="27645" xr:uid="{AE0D8C85-664C-46A1-BDC6-CBA79B51B8E7}"/>
    <cellStyle name="Normal 29 55 5" xfId="33343" xr:uid="{C659C3A0-B2EB-4ED1-A0D8-C6CB363C5C11}"/>
    <cellStyle name="Normal 29 56" xfId="5125" xr:uid="{6102C7AF-91F7-4BF9-88D7-484383488CA6}"/>
    <cellStyle name="Normal 29 56 2" xfId="15412" xr:uid="{5F2BE90C-91E7-4D1A-BBD9-A48EEBDFDA75}"/>
    <cellStyle name="Normal 29 56 3" xfId="21948" xr:uid="{87DDD413-B53D-424F-80CF-724AA12CBEDA}"/>
    <cellStyle name="Normal 29 56 4" xfId="27646" xr:uid="{F38BE918-63EA-470A-AAC9-A6B36D9DA61B}"/>
    <cellStyle name="Normal 29 56 5" xfId="33344" xr:uid="{897AAAEA-2C73-4972-861F-8F98B7E2C9CD}"/>
    <cellStyle name="Normal 29 57" xfId="5126" xr:uid="{A6F61382-BC0E-4947-925F-05BD069B750D}"/>
    <cellStyle name="Normal 29 57 2" xfId="15413" xr:uid="{F86B192A-7520-4E90-B622-8933450A9397}"/>
    <cellStyle name="Normal 29 57 3" xfId="21949" xr:uid="{DC729796-B934-47A2-A6E0-72B593F3EB78}"/>
    <cellStyle name="Normal 29 57 4" xfId="27647" xr:uid="{34B9153A-CDA7-4798-941A-8CE970E68E2C}"/>
    <cellStyle name="Normal 29 57 5" xfId="33345" xr:uid="{1437A805-00BD-4FC2-A379-4EF034440674}"/>
    <cellStyle name="Normal 29 58" xfId="5127" xr:uid="{EDF53C1F-F87D-4EDF-BE19-74F21DF5D392}"/>
    <cellStyle name="Normal 29 58 2" xfId="15414" xr:uid="{0D52385E-DA3A-46E6-AB84-7B78E44090C7}"/>
    <cellStyle name="Normal 29 58 3" xfId="21950" xr:uid="{ADAF94FC-1CA3-4AF7-AD7D-79FBEBE5F2F3}"/>
    <cellStyle name="Normal 29 58 4" xfId="27648" xr:uid="{3A05C87D-AC66-4095-9604-7D0C41ED24A3}"/>
    <cellStyle name="Normal 29 58 5" xfId="33346" xr:uid="{EDE4AD62-C45E-4CE3-8712-CCABD62140B7}"/>
    <cellStyle name="Normal 29 59" xfId="5128" xr:uid="{A338565A-6A74-4DFA-80BF-9F02F90B7F62}"/>
    <cellStyle name="Normal 29 59 2" xfId="15415" xr:uid="{6196DC33-C2D8-43A6-A208-AC77D16DF618}"/>
    <cellStyle name="Normal 29 59 3" xfId="21951" xr:uid="{BD44ADE6-A894-47F1-A85B-ADE9E05675CC}"/>
    <cellStyle name="Normal 29 59 4" xfId="27649" xr:uid="{1B941792-A60D-4630-9063-238A6472515B}"/>
    <cellStyle name="Normal 29 59 5" xfId="33347" xr:uid="{9C403D53-6CAE-4D4B-AB5C-43A57E07F80D}"/>
    <cellStyle name="Normal 29 6" xfId="5129" xr:uid="{21328F00-2FB0-4FE9-9640-EE88D793BE9A}"/>
    <cellStyle name="Normal 29 6 2" xfId="5130" xr:uid="{072A60CD-7CAB-445C-8D98-5EA898D019F3}"/>
    <cellStyle name="Normal 29 6 2 2" xfId="15417" xr:uid="{8E566F49-935E-417D-804C-083EA26E2636}"/>
    <cellStyle name="Normal 29 6 2 3" xfId="21953" xr:uid="{59CBE76C-C317-497B-8836-90EA8B4C7A42}"/>
    <cellStyle name="Normal 29 6 2 4" xfId="27651" xr:uid="{AF0740EC-BB41-40F0-B2DE-528542E14BA9}"/>
    <cellStyle name="Normal 29 6 2 5" xfId="33349" xr:uid="{F6D47C2D-F247-4EA8-ABFB-BDE69654B584}"/>
    <cellStyle name="Normal 29 6 3" xfId="5131" xr:uid="{3EB1007E-0910-4316-ADB2-FB8071DD184C}"/>
    <cellStyle name="Normal 29 6 4" xfId="5132" xr:uid="{30400C80-216C-4174-A3BF-863D23D23FE0}"/>
    <cellStyle name="Normal 29 6 5" xfId="15416" xr:uid="{4F53558A-EEE6-4FC0-9348-3684130808DC}"/>
    <cellStyle name="Normal 29 6 6" xfId="21952" xr:uid="{7EE9D66D-395B-410A-857E-51D8A621F862}"/>
    <cellStyle name="Normal 29 6 7" xfId="27650" xr:uid="{C885BD8F-B587-4EAF-9140-7195F0D41A3A}"/>
    <cellStyle name="Normal 29 6 8" xfId="33348" xr:uid="{E5F015C2-096F-4DBE-A5AC-E01F9471769A}"/>
    <cellStyle name="Normal 29 60" xfId="5133" xr:uid="{D3C42B44-05E5-45BB-A895-A12C47EE1F73}"/>
    <cellStyle name="Normal 29 60 2" xfId="15418" xr:uid="{E49D3793-5386-407B-9CF6-ED207D628159}"/>
    <cellStyle name="Normal 29 60 3" xfId="21954" xr:uid="{47C7AD3A-6123-47B4-903A-F2B02DD328C6}"/>
    <cellStyle name="Normal 29 60 4" xfId="27652" xr:uid="{60653CEE-E03B-4B8A-8887-4FB54F6C41C0}"/>
    <cellStyle name="Normal 29 60 5" xfId="33350" xr:uid="{898E6763-D6DC-4C0B-972F-C133D28D0F82}"/>
    <cellStyle name="Normal 29 61" xfId="5134" xr:uid="{A1AB1720-3A8A-441B-AEF7-B0BC08E698E8}"/>
    <cellStyle name="Normal 29 61 2" xfId="15419" xr:uid="{97D66A83-D103-4ECE-AEFE-B933E59F1732}"/>
    <cellStyle name="Normal 29 61 3" xfId="21955" xr:uid="{F9945325-9946-46FB-8367-EE81BD0AE01D}"/>
    <cellStyle name="Normal 29 61 4" xfId="27653" xr:uid="{FE27F7F4-F586-4459-8354-7E549BBC9762}"/>
    <cellStyle name="Normal 29 61 5" xfId="33351" xr:uid="{CF359D81-377E-4EC4-B8EF-127A95C2019B}"/>
    <cellStyle name="Normal 29 62" xfId="5135" xr:uid="{4871D7CD-5D61-42A2-9294-12141D55225E}"/>
    <cellStyle name="Normal 29 62 2" xfId="15420" xr:uid="{BB91DE18-007E-46D6-B2E4-6FAB89527172}"/>
    <cellStyle name="Normal 29 62 3" xfId="21956" xr:uid="{5418CA06-94D8-4D41-9F65-A45817D0F841}"/>
    <cellStyle name="Normal 29 62 4" xfId="27654" xr:uid="{27F908C2-CC0D-461C-91F3-EB3374E4C042}"/>
    <cellStyle name="Normal 29 62 5" xfId="33352" xr:uid="{6A15E90A-7EE7-4732-91DA-E3573E7FDA89}"/>
    <cellStyle name="Normal 29 7" xfId="5136" xr:uid="{AEFC1900-9AED-45C6-B1B8-908C98D78678}"/>
    <cellStyle name="Normal 29 7 2" xfId="5137" xr:uid="{90F639CE-BF14-4C8C-8980-7F1D16C5A1BA}"/>
    <cellStyle name="Normal 29 7 2 2" xfId="15422" xr:uid="{5306CA00-504E-46D3-A122-92C55E73047F}"/>
    <cellStyle name="Normal 29 7 2 3" xfId="21958" xr:uid="{89AAF01B-593D-45D7-A28B-4D3F43326B74}"/>
    <cellStyle name="Normal 29 7 2 4" xfId="27656" xr:uid="{2F595CC4-989A-4D5D-8FB2-6D9ABD24864D}"/>
    <cellStyle name="Normal 29 7 2 5" xfId="33354" xr:uid="{037E9077-ABBE-4A38-8FC3-0E8B42D4D8D4}"/>
    <cellStyle name="Normal 29 7 3" xfId="5138" xr:uid="{604E3FC1-CDC6-4F48-8F56-42E8218C4DC5}"/>
    <cellStyle name="Normal 29 7 4" xfId="5139" xr:uid="{130067E2-11D7-4FE9-BAC8-E66C1B50CFA8}"/>
    <cellStyle name="Normal 29 7 5" xfId="15421" xr:uid="{F9E4A470-13C0-4CD7-98D4-1E1424F22847}"/>
    <cellStyle name="Normal 29 7 6" xfId="21957" xr:uid="{58A18869-4208-4A1E-89EE-B6446813B6E5}"/>
    <cellStyle name="Normal 29 7 7" xfId="27655" xr:uid="{22BA09D5-C1B5-447A-814F-A764DE70F399}"/>
    <cellStyle name="Normal 29 7 8" xfId="33353" xr:uid="{78D1367E-754E-4D42-B49A-06DC3A29EADB}"/>
    <cellStyle name="Normal 29 8" xfId="5140" xr:uid="{6929F9F2-E571-4260-814C-D648813FED02}"/>
    <cellStyle name="Normal 29 8 2" xfId="5141" xr:uid="{8F849DC4-68B3-432C-8274-7FC358265E97}"/>
    <cellStyle name="Normal 29 8 2 2" xfId="15424" xr:uid="{5F8118F7-405E-4111-9BB5-1BEAC1B13EF2}"/>
    <cellStyle name="Normal 29 8 2 3" xfId="21960" xr:uid="{D345CC58-2A32-4E7B-875B-0537FF2DBFE8}"/>
    <cellStyle name="Normal 29 8 2 4" xfId="27658" xr:uid="{87C72FFA-C031-4287-880E-A304A2353CC6}"/>
    <cellStyle name="Normal 29 8 2 5" xfId="33356" xr:uid="{17833B41-BF2B-4E38-8B9F-99347C2FF0D2}"/>
    <cellStyle name="Normal 29 8 3" xfId="5142" xr:uid="{99F35DC8-5989-4E73-A922-59D618524106}"/>
    <cellStyle name="Normal 29 8 4" xfId="5143" xr:uid="{7A51302D-C201-4D08-BCD7-EB88F50A179F}"/>
    <cellStyle name="Normal 29 8 5" xfId="15423" xr:uid="{AF55CCFB-0DBA-4B24-8E04-098F6F2E80D2}"/>
    <cellStyle name="Normal 29 8 6" xfId="21959" xr:uid="{EE65450E-C4E0-4E9A-ADE9-25548B213566}"/>
    <cellStyle name="Normal 29 8 7" xfId="27657" xr:uid="{AB03CB81-98AB-4A16-94A3-BF679FBB6812}"/>
    <cellStyle name="Normal 29 8 8" xfId="33355" xr:uid="{901C65A0-3CEF-4B70-97BD-815918F7AC20}"/>
    <cellStyle name="Normal 29 9" xfId="5144" xr:uid="{8B1BC2B1-91B8-4298-9D2D-A79A8C496EA1}"/>
    <cellStyle name="Normal 29 9 2" xfId="5145" xr:uid="{9DAD6D7F-527D-41BE-83A8-7C6D2D830E76}"/>
    <cellStyle name="Normal 29 9 2 2" xfId="15426" xr:uid="{95B31FD4-9FF7-4974-AB4B-5ECF85FC6E3B}"/>
    <cellStyle name="Normal 29 9 2 3" xfId="21962" xr:uid="{FF68088C-7172-42FB-85FF-D375E55A142A}"/>
    <cellStyle name="Normal 29 9 2 4" xfId="27660" xr:uid="{F17C7F2B-C387-4BD8-ABB9-646EEA673F75}"/>
    <cellStyle name="Normal 29 9 2 5" xfId="33358" xr:uid="{50484F63-51F2-4E27-854A-7D2690E611EB}"/>
    <cellStyle name="Normal 29 9 3" xfId="5146" xr:uid="{F2462C23-7E06-413C-A173-BC49D96CA6F6}"/>
    <cellStyle name="Normal 29 9 4" xfId="5147" xr:uid="{B8397089-29DA-49F1-8AFF-A1A3392FC28F}"/>
    <cellStyle name="Normal 29 9 5" xfId="15425" xr:uid="{10E89529-C7A8-4408-AD3D-56E217D110B7}"/>
    <cellStyle name="Normal 29 9 6" xfId="21961" xr:uid="{DDED7798-DFCC-4CBD-8C2D-43B29CBE1C6B}"/>
    <cellStyle name="Normal 29 9 7" xfId="27659" xr:uid="{DF2F3BC0-017E-44A8-B6A0-53BCC0CB25BE}"/>
    <cellStyle name="Normal 29 9 8" xfId="33357" xr:uid="{4C763C49-8C03-49A0-9FB2-54B32C2A1D65}"/>
    <cellStyle name="Normal 3" xfId="31" xr:uid="{2B199289-29D6-41F0-BDF6-AD212606AD5B}"/>
    <cellStyle name="Normal 3 10" xfId="5148" xr:uid="{521B6A11-94F3-4F43-B2A4-333DF41DF82B}"/>
    <cellStyle name="Normal 3 11" xfId="5149" xr:uid="{8D974FB8-595A-4C16-9F58-0A49F2871543}"/>
    <cellStyle name="Normal 3 12" xfId="5150" xr:uid="{400DFC9A-192C-4859-A41B-6679E943FE41}"/>
    <cellStyle name="Normal 3 13" xfId="5151" xr:uid="{A5FAB4EC-2BB6-4E0C-91B7-EEB77CD61DFD}"/>
    <cellStyle name="Normal 3 14" xfId="5152" xr:uid="{FAF60CF8-72E1-4AC4-9AA8-20AC020CE485}"/>
    <cellStyle name="Normal 3 15" xfId="5153" xr:uid="{37808CCB-97F5-4F81-8F1F-9E773EEE5DF4}"/>
    <cellStyle name="Normal 3 16" xfId="5154" xr:uid="{7AE9F3C5-3E76-42C3-A9E1-C318A8E26231}"/>
    <cellStyle name="Normal 3 17" xfId="5155" xr:uid="{A4F0D073-795A-46FD-BCD4-116A798155A3}"/>
    <cellStyle name="Normal 3 18" xfId="5156" xr:uid="{8D101BCE-74BF-4AB5-826F-274EE9A3B9E0}"/>
    <cellStyle name="Normal 3 19" xfId="5157" xr:uid="{BDD859A2-C03B-4585-B8DB-CF0F27C2B54F}"/>
    <cellStyle name="Normal 3 2" xfId="5158" xr:uid="{BCB29E3E-BC85-4C8A-B2C7-C465C2C15C72}"/>
    <cellStyle name="Normal 3 2 2" xfId="5159" xr:uid="{FCC3100B-BD52-412D-A1C0-B5C11702AF95}"/>
    <cellStyle name="Normal 3 2 2 2" xfId="15428" xr:uid="{21782351-40CB-4406-8D60-638624182D74}"/>
    <cellStyle name="Normal 3 2 2 3" xfId="21964" xr:uid="{1421DC9C-9400-41F8-AC76-5E09F6E3F80C}"/>
    <cellStyle name="Normal 3 2 2 4" xfId="27662" xr:uid="{B922783C-CAA8-4F0B-ACF7-7B2D2495FCAF}"/>
    <cellStyle name="Normal 3 2 2 5" xfId="33360" xr:uid="{769A61E4-3888-4E22-86F2-6A338F2E12E2}"/>
    <cellStyle name="Normal 3 2 3" xfId="5160" xr:uid="{B16CA3E1-12F5-42AA-B2E9-3219E02FE156}"/>
    <cellStyle name="Normal 3 2 4" xfId="5161" xr:uid="{3F9ED224-2D61-4AC7-807A-07F2D9F2DB20}"/>
    <cellStyle name="Normal 3 2 4 2" xfId="15429" xr:uid="{B658974B-6FBF-4182-91B9-F5B2DC0A30A2}"/>
    <cellStyle name="Normal 3 2 4 3" xfId="21965" xr:uid="{C4BCE3A8-C67C-4CDD-926F-142A4FD8FD8A}"/>
    <cellStyle name="Normal 3 2 4 4" xfId="27663" xr:uid="{F5CA4DF8-F825-485A-AC83-A6F40F2BEA67}"/>
    <cellStyle name="Normal 3 2 4 5" xfId="33361" xr:uid="{05E597B2-2837-4645-8119-5CBC4AE49DAF}"/>
    <cellStyle name="Normal 3 2 5" xfId="5162" xr:uid="{184117B6-7E29-44FE-A60B-D83F5613682A}"/>
    <cellStyle name="Normal 3 2 6" xfId="15427" xr:uid="{0B5B1191-1BD3-466C-ADE2-D3AC7FE1A903}"/>
    <cellStyle name="Normal 3 2 7" xfId="21963" xr:uid="{CC5C8A45-EE0E-4934-8F5D-541DE91E101E}"/>
    <cellStyle name="Normal 3 2 8" xfId="27661" xr:uid="{46F02B86-DCC8-4B60-99A9-F733FCF25986}"/>
    <cellStyle name="Normal 3 2 9" xfId="33359" xr:uid="{56E88493-DE33-4D6F-B368-761EF2977FD9}"/>
    <cellStyle name="Normal 3 20" xfId="5163" xr:uid="{E15A7392-3ADE-4AE7-BA5C-90B869A16337}"/>
    <cellStyle name="Normal 3 20 2" xfId="15430" xr:uid="{B63B2C61-627A-41E5-8EA0-1ED53AA61596}"/>
    <cellStyle name="Normal 3 20 3" xfId="21966" xr:uid="{99162DAA-1B1B-41E4-83AB-F53BC68E8F32}"/>
    <cellStyle name="Normal 3 20 4" xfId="27664" xr:uid="{F70DAAF1-E8A5-423D-A388-D5D5A01ECF94}"/>
    <cellStyle name="Normal 3 20 5" xfId="33362" xr:uid="{C8E69CE6-20C0-4D79-AFD0-4957835D3103}"/>
    <cellStyle name="Normal 3 21" xfId="13939" xr:uid="{CF336E2B-8C3B-4E25-BF9B-C80D9B6EAEFD}"/>
    <cellStyle name="Normal 3 22" xfId="1175" xr:uid="{DADC759F-E8E5-41E3-8CFA-7F1F4D89825A}"/>
    <cellStyle name="Normal 3 23" xfId="19663" xr:uid="{C55499E5-DB07-464F-9287-DD8048AF2181}"/>
    <cellStyle name="Normal 3 3" xfId="5164" xr:uid="{EE6ED6B7-C1EA-424E-BEEC-20E1EC0992D5}"/>
    <cellStyle name="Normal 3 3 2" xfId="15431" xr:uid="{7188B04C-03E6-49C4-A7CB-5B1DE1C85CA2}"/>
    <cellStyle name="Normal 3 3 3" xfId="21967" xr:uid="{809F3DAC-9BDE-4B75-B5BA-BA4664A517BD}"/>
    <cellStyle name="Normal 3 3 4" xfId="27665" xr:uid="{5AD2441F-3E62-432F-8232-CFE26DEB8A25}"/>
    <cellStyle name="Normal 3 3 5" xfId="33363" xr:uid="{B613B729-751E-44BC-A02C-07C35BAA7492}"/>
    <cellStyle name="Normal 3 4" xfId="5165" xr:uid="{46F3C1B3-D307-4683-9473-EAB1C15E9C8B}"/>
    <cellStyle name="Normal 3 5" xfId="5166" xr:uid="{0F573D73-8CEC-49AE-980A-7DB99BA3981B}"/>
    <cellStyle name="Normal 3 6" xfId="5167" xr:uid="{93E3B9C4-064B-4F60-B557-784D0DCECA91}"/>
    <cellStyle name="Normal 3 7" xfId="5168" xr:uid="{AB156A67-7A26-4F06-8011-FD1F3137523C}"/>
    <cellStyle name="Normal 3 8" xfId="5169" xr:uid="{A46AD579-E819-4AAF-BBB5-7DC816405560}"/>
    <cellStyle name="Normal 3 9" xfId="5170" xr:uid="{A8ADF40C-8D8B-4F9B-B4A7-2456951EAD97}"/>
    <cellStyle name="Normal 3_LR AnalysisBS AMC" xfId="5171" xr:uid="{8704465D-625D-444D-A808-232C2000D848}"/>
    <cellStyle name="Normal 30" xfId="1176" xr:uid="{84497437-B2EE-4C8D-B997-78A98D69B59E}"/>
    <cellStyle name="Normal 30 10" xfId="5172" xr:uid="{B45F99AD-CCBC-46A0-8045-D4BEA8AE9A36}"/>
    <cellStyle name="Normal 30 10 2" xfId="5173" xr:uid="{11293EF9-0500-4B6D-83CF-8DD5CD5AFC1A}"/>
    <cellStyle name="Normal 30 10 2 2" xfId="15433" xr:uid="{D867148B-00AD-4F26-8AD8-ABD2057ECCB8}"/>
    <cellStyle name="Normal 30 10 2 3" xfId="21969" xr:uid="{25F80B66-AA74-4084-A638-D9143B829D25}"/>
    <cellStyle name="Normal 30 10 2 4" xfId="27667" xr:uid="{FC987703-67F2-45D4-817A-1DD7C183333A}"/>
    <cellStyle name="Normal 30 10 2 5" xfId="33365" xr:uid="{B580307E-3F45-41C1-A5AD-07A31562C173}"/>
    <cellStyle name="Normal 30 10 3" xfId="5174" xr:uid="{FBB2E21A-7F2A-41C3-B23D-AB3444345496}"/>
    <cellStyle name="Normal 30 10 4" xfId="5175" xr:uid="{2D61B0B6-9CEC-4C5D-9685-D677F9AD1086}"/>
    <cellStyle name="Normal 30 10 5" xfId="15432" xr:uid="{47CE78B6-0094-4973-963C-906F6D35506D}"/>
    <cellStyle name="Normal 30 10 6" xfId="21968" xr:uid="{20B8840D-6474-44D2-993E-B55881C00FB2}"/>
    <cellStyle name="Normal 30 10 7" xfId="27666" xr:uid="{3E16463C-CEA5-4168-9CF3-4C82B52F5488}"/>
    <cellStyle name="Normal 30 10 8" xfId="33364" xr:uid="{4E08FE28-B2F6-41E8-B243-A47BBA043A78}"/>
    <cellStyle name="Normal 30 11" xfId="5176" xr:uid="{57CFE29D-8325-4959-B6B1-E7C7F746F87F}"/>
    <cellStyle name="Normal 30 11 2" xfId="5177" xr:uid="{1F3C9A9F-E748-4519-BE80-76BD411DA152}"/>
    <cellStyle name="Normal 30 11 2 2" xfId="15435" xr:uid="{6ACB7376-D1E1-4696-BF4E-3A809D4AECE3}"/>
    <cellStyle name="Normal 30 11 2 3" xfId="21971" xr:uid="{98B3260D-1591-4DA7-8D4E-56F0A836B85C}"/>
    <cellStyle name="Normal 30 11 2 4" xfId="27669" xr:uid="{4B2FF067-0713-4ED1-89B3-E56EB07020B6}"/>
    <cellStyle name="Normal 30 11 2 5" xfId="33367" xr:uid="{D33448A1-2580-4962-9469-760FEAE81BB1}"/>
    <cellStyle name="Normal 30 11 3" xfId="5178" xr:uid="{1D520681-845D-4F18-8367-264D0118AFB5}"/>
    <cellStyle name="Normal 30 11 4" xfId="5179" xr:uid="{5B7A5750-0113-4B2C-91BC-24C5B186A8F8}"/>
    <cellStyle name="Normal 30 11 5" xfId="15434" xr:uid="{0C74693C-59C1-4023-A88D-AE1249978C54}"/>
    <cellStyle name="Normal 30 11 6" xfId="21970" xr:uid="{6A2AACA7-1B02-44DD-8C5F-12DBFD4F721D}"/>
    <cellStyle name="Normal 30 11 7" xfId="27668" xr:uid="{C2159511-9646-4F41-A246-195950922EA9}"/>
    <cellStyle name="Normal 30 11 8" xfId="33366" xr:uid="{72701C36-0DF4-4A6E-BEBD-9D3047421262}"/>
    <cellStyle name="Normal 30 12" xfId="5180" xr:uid="{77F641AC-047E-4C04-8B6F-486B42948ABE}"/>
    <cellStyle name="Normal 30 12 2" xfId="5181" xr:uid="{1BB2BA3E-22BE-486C-AA9D-55EB5228DCD1}"/>
    <cellStyle name="Normal 30 12 2 2" xfId="15437" xr:uid="{DD89F22A-6E76-4C6E-B051-B32A63AF603E}"/>
    <cellStyle name="Normal 30 12 2 3" xfId="21973" xr:uid="{0C57E4BE-D9E7-45CC-99C9-1BBFA75EE305}"/>
    <cellStyle name="Normal 30 12 2 4" xfId="27671" xr:uid="{C7B46BCA-9BFC-4F8B-A03F-6221FC6E9C01}"/>
    <cellStyle name="Normal 30 12 2 5" xfId="33369" xr:uid="{6F7DE357-88AD-4F3A-83A0-3D029E783D01}"/>
    <cellStyle name="Normal 30 12 3" xfId="5182" xr:uid="{03D36EA7-83E2-4C08-82BF-CEC36D0A39D2}"/>
    <cellStyle name="Normal 30 12 4" xfId="5183" xr:uid="{ABDD847B-3607-4249-A4BC-9917B36C5BB3}"/>
    <cellStyle name="Normal 30 12 5" xfId="15436" xr:uid="{73B2625A-163E-4F18-B99F-286E2D23691E}"/>
    <cellStyle name="Normal 30 12 6" xfId="21972" xr:uid="{B110F69D-351E-4FFB-AE2A-D7587FAD314F}"/>
    <cellStyle name="Normal 30 12 7" xfId="27670" xr:uid="{BBEAE18E-FA84-4F20-9E37-641C8346CFCE}"/>
    <cellStyle name="Normal 30 12 8" xfId="33368" xr:uid="{D5134E9C-AAAB-43D0-92D9-88778514894C}"/>
    <cellStyle name="Normal 30 13" xfId="5184" xr:uid="{1C0CBE04-4080-49EB-877D-66D96D52D328}"/>
    <cellStyle name="Normal 30 13 2" xfId="5185" xr:uid="{62271F51-F6F1-48B1-BF28-A34DD1017995}"/>
    <cellStyle name="Normal 30 13 2 2" xfId="15439" xr:uid="{11D3ACD6-A582-45B4-BAA4-1A59411971C5}"/>
    <cellStyle name="Normal 30 13 2 3" xfId="21975" xr:uid="{8433C19D-830D-4189-94FC-46DE65E7FE35}"/>
    <cellStyle name="Normal 30 13 2 4" xfId="27673" xr:uid="{5BE2A4C1-D74B-41DB-8ED1-D8A7C90A358E}"/>
    <cellStyle name="Normal 30 13 2 5" xfId="33371" xr:uid="{48C22CDA-3FC3-4F87-B00A-9BA7DB289E12}"/>
    <cellStyle name="Normal 30 13 3" xfId="5186" xr:uid="{D43F5169-7C48-4BC4-9ED4-8F39D4232AAA}"/>
    <cellStyle name="Normal 30 13 4" xfId="5187" xr:uid="{F587A8F8-55AA-43C0-9415-19A248A8C489}"/>
    <cellStyle name="Normal 30 13 5" xfId="15438" xr:uid="{61EB88F4-142B-4BBA-8B91-F98070FAE8CB}"/>
    <cellStyle name="Normal 30 13 6" xfId="21974" xr:uid="{18B48D36-E9A5-417E-A08C-5F04EB60964C}"/>
    <cellStyle name="Normal 30 13 7" xfId="27672" xr:uid="{6462D071-E13C-417A-B12B-9D7F5AFCC5C3}"/>
    <cellStyle name="Normal 30 13 8" xfId="33370" xr:uid="{0840F112-A614-40B8-80C2-6EE8AB223EA7}"/>
    <cellStyle name="Normal 30 14" xfId="5188" xr:uid="{7490CEE2-0666-4D44-B540-6EDF5687DB0E}"/>
    <cellStyle name="Normal 30 14 2" xfId="5189" xr:uid="{75F9EC8C-036D-4CD7-A8F6-188738D9B748}"/>
    <cellStyle name="Normal 30 14 2 2" xfId="15441" xr:uid="{1662C2D6-F230-4BF7-9348-0B0D44151601}"/>
    <cellStyle name="Normal 30 14 2 3" xfId="21977" xr:uid="{4F9D4266-FBB2-4B93-9B77-98E2165DC093}"/>
    <cellStyle name="Normal 30 14 2 4" xfId="27675" xr:uid="{212BBDF0-C8D9-4ADA-B3D9-68903547381C}"/>
    <cellStyle name="Normal 30 14 2 5" xfId="33373" xr:uid="{D21D0256-52B6-4DE9-9AF7-C2D090D817E0}"/>
    <cellStyle name="Normal 30 14 3" xfId="5190" xr:uid="{16D32554-EE7A-4C6D-9436-B3AA013D974C}"/>
    <cellStyle name="Normal 30 14 4" xfId="5191" xr:uid="{18237240-005D-427F-A81C-E1BFEC7C8DFD}"/>
    <cellStyle name="Normal 30 14 5" xfId="15440" xr:uid="{FEDF0815-8A0D-4D3E-BA81-C422B3DA198E}"/>
    <cellStyle name="Normal 30 14 6" xfId="21976" xr:uid="{7F6A6963-E3F1-41D5-AAE1-951ED4D90F6D}"/>
    <cellStyle name="Normal 30 14 7" xfId="27674" xr:uid="{6D83B022-938E-471B-8A9C-09307E56E6E8}"/>
    <cellStyle name="Normal 30 14 8" xfId="33372" xr:uid="{567CF692-C91B-4E40-9846-65843ED2EB3E}"/>
    <cellStyle name="Normal 30 15" xfId="5192" xr:uid="{EE409BD7-2DE8-4323-B4FB-625DC691DDAC}"/>
    <cellStyle name="Normal 30 15 2" xfId="5193" xr:uid="{01D3FF9C-A75F-4287-BFA6-1B6D18D258A4}"/>
    <cellStyle name="Normal 30 15 2 2" xfId="15443" xr:uid="{61C04EC1-64F8-4391-A76A-EBB251CAF205}"/>
    <cellStyle name="Normal 30 15 2 3" xfId="21979" xr:uid="{AE7C0882-7234-49B1-B1A5-4CD77AF9882B}"/>
    <cellStyle name="Normal 30 15 2 4" xfId="27677" xr:uid="{CEFB93F0-731F-4AC4-864B-CA7784C2DD98}"/>
    <cellStyle name="Normal 30 15 2 5" xfId="33375" xr:uid="{A910B5FF-3837-47D7-B6A2-BFAACAECCB29}"/>
    <cellStyle name="Normal 30 15 3" xfId="5194" xr:uid="{826367E3-FCCD-40BE-8C77-2D789EB449BC}"/>
    <cellStyle name="Normal 30 15 4" xfId="5195" xr:uid="{F0DF1DF7-70DF-4556-AFD7-AFE58D582496}"/>
    <cellStyle name="Normal 30 15 5" xfId="15442" xr:uid="{F3E20373-C8CF-484F-9357-45AE0DE9B1EB}"/>
    <cellStyle name="Normal 30 15 6" xfId="21978" xr:uid="{33D4BF81-5E6A-4350-9DC8-C9397C0F15F0}"/>
    <cellStyle name="Normal 30 15 7" xfId="27676" xr:uid="{B5D21239-AA72-4483-84D5-74D09EC0951D}"/>
    <cellStyle name="Normal 30 15 8" xfId="33374" xr:uid="{3AEE0E09-A593-4424-9A65-8FF91A3A5CCC}"/>
    <cellStyle name="Normal 30 16" xfId="5196" xr:uid="{7048AEF2-7F15-4867-907F-9DF619410F97}"/>
    <cellStyle name="Normal 30 16 2" xfId="5197" xr:uid="{BA385509-B131-4E24-9A5C-F71C2E9150CF}"/>
    <cellStyle name="Normal 30 16 2 2" xfId="15445" xr:uid="{EF20A8A5-888B-4834-9D06-9AF0B8F244BA}"/>
    <cellStyle name="Normal 30 16 2 3" xfId="21981" xr:uid="{16C718E6-AFCA-498C-A368-B546C890A31C}"/>
    <cellStyle name="Normal 30 16 2 4" xfId="27679" xr:uid="{148524A6-A28B-4EA3-8A71-FF8C43962FD9}"/>
    <cellStyle name="Normal 30 16 2 5" xfId="33377" xr:uid="{301A8A29-1366-46A9-9B7F-0EDD1B727C35}"/>
    <cellStyle name="Normal 30 16 3" xfId="5198" xr:uid="{E08C28A6-6D18-4A50-84DB-993B33381815}"/>
    <cellStyle name="Normal 30 16 4" xfId="5199" xr:uid="{F0A89AC3-CEB7-41B5-8869-029CBD6B2B8F}"/>
    <cellStyle name="Normal 30 16 5" xfId="15444" xr:uid="{F593488E-1BE3-4D9B-AB9B-DED52EF326C3}"/>
    <cellStyle name="Normal 30 16 6" xfId="21980" xr:uid="{56F632D7-DE62-4F21-8B38-062A29F1C3C1}"/>
    <cellStyle name="Normal 30 16 7" xfId="27678" xr:uid="{6F53AB28-2C66-4ADA-B632-4CD4114513EC}"/>
    <cellStyle name="Normal 30 16 8" xfId="33376" xr:uid="{2E79950F-1DA7-4CA4-A204-DC025400B89C}"/>
    <cellStyle name="Normal 30 17" xfId="5200" xr:uid="{DF6365B8-6F2E-469F-870B-988908BDE2AF}"/>
    <cellStyle name="Normal 30 17 2" xfId="5201" xr:uid="{44B18502-2239-4F5D-A2A7-6B049901E4A5}"/>
    <cellStyle name="Normal 30 17 2 2" xfId="15447" xr:uid="{54928F3C-0B47-4F4D-95B3-CE48EBCFD486}"/>
    <cellStyle name="Normal 30 17 2 3" xfId="21983" xr:uid="{979172CD-B0EA-4FA4-8BE4-0A458D1F5A42}"/>
    <cellStyle name="Normal 30 17 2 4" xfId="27681" xr:uid="{7B3B3CDD-1DF7-4781-B134-B4B57CA23FD9}"/>
    <cellStyle name="Normal 30 17 2 5" xfId="33379" xr:uid="{D75AD2AF-D481-4FBC-B70A-2C931F151179}"/>
    <cellStyle name="Normal 30 17 3" xfId="5202" xr:uid="{131C7DF5-23D3-4B14-AFE4-7E10D765515C}"/>
    <cellStyle name="Normal 30 17 4" xfId="5203" xr:uid="{E3DFAD87-3FC6-4D47-A7CD-AB8F5125236B}"/>
    <cellStyle name="Normal 30 17 5" xfId="15446" xr:uid="{1598A2F8-1793-42B7-9A8F-827E9355B51C}"/>
    <cellStyle name="Normal 30 17 6" xfId="21982" xr:uid="{83423B32-3266-463D-BF9A-EBEECCD4CEEA}"/>
    <cellStyle name="Normal 30 17 7" xfId="27680" xr:uid="{2E608E55-0498-425A-BFE9-5ACA87DCB34E}"/>
    <cellStyle name="Normal 30 17 8" xfId="33378" xr:uid="{4F1E02D5-8A7D-4C07-AB8D-5D87BEC2AF56}"/>
    <cellStyle name="Normal 30 18" xfId="5204" xr:uid="{FBB7DE3F-C29C-4594-8B70-5F6B8EE9FF73}"/>
    <cellStyle name="Normal 30 18 2" xfId="5205" xr:uid="{AC5A3793-FC27-4250-A3C3-7A53A7373712}"/>
    <cellStyle name="Normal 30 18 2 2" xfId="15449" xr:uid="{2BCED31C-ED98-4A4E-BE5D-350F0C604307}"/>
    <cellStyle name="Normal 30 18 2 3" xfId="21985" xr:uid="{9FDEEDA8-C81C-46A6-85C7-7220C887B979}"/>
    <cellStyle name="Normal 30 18 2 4" xfId="27683" xr:uid="{DC394856-8307-4C65-96A8-869E0A507FC0}"/>
    <cellStyle name="Normal 30 18 2 5" xfId="33381" xr:uid="{A4F0D4A9-17E0-4C27-AEA5-CCF7129478CD}"/>
    <cellStyle name="Normal 30 18 3" xfId="5206" xr:uid="{8CE24CEC-9DF4-422A-A7CF-754AD87C46E0}"/>
    <cellStyle name="Normal 30 18 4" xfId="5207" xr:uid="{20246CF0-ADF8-406B-81E8-EFBE75253332}"/>
    <cellStyle name="Normal 30 18 5" xfId="15448" xr:uid="{531A5E60-3B09-4E9B-B33C-F7F615CC8996}"/>
    <cellStyle name="Normal 30 18 6" xfId="21984" xr:uid="{7D366528-9FF3-41BA-940B-EF83219F5401}"/>
    <cellStyle name="Normal 30 18 7" xfId="27682" xr:uid="{77280F44-17EB-4037-B306-EFC85059A87A}"/>
    <cellStyle name="Normal 30 18 8" xfId="33380" xr:uid="{B9BD5829-7C5B-49A9-83D6-1F6DB261CB86}"/>
    <cellStyle name="Normal 30 19" xfId="5208" xr:uid="{B1C67FE6-A4FD-4F97-A301-AA366ADEDDB4}"/>
    <cellStyle name="Normal 30 19 2" xfId="5209" xr:uid="{DCCCC762-0D0F-44D7-9270-AFA071D9D233}"/>
    <cellStyle name="Normal 30 19 2 2" xfId="15451" xr:uid="{B37A2027-FC41-4836-B9CB-1704BC145907}"/>
    <cellStyle name="Normal 30 19 2 3" xfId="21987" xr:uid="{C284ED31-641F-49B6-852B-F62B95D82307}"/>
    <cellStyle name="Normal 30 19 2 4" xfId="27685" xr:uid="{93EC127D-8DFC-4269-8937-F2AAF3BFBE9D}"/>
    <cellStyle name="Normal 30 19 2 5" xfId="33383" xr:uid="{58C4623B-9794-40AF-9904-1EEB75F1C749}"/>
    <cellStyle name="Normal 30 19 3" xfId="5210" xr:uid="{20679B14-A17D-406E-AF80-BA25C7F7FB33}"/>
    <cellStyle name="Normal 30 19 4" xfId="5211" xr:uid="{E88FBAFA-654A-4C14-B893-AD9F47E9E9C9}"/>
    <cellStyle name="Normal 30 19 5" xfId="15450" xr:uid="{BB467291-006A-4DE7-B6F7-D192710926CB}"/>
    <cellStyle name="Normal 30 19 6" xfId="21986" xr:uid="{AD2BC7DC-203B-4060-A499-1040CD8751F7}"/>
    <cellStyle name="Normal 30 19 7" xfId="27684" xr:uid="{E23F81CD-EA49-4C82-B97A-748573EB90A5}"/>
    <cellStyle name="Normal 30 19 8" xfId="33382" xr:uid="{554057C1-C198-456E-8FD9-AFA46744296D}"/>
    <cellStyle name="Normal 30 2" xfId="5212" xr:uid="{A4F81A9E-8BF4-44A5-A7D1-30EA7D7DF474}"/>
    <cellStyle name="Normal 30 2 2" xfId="5213" xr:uid="{12A6078F-95DF-4884-8741-2AEAAC047385}"/>
    <cellStyle name="Normal 30 2 2 2" xfId="15453" xr:uid="{1A97139C-0040-4777-A81C-5A06D1986F10}"/>
    <cellStyle name="Normal 30 2 2 3" xfId="21989" xr:uid="{CBAE4A7A-851B-4175-9EAC-D4BAB9FB6303}"/>
    <cellStyle name="Normal 30 2 2 4" xfId="27687" xr:uid="{FBDA88DD-965F-4CD9-A363-13E0F0A920F6}"/>
    <cellStyle name="Normal 30 2 2 5" xfId="33385" xr:uid="{3FA0D0D5-673C-4248-B3C4-8789D5DE1826}"/>
    <cellStyle name="Normal 30 2 3" xfId="5214" xr:uid="{72522C70-00C1-4977-A95C-81562E50BAEE}"/>
    <cellStyle name="Normal 30 2 4" xfId="5215" xr:uid="{93E146CF-E597-4E13-A97F-0608FE1108A8}"/>
    <cellStyle name="Normal 30 2 5" xfId="15452" xr:uid="{0974117C-334F-44A0-82B5-A0EF2E743ABD}"/>
    <cellStyle name="Normal 30 2 6" xfId="21988" xr:uid="{D6E06BCD-A861-4284-B463-C291F8AACBE8}"/>
    <cellStyle name="Normal 30 2 7" xfId="27686" xr:uid="{272C7A43-C208-4B90-A90A-F856D364FF01}"/>
    <cellStyle name="Normal 30 2 8" xfId="33384" xr:uid="{514D3362-36F3-4E62-99F8-D7BBF8385FC4}"/>
    <cellStyle name="Normal 30 20" xfId="5216" xr:uid="{2FE7CFA3-9B4E-4CC0-B157-64A2D019AB28}"/>
    <cellStyle name="Normal 30 20 2" xfId="5217" xr:uid="{81916136-96D5-4A73-BBD6-A1144D8D83A5}"/>
    <cellStyle name="Normal 30 20 2 2" xfId="15455" xr:uid="{17544970-4D7E-46B3-9845-C98081DA70F8}"/>
    <cellStyle name="Normal 30 20 2 3" xfId="21991" xr:uid="{E564F80A-AB50-475C-AEF5-BA3302B4F343}"/>
    <cellStyle name="Normal 30 20 2 4" xfId="27689" xr:uid="{B625E577-8319-4ED7-AF4A-EBB3F3008C52}"/>
    <cellStyle name="Normal 30 20 2 5" xfId="33387" xr:uid="{C10B8EDE-CB17-41A4-9C09-7A32FB9ECF36}"/>
    <cellStyle name="Normal 30 20 3" xfId="5218" xr:uid="{DF652420-CCA5-474D-B020-8E233465C668}"/>
    <cellStyle name="Normal 30 20 4" xfId="5219" xr:uid="{8841F4D8-7355-48A0-947D-4A7CDE6F075F}"/>
    <cellStyle name="Normal 30 20 5" xfId="15454" xr:uid="{4701BED8-639E-44B9-9836-E7E782E25DC4}"/>
    <cellStyle name="Normal 30 20 6" xfId="21990" xr:uid="{54517B94-F2C3-42FB-BE3F-59BBE31A789F}"/>
    <cellStyle name="Normal 30 20 7" xfId="27688" xr:uid="{9EAAB74F-E41A-4A4C-9220-1A8F357F46C6}"/>
    <cellStyle name="Normal 30 20 8" xfId="33386" xr:uid="{E9298E33-69AB-400D-A5A2-F0D8EF7D4B64}"/>
    <cellStyle name="Normal 30 21" xfId="5220" xr:uid="{4023FD71-11F6-48CA-A526-86FB20235FC0}"/>
    <cellStyle name="Normal 30 21 2" xfId="5221" xr:uid="{90B09DE1-D602-4DD2-A2ED-F41D088ED0E9}"/>
    <cellStyle name="Normal 30 21 2 2" xfId="15457" xr:uid="{58FA00F6-C8C7-4E4E-95D8-9A057ABE1386}"/>
    <cellStyle name="Normal 30 21 2 3" xfId="21993" xr:uid="{331B976F-0314-4FB4-A66B-3EC3C2CCE324}"/>
    <cellStyle name="Normal 30 21 2 4" xfId="27691" xr:uid="{AB92A7F2-76C8-420B-8A15-07F85B77A91E}"/>
    <cellStyle name="Normal 30 21 2 5" xfId="33389" xr:uid="{364F195F-5479-47E4-BA70-B6BF49C5BB82}"/>
    <cellStyle name="Normal 30 21 3" xfId="5222" xr:uid="{B643B426-6493-4448-8C17-C9D24787D697}"/>
    <cellStyle name="Normal 30 21 4" xfId="5223" xr:uid="{4E93AE0A-E9A4-4B02-B67C-3F31AA93BF57}"/>
    <cellStyle name="Normal 30 21 5" xfId="15456" xr:uid="{E4199391-7F8C-4E48-8A3D-F70CC4E33247}"/>
    <cellStyle name="Normal 30 21 6" xfId="21992" xr:uid="{9B4E8C9F-C5FF-4EEB-A565-FAC0C1B67B10}"/>
    <cellStyle name="Normal 30 21 7" xfId="27690" xr:uid="{5E3B1CD0-CF85-4529-9632-E3F46A79A382}"/>
    <cellStyle name="Normal 30 21 8" xfId="33388" xr:uid="{7D43D794-DF3F-49F7-86B6-E718175C9963}"/>
    <cellStyle name="Normal 30 22" xfId="5224" xr:uid="{6C7E0BBB-54FC-4FE9-B083-A5F1C257A14D}"/>
    <cellStyle name="Normal 30 22 2" xfId="5225" xr:uid="{4990BEC4-D02F-493F-B7A0-51FB9AA8759F}"/>
    <cellStyle name="Normal 30 22 2 2" xfId="15459" xr:uid="{6C45897A-E4A2-4DEF-B39D-33FF77775CF5}"/>
    <cellStyle name="Normal 30 22 2 3" xfId="21995" xr:uid="{87C73049-FD6B-4AF3-A2CB-3D86878C5857}"/>
    <cellStyle name="Normal 30 22 2 4" xfId="27693" xr:uid="{EA096600-1478-4D64-ACE0-5315BFAC6674}"/>
    <cellStyle name="Normal 30 22 2 5" xfId="33391" xr:uid="{E9C8832B-FFC0-4D03-9F9C-60E39CB52FF7}"/>
    <cellStyle name="Normal 30 22 3" xfId="5226" xr:uid="{92C4B272-EC3D-4FD7-A9D8-F21E829DE570}"/>
    <cellStyle name="Normal 30 22 4" xfId="5227" xr:uid="{6088314E-2119-449A-B104-9F6475954C97}"/>
    <cellStyle name="Normal 30 22 5" xfId="15458" xr:uid="{64421AAB-A2BC-4160-953B-CA5215E20777}"/>
    <cellStyle name="Normal 30 22 6" xfId="21994" xr:uid="{0233E60D-86E6-4DA5-9AE3-8E15C7D5BB4F}"/>
    <cellStyle name="Normal 30 22 7" xfId="27692" xr:uid="{B5C6D2D3-FE50-4961-865A-D2357D0B195D}"/>
    <cellStyle name="Normal 30 22 8" xfId="33390" xr:uid="{4736B4EF-581F-462E-9716-EE98FC3B3ABA}"/>
    <cellStyle name="Normal 30 23" xfId="5228" xr:uid="{A6A7B740-6379-476A-A9D6-D91F41D150CA}"/>
    <cellStyle name="Normal 30 23 2" xfId="5229" xr:uid="{4624169C-BA07-44FD-A17C-5FFD35EA30F0}"/>
    <cellStyle name="Normal 30 23 2 2" xfId="15461" xr:uid="{FB9357CF-A03D-4CF8-80E3-C2C134331F3A}"/>
    <cellStyle name="Normal 30 23 2 3" xfId="21997" xr:uid="{3A446996-DD21-4506-AAA5-D6487059B18C}"/>
    <cellStyle name="Normal 30 23 2 4" xfId="27695" xr:uid="{6DFC5214-8D43-43A5-BB7C-3F5AA9CF3485}"/>
    <cellStyle name="Normal 30 23 2 5" xfId="33393" xr:uid="{F8C0794D-6FF7-45ED-9E1F-1CC3CDB1BAF1}"/>
    <cellStyle name="Normal 30 23 3" xfId="5230" xr:uid="{5AD22D80-E406-4AE5-B18C-3E081E51378F}"/>
    <cellStyle name="Normal 30 23 4" xfId="5231" xr:uid="{3B52B55F-49AD-489A-BB39-DD7B783A9A8F}"/>
    <cellStyle name="Normal 30 23 5" xfId="15460" xr:uid="{803A79C9-483B-4EEC-A0CF-ACA8E763F4D2}"/>
    <cellStyle name="Normal 30 23 6" xfId="21996" xr:uid="{3DDCEABE-00AD-4BCA-9076-7034C87B2A93}"/>
    <cellStyle name="Normal 30 23 7" xfId="27694" xr:uid="{C9239EDB-D667-4CAF-B3A2-684D55E235EC}"/>
    <cellStyle name="Normal 30 23 8" xfId="33392" xr:uid="{B24032A8-2315-4B02-AAEA-59A965E9BCDC}"/>
    <cellStyle name="Normal 30 24" xfId="5232" xr:uid="{1145E1DF-A7E0-40A4-B568-767AE1C91272}"/>
    <cellStyle name="Normal 30 24 2" xfId="5233" xr:uid="{54AC0E80-5FD3-4077-95B1-5C57AE61121F}"/>
    <cellStyle name="Normal 30 24 2 2" xfId="15463" xr:uid="{32E1B1D4-AB07-4D69-BBB5-4383D67C8BFC}"/>
    <cellStyle name="Normal 30 24 2 3" xfId="21999" xr:uid="{27890FC6-233C-4F59-A90B-98458CF65A2A}"/>
    <cellStyle name="Normal 30 24 2 4" xfId="27697" xr:uid="{0ACCCD6E-D7AF-4F9D-ADFE-08C4C155C759}"/>
    <cellStyle name="Normal 30 24 2 5" xfId="33395" xr:uid="{F34AFB53-3453-4591-BFDA-CC92F01D52A2}"/>
    <cellStyle name="Normal 30 24 3" xfId="5234" xr:uid="{D7A91B01-D108-4079-B0D4-ACD111117621}"/>
    <cellStyle name="Normal 30 24 4" xfId="5235" xr:uid="{71232FEB-C3B5-475F-8140-3C45D813D3B5}"/>
    <cellStyle name="Normal 30 24 5" xfId="15462" xr:uid="{D79E97DC-B3FE-4FB9-A12D-D73BD5ECEA4D}"/>
    <cellStyle name="Normal 30 24 6" xfId="21998" xr:uid="{BD50A4E7-8A60-4E63-BA86-B4E314B58268}"/>
    <cellStyle name="Normal 30 24 7" xfId="27696" xr:uid="{6E291527-B3E6-46A2-9F4C-30612BDDA581}"/>
    <cellStyle name="Normal 30 24 8" xfId="33394" xr:uid="{3F6E3965-1244-489D-BBDD-040A95266FA8}"/>
    <cellStyle name="Normal 30 25" xfId="5236" xr:uid="{7808FB0D-9B6D-433B-B756-4430F0B57316}"/>
    <cellStyle name="Normal 30 25 2" xfId="5237" xr:uid="{DD424D04-250B-41DA-9FDC-F35152AA5542}"/>
    <cellStyle name="Normal 30 25 2 2" xfId="15465" xr:uid="{17C3E1DB-4C5E-415E-8973-139150454294}"/>
    <cellStyle name="Normal 30 25 2 3" xfId="22001" xr:uid="{77E487B5-ACE2-4B11-8E78-5CADC68F3626}"/>
    <cellStyle name="Normal 30 25 2 4" xfId="27699" xr:uid="{AC12BCB9-0EDE-4A3D-BA4B-9165A011833C}"/>
    <cellStyle name="Normal 30 25 2 5" xfId="33397" xr:uid="{8EA73692-298D-4236-8A00-7B7F6740BBBF}"/>
    <cellStyle name="Normal 30 25 3" xfId="5238" xr:uid="{541D2B0A-806D-4B29-8D6D-C39F5F699C10}"/>
    <cellStyle name="Normal 30 25 4" xfId="5239" xr:uid="{9D343DE1-93B5-405E-9A6F-CE436F5141C8}"/>
    <cellStyle name="Normal 30 25 5" xfId="15464" xr:uid="{6615B082-E8E3-4342-BFCB-332C1995048F}"/>
    <cellStyle name="Normal 30 25 6" xfId="22000" xr:uid="{5E4C8D28-F92D-4020-9219-3A0B9A59965F}"/>
    <cellStyle name="Normal 30 25 7" xfId="27698" xr:uid="{4DEC4F23-8BA8-40B6-AF68-B6DC93ECE9AC}"/>
    <cellStyle name="Normal 30 25 8" xfId="33396" xr:uid="{51E7F954-6DC2-4E8A-A700-69CE67A3E38C}"/>
    <cellStyle name="Normal 30 26" xfId="5240" xr:uid="{818D0E08-989E-41FE-81D5-745B77F3D1ED}"/>
    <cellStyle name="Normal 30 26 2" xfId="5241" xr:uid="{09E9D2B7-1735-493F-83EF-1998030CA796}"/>
    <cellStyle name="Normal 30 26 2 2" xfId="15467" xr:uid="{29D94BC7-4ED5-48F4-A4AC-31B55A6049C0}"/>
    <cellStyle name="Normal 30 26 2 3" xfId="22003" xr:uid="{ABC0DBDD-589C-46E7-82AE-BB839A1BA18B}"/>
    <cellStyle name="Normal 30 26 2 4" xfId="27701" xr:uid="{EA453EF0-5044-437A-B29C-467323016BE6}"/>
    <cellStyle name="Normal 30 26 2 5" xfId="33399" xr:uid="{FB06A581-0A79-476E-A370-B231DBC9777E}"/>
    <cellStyle name="Normal 30 26 3" xfId="5242" xr:uid="{2782ADBE-06B1-4664-BE87-F6FA9C3072F4}"/>
    <cellStyle name="Normal 30 26 4" xfId="5243" xr:uid="{8164812F-F19E-4DF5-9DFE-D45607B56120}"/>
    <cellStyle name="Normal 30 26 5" xfId="15466" xr:uid="{66BCBCB3-6332-4D0C-99B1-B7680011625C}"/>
    <cellStyle name="Normal 30 26 6" xfId="22002" xr:uid="{9E57CF9C-37C9-4A86-97FE-BD34F5CBE9A3}"/>
    <cellStyle name="Normal 30 26 7" xfId="27700" xr:uid="{CD6EDF75-8942-40C9-9DEF-88F3270AFEBF}"/>
    <cellStyle name="Normal 30 26 8" xfId="33398" xr:uid="{3B5C97B2-0EEC-4ABD-A21D-57FE1C2724A3}"/>
    <cellStyle name="Normal 30 27" xfId="5244" xr:uid="{7A5DF7A4-BB87-4315-BA80-F5F280FEB1A4}"/>
    <cellStyle name="Normal 30 27 2" xfId="5245" xr:uid="{4AF83BE7-E356-4978-BD47-504D4CEBB540}"/>
    <cellStyle name="Normal 30 27 2 2" xfId="15469" xr:uid="{43CDBAFB-39B9-4064-B680-5F54012EA0EE}"/>
    <cellStyle name="Normal 30 27 2 3" xfId="22005" xr:uid="{B381B10B-A736-4BA8-A95B-D2D2C01DF68C}"/>
    <cellStyle name="Normal 30 27 2 4" xfId="27703" xr:uid="{929C8958-351C-4EAA-A072-A74BFD54FA40}"/>
    <cellStyle name="Normal 30 27 2 5" xfId="33401" xr:uid="{91D3CEE3-3454-4217-8C70-6B550C0C0CDF}"/>
    <cellStyle name="Normal 30 27 3" xfId="5246" xr:uid="{21E09FD5-9635-41B2-90F8-3A6FAC79E804}"/>
    <cellStyle name="Normal 30 27 4" xfId="5247" xr:uid="{FE77755C-7E70-4A62-9A19-6383644E9F02}"/>
    <cellStyle name="Normal 30 27 5" xfId="15468" xr:uid="{0AE06085-AB8B-4582-B467-1A961ACBA506}"/>
    <cellStyle name="Normal 30 27 6" xfId="22004" xr:uid="{02A2222A-4419-4B49-A171-8175613F983B}"/>
    <cellStyle name="Normal 30 27 7" xfId="27702" xr:uid="{44596FF9-CA84-474C-94E7-639BE95D3D1B}"/>
    <cellStyle name="Normal 30 27 8" xfId="33400" xr:uid="{7A29ADAD-E33C-439C-9CBE-63754E2FF749}"/>
    <cellStyle name="Normal 30 28" xfId="5248" xr:uid="{0DB63A16-7295-482C-B783-B54782543EBF}"/>
    <cellStyle name="Normal 30 28 2" xfId="5249" xr:uid="{B84B5FE7-41B4-4213-9138-2DF5188AA016}"/>
    <cellStyle name="Normal 30 28 2 2" xfId="15471" xr:uid="{0B934364-6327-4E8C-9BE6-159670528043}"/>
    <cellStyle name="Normal 30 28 2 3" xfId="22007" xr:uid="{06E40B1D-01FD-4166-BBC0-41844359DFFB}"/>
    <cellStyle name="Normal 30 28 2 4" xfId="27705" xr:uid="{43E4AD9A-08AD-4090-8EFA-76239B0B3776}"/>
    <cellStyle name="Normal 30 28 2 5" xfId="33403" xr:uid="{10AB6C66-373F-4B53-9C6D-B3907F478CEC}"/>
    <cellStyle name="Normal 30 28 3" xfId="5250" xr:uid="{D178397F-F654-4F18-851B-90F8F7F46BB9}"/>
    <cellStyle name="Normal 30 28 4" xfId="5251" xr:uid="{4066A0A6-F6AE-41AD-AA1C-5B1B3400346C}"/>
    <cellStyle name="Normal 30 28 5" xfId="15470" xr:uid="{7D4ABF85-8A30-4F43-BF6D-B9194AAFF51A}"/>
    <cellStyle name="Normal 30 28 6" xfId="22006" xr:uid="{77DB8257-B587-42FC-8AD7-D36C39DC429F}"/>
    <cellStyle name="Normal 30 28 7" xfId="27704" xr:uid="{3B5F66D6-55A1-4CFC-880F-C9DDDC6500F2}"/>
    <cellStyle name="Normal 30 28 8" xfId="33402" xr:uid="{11DC9E96-5580-4200-8C99-7E179E16F21D}"/>
    <cellStyle name="Normal 30 29" xfId="5252" xr:uid="{9B67937F-25D1-429B-BD44-17FDCA78326D}"/>
    <cellStyle name="Normal 30 29 2" xfId="5253" xr:uid="{D04F7D57-FA99-4841-BF72-49BB2F517A04}"/>
    <cellStyle name="Normal 30 29 2 2" xfId="15473" xr:uid="{D38A0089-8AF4-4A24-9248-E816DECB6C5B}"/>
    <cellStyle name="Normal 30 29 2 3" xfId="22009" xr:uid="{A11F71D0-1512-4FDA-BA49-F16723649B6F}"/>
    <cellStyle name="Normal 30 29 2 4" xfId="27707" xr:uid="{24F51DE4-8436-48C2-9E3F-10BAC18353DA}"/>
    <cellStyle name="Normal 30 29 2 5" xfId="33405" xr:uid="{422B2487-5F57-4D80-8B0F-C67FFA40FC92}"/>
    <cellStyle name="Normal 30 29 3" xfId="5254" xr:uid="{2828E257-7B6C-4A1C-A831-AD872BFD6E50}"/>
    <cellStyle name="Normal 30 29 4" xfId="5255" xr:uid="{01E95D5D-BC49-4B30-84D7-DC053A032F3E}"/>
    <cellStyle name="Normal 30 29 5" xfId="15472" xr:uid="{38BB1FA4-82EE-4857-A0CC-0A7B858BBF70}"/>
    <cellStyle name="Normal 30 29 6" xfId="22008" xr:uid="{AEEDCEC8-1397-4BB2-BCF7-573061A181AB}"/>
    <cellStyle name="Normal 30 29 7" xfId="27706" xr:uid="{7349D3D1-B76E-48E1-A189-5E9DECF8DF20}"/>
    <cellStyle name="Normal 30 29 8" xfId="33404" xr:uid="{A12B1F37-DBC7-4264-AD21-FFCF0DF2CFA1}"/>
    <cellStyle name="Normal 30 3" xfId="5256" xr:uid="{91D82BFE-B058-410F-BB22-78B3BEE47340}"/>
    <cellStyle name="Normal 30 3 2" xfId="5257" xr:uid="{DB83C293-1C03-40F5-8D7A-7A6B7B8A1FA8}"/>
    <cellStyle name="Normal 30 3 2 2" xfId="15475" xr:uid="{3CCB0EE9-0C5F-41E8-B9FD-350B96C1BB08}"/>
    <cellStyle name="Normal 30 3 2 3" xfId="22011" xr:uid="{9BBE1A8F-45C8-4289-A503-AC6883C14FBD}"/>
    <cellStyle name="Normal 30 3 2 4" xfId="27709" xr:uid="{B00CB382-7A18-4D95-9E10-52414CBB8939}"/>
    <cellStyle name="Normal 30 3 2 5" xfId="33407" xr:uid="{15CACA31-F3CA-4763-9D00-199E4B426F8A}"/>
    <cellStyle name="Normal 30 3 3" xfId="5258" xr:uid="{2B486F32-6B1E-4E0A-83CB-7949F73594B3}"/>
    <cellStyle name="Normal 30 3 4" xfId="5259" xr:uid="{B7B76053-312D-4B73-986A-831FE7C0CC8C}"/>
    <cellStyle name="Normal 30 3 5" xfId="15474" xr:uid="{BF22EA6C-02B7-40B8-A060-DAD5EB4738E9}"/>
    <cellStyle name="Normal 30 3 6" xfId="22010" xr:uid="{A0ACBD0C-6D3C-487A-8C75-5BBDBB9B858F}"/>
    <cellStyle name="Normal 30 3 7" xfId="27708" xr:uid="{306D936D-BF34-428C-AA4C-BAC6CD8B1203}"/>
    <cellStyle name="Normal 30 3 8" xfId="33406" xr:uid="{E0D1F876-C06D-4500-A4EE-F514FAC6C25B}"/>
    <cellStyle name="Normal 30 30" xfId="5260" xr:uid="{F0194ACE-08CD-4643-8157-83880EA91B00}"/>
    <cellStyle name="Normal 30 30 2" xfId="5261" xr:uid="{C0F663F7-04E5-4CAF-A908-E6BC3938E2A7}"/>
    <cellStyle name="Normal 30 30 2 2" xfId="15477" xr:uid="{EC933C8C-14FD-46AA-86B5-9D05D5AAEADB}"/>
    <cellStyle name="Normal 30 30 2 3" xfId="22013" xr:uid="{90C5AF2B-7964-4618-A8B6-81E31CAA294A}"/>
    <cellStyle name="Normal 30 30 2 4" xfId="27711" xr:uid="{FFD3D71C-95AF-4EB0-8A12-1E89B61E8575}"/>
    <cellStyle name="Normal 30 30 2 5" xfId="33409" xr:uid="{65571B61-6C87-4D45-93CD-F15CF5C4BCF4}"/>
    <cellStyle name="Normal 30 30 3" xfId="5262" xr:uid="{A86088E3-F761-4738-AB22-DBB0385DBAA8}"/>
    <cellStyle name="Normal 30 30 4" xfId="5263" xr:uid="{F59D8B01-C679-4C79-A92A-41AFB4DDFB57}"/>
    <cellStyle name="Normal 30 30 5" xfId="15476" xr:uid="{DD27430B-6801-41BB-8DCD-6B853FDC422D}"/>
    <cellStyle name="Normal 30 30 6" xfId="22012" xr:uid="{466E3AC0-810A-44A0-9F6E-2C1664976643}"/>
    <cellStyle name="Normal 30 30 7" xfId="27710" xr:uid="{87037E6D-7D89-4D31-82AF-286A7708CE27}"/>
    <cellStyle name="Normal 30 30 8" xfId="33408" xr:uid="{71FACDEF-CEF3-41FC-A100-BEB71D4766B4}"/>
    <cellStyle name="Normal 30 31" xfId="5264" xr:uid="{45D7C832-E76B-4796-9B4E-D53B6603E803}"/>
    <cellStyle name="Normal 30 31 2" xfId="5265" xr:uid="{462A2A61-622C-41F9-8B24-41F3C04C8748}"/>
    <cellStyle name="Normal 30 31 2 2" xfId="15479" xr:uid="{907D92FE-3C8C-4C38-ACA8-3434C9DC3855}"/>
    <cellStyle name="Normal 30 31 2 3" xfId="22015" xr:uid="{21E6083B-7DFB-4A5C-AA49-6A4B21795089}"/>
    <cellStyle name="Normal 30 31 2 4" xfId="27713" xr:uid="{DDDA499C-86C8-422A-B0ED-33A60025E45E}"/>
    <cellStyle name="Normal 30 31 2 5" xfId="33411" xr:uid="{DA2301E9-BFA6-4A86-8A9B-957C1BEC1196}"/>
    <cellStyle name="Normal 30 31 3" xfId="5266" xr:uid="{D98449B3-659A-474E-9341-FB77E7602B8F}"/>
    <cellStyle name="Normal 30 31 4" xfId="5267" xr:uid="{D56E54B8-791F-436D-A0FE-0B445E8E3571}"/>
    <cellStyle name="Normal 30 31 5" xfId="15478" xr:uid="{B0922CEE-1114-4892-97DB-288EF977C228}"/>
    <cellStyle name="Normal 30 31 6" xfId="22014" xr:uid="{26FB804C-0150-40D2-B286-C290CAFCB0E6}"/>
    <cellStyle name="Normal 30 31 7" xfId="27712" xr:uid="{0DFBB324-9B2D-404A-8CA6-ADF3383B1A08}"/>
    <cellStyle name="Normal 30 31 8" xfId="33410" xr:uid="{3B5EE39E-F793-42AC-B598-B832733C3781}"/>
    <cellStyle name="Normal 30 32" xfId="5268" xr:uid="{E8AAA67E-1F7D-4EB9-99B6-5A298ACBC789}"/>
    <cellStyle name="Normal 30 32 2" xfId="5269" xr:uid="{D87AA7DE-16BF-4C47-892E-788A619BF62D}"/>
    <cellStyle name="Normal 30 32 2 2" xfId="15481" xr:uid="{341D1F5B-A500-409E-B2DF-1DDE61831F08}"/>
    <cellStyle name="Normal 30 32 2 3" xfId="22017" xr:uid="{ADC809B8-112F-4238-ACC0-0D294B157E35}"/>
    <cellStyle name="Normal 30 32 2 4" xfId="27715" xr:uid="{A5AC4AF8-8F66-41D6-984C-1EE05117786F}"/>
    <cellStyle name="Normal 30 32 2 5" xfId="33413" xr:uid="{7F903CE5-18AD-416E-9101-ACA8DF46F653}"/>
    <cellStyle name="Normal 30 32 3" xfId="5270" xr:uid="{86BD9DA8-DF2E-4AC4-920A-F16072B58B72}"/>
    <cellStyle name="Normal 30 32 4" xfId="5271" xr:uid="{9B15A529-EB65-44B0-8873-7D916AB56362}"/>
    <cellStyle name="Normal 30 32 5" xfId="15480" xr:uid="{CEEBA980-3830-4863-843A-3F5BD816D61C}"/>
    <cellStyle name="Normal 30 32 6" xfId="22016" xr:uid="{7041AD4F-6E83-4CFF-840B-2739D1DCC94B}"/>
    <cellStyle name="Normal 30 32 7" xfId="27714" xr:uid="{A639CD57-22C1-438E-983B-046DA55A7A0B}"/>
    <cellStyle name="Normal 30 32 8" xfId="33412" xr:uid="{392D28EA-8FDA-4BC0-A678-E32F83DAD850}"/>
    <cellStyle name="Normal 30 33" xfId="5272" xr:uid="{8DA3D9FD-61AB-479C-8124-ACE4A958F6D3}"/>
    <cellStyle name="Normal 30 33 2" xfId="5273" xr:uid="{D14254F0-AD33-4DF9-8EB2-74956CD81C6A}"/>
    <cellStyle name="Normal 30 33 2 2" xfId="15483" xr:uid="{C6C84D67-C9AC-44DD-9951-9A6FE3952FB7}"/>
    <cellStyle name="Normal 30 33 2 3" xfId="22019" xr:uid="{0C0DCED1-2EDC-48E3-8558-8D430AF4E9F3}"/>
    <cellStyle name="Normal 30 33 2 4" xfId="27717" xr:uid="{9F852984-A856-4261-A8C7-2E825C52B274}"/>
    <cellStyle name="Normal 30 33 2 5" xfId="33415" xr:uid="{6A44584B-3A78-4B45-A47D-8E111D533762}"/>
    <cellStyle name="Normal 30 33 3" xfId="5274" xr:uid="{E1889AB9-BE75-4232-8643-189CD0C4190D}"/>
    <cellStyle name="Normal 30 33 4" xfId="5275" xr:uid="{007E5505-5DD3-40B4-9727-AD3591EAC6A5}"/>
    <cellStyle name="Normal 30 33 5" xfId="15482" xr:uid="{E7CB9D8D-AF4D-4EF4-BC1E-E644F3F81A2E}"/>
    <cellStyle name="Normal 30 33 6" xfId="22018" xr:uid="{30F211C1-0F3C-4883-BF2F-12DA1706EF18}"/>
    <cellStyle name="Normal 30 33 7" xfId="27716" xr:uid="{816DBFAF-2764-41FE-909F-DC22BE4590C2}"/>
    <cellStyle name="Normal 30 33 8" xfId="33414" xr:uid="{AB029A28-BB0E-402F-A51F-6991EC0D2784}"/>
    <cellStyle name="Normal 30 34" xfId="5276" xr:uid="{F0758696-4766-4DD8-B5D7-819219D82C1B}"/>
    <cellStyle name="Normal 30 34 2" xfId="5277" xr:uid="{19433339-959D-4C44-814C-FC113A7875EC}"/>
    <cellStyle name="Normal 30 34 2 2" xfId="15485" xr:uid="{3A68AD8F-72EF-404D-BF11-B6BEAEC7A08C}"/>
    <cellStyle name="Normal 30 34 2 3" xfId="22021" xr:uid="{E1F1CA17-3A63-473C-A09F-90513BAF63CA}"/>
    <cellStyle name="Normal 30 34 2 4" xfId="27719" xr:uid="{60A83E54-ADF5-49C4-A21E-3D77AD49EDB2}"/>
    <cellStyle name="Normal 30 34 2 5" xfId="33417" xr:uid="{7155C80C-4500-4695-AF78-312BC7659147}"/>
    <cellStyle name="Normal 30 34 3" xfId="5278" xr:uid="{9442DD47-A8F1-4297-A5E8-2653993F5B0E}"/>
    <cellStyle name="Normal 30 34 4" xfId="5279" xr:uid="{94570291-79AA-4681-8B8B-40D8F215A0BA}"/>
    <cellStyle name="Normal 30 34 5" xfId="15484" xr:uid="{B653B4DA-1A70-4F83-8593-7CF467C6E8FC}"/>
    <cellStyle name="Normal 30 34 6" xfId="22020" xr:uid="{48C9D072-BC6F-453C-88CF-C83B6E92D16F}"/>
    <cellStyle name="Normal 30 34 7" xfId="27718" xr:uid="{8E8FCEE5-4DC2-4BF9-A9F3-51387E6589BB}"/>
    <cellStyle name="Normal 30 34 8" xfId="33416" xr:uid="{3500EC11-DBA2-4A90-9E23-19C25061B34A}"/>
    <cellStyle name="Normal 30 35" xfId="5280" xr:uid="{6599373C-0226-498E-95A0-0DA63066997C}"/>
    <cellStyle name="Normal 30 35 2" xfId="15486" xr:uid="{B3BDA9AD-776E-4110-8ADB-899FCF1F76F7}"/>
    <cellStyle name="Normal 30 35 3" xfId="22022" xr:uid="{A8EAF36D-04D6-48BE-9F96-7A0AE7651BC4}"/>
    <cellStyle name="Normal 30 35 4" xfId="27720" xr:uid="{434D7DF9-8F38-48DE-B6A7-71799F92A25E}"/>
    <cellStyle name="Normal 30 35 5" xfId="33418" xr:uid="{CDBB99E5-359C-4640-997E-F2171EE22360}"/>
    <cellStyle name="Normal 30 36" xfId="5281" xr:uid="{4F300C5D-0B21-4987-BF77-E1BF96F5778D}"/>
    <cellStyle name="Normal 30 36 2" xfId="15487" xr:uid="{D2B54A13-DCD4-465A-AC60-E6D62B80389D}"/>
    <cellStyle name="Normal 30 36 3" xfId="22023" xr:uid="{FCC85ACD-7140-4904-9853-C551F2E99938}"/>
    <cellStyle name="Normal 30 36 4" xfId="27721" xr:uid="{0DE663DE-3D76-4ED5-8208-1B5FEF022440}"/>
    <cellStyle name="Normal 30 36 5" xfId="33419" xr:uid="{B5244B5B-DEB6-4D53-8A8B-C7D56A6E7D9D}"/>
    <cellStyle name="Normal 30 37" xfId="5282" xr:uid="{2BE563D7-A359-4475-B6D8-424047511436}"/>
    <cellStyle name="Normal 30 37 2" xfId="15488" xr:uid="{40F166DE-985C-4886-906D-A3B82FFCC561}"/>
    <cellStyle name="Normal 30 37 3" xfId="22024" xr:uid="{74A01217-4BA1-41E9-9F16-A718D48CD133}"/>
    <cellStyle name="Normal 30 37 4" xfId="27722" xr:uid="{6423540E-3716-4813-AE5A-7B70FEB5BB71}"/>
    <cellStyle name="Normal 30 37 5" xfId="33420" xr:uid="{8DCB91DE-905A-46A3-A178-9A28088475FE}"/>
    <cellStyle name="Normal 30 38" xfId="5283" xr:uid="{8C52FE63-6E80-4615-AB06-8814C921BD39}"/>
    <cellStyle name="Normal 30 38 2" xfId="15489" xr:uid="{68031C6A-7C5E-4E50-A52B-15855948BC2B}"/>
    <cellStyle name="Normal 30 38 3" xfId="22025" xr:uid="{48FBDC4F-EC56-4B9D-A1F7-D6AE42A04219}"/>
    <cellStyle name="Normal 30 38 4" xfId="27723" xr:uid="{74C84F59-3322-4835-895D-B75D0FC753BA}"/>
    <cellStyle name="Normal 30 38 5" xfId="33421" xr:uid="{FCFEF175-0812-4C7B-9473-890CD196D03F}"/>
    <cellStyle name="Normal 30 39" xfId="5284" xr:uid="{C54F2E91-9D4E-4710-A1F3-D12C14E61FE2}"/>
    <cellStyle name="Normal 30 39 2" xfId="15490" xr:uid="{AFA25E1F-B3F2-499C-99E5-F3EEEE153385}"/>
    <cellStyle name="Normal 30 39 3" xfId="22026" xr:uid="{CB19169A-ABDB-49B5-9539-935A18C126BF}"/>
    <cellStyle name="Normal 30 39 4" xfId="27724" xr:uid="{A4369205-A858-4E7D-8C53-68EE1D02481B}"/>
    <cellStyle name="Normal 30 39 5" xfId="33422" xr:uid="{1A7D9EB4-1A4F-495E-89BE-059163798313}"/>
    <cellStyle name="Normal 30 4" xfId="5285" xr:uid="{C970BA08-355C-4673-9210-2FD94700CBDB}"/>
    <cellStyle name="Normal 30 4 2" xfId="5286" xr:uid="{5A41B861-C83F-44AC-B06B-4B5218DDB175}"/>
    <cellStyle name="Normal 30 4 2 2" xfId="15492" xr:uid="{0DDB4A92-0803-4CB1-BF8C-FC3A902FA644}"/>
    <cellStyle name="Normal 30 4 2 3" xfId="22028" xr:uid="{5FB2F263-3892-4C7A-9A45-BF6F17459067}"/>
    <cellStyle name="Normal 30 4 2 4" xfId="27726" xr:uid="{10B7AAF6-597E-4C4B-B4CF-5E6713FD945E}"/>
    <cellStyle name="Normal 30 4 2 5" xfId="33424" xr:uid="{2FA046D3-8A23-49AD-AF82-B9AD68389196}"/>
    <cellStyle name="Normal 30 4 3" xfId="5287" xr:uid="{EC6E1EE0-B3BB-4C0F-BCEE-AA29B0A30286}"/>
    <cellStyle name="Normal 30 4 4" xfId="5288" xr:uid="{599B8C30-A54D-4C03-A83A-FEABD98B19CB}"/>
    <cellStyle name="Normal 30 4 5" xfId="15491" xr:uid="{C7577458-1C8B-4F47-9495-B6083A850D8F}"/>
    <cellStyle name="Normal 30 4 6" xfId="22027" xr:uid="{7957E932-2E5F-4661-AED9-DF12C57A32E6}"/>
    <cellStyle name="Normal 30 4 7" xfId="27725" xr:uid="{885F0D4C-3C55-43F8-B3EE-17962C4A63BE}"/>
    <cellStyle name="Normal 30 4 8" xfId="33423" xr:uid="{75C4812B-61F3-437D-9466-E5EF11D7CD64}"/>
    <cellStyle name="Normal 30 40" xfId="5289" xr:uid="{E51BD568-9C2B-454C-AC2F-B351F74F2182}"/>
    <cellStyle name="Normal 30 40 2" xfId="15493" xr:uid="{54AFDD8E-D8B5-4F9B-AC77-69566CC805C8}"/>
    <cellStyle name="Normal 30 40 3" xfId="22029" xr:uid="{AD3DC49C-4671-4730-9696-8A3314CCB2F9}"/>
    <cellStyle name="Normal 30 40 4" xfId="27727" xr:uid="{64F43515-0314-4B0B-8573-024E02DB0C89}"/>
    <cellStyle name="Normal 30 40 5" xfId="33425" xr:uid="{0942C50E-EEA2-4284-BEA0-F61D604F54A8}"/>
    <cellStyle name="Normal 30 41" xfId="5290" xr:uid="{CF17CA60-BEFF-4B69-8033-6016F61DC10A}"/>
    <cellStyle name="Normal 30 41 2" xfId="15494" xr:uid="{D1088095-915E-4F9C-9FFB-082515A71F37}"/>
    <cellStyle name="Normal 30 41 3" xfId="22030" xr:uid="{A28A7CEE-9C52-43E0-877E-E58F83F151BB}"/>
    <cellStyle name="Normal 30 41 4" xfId="27728" xr:uid="{5FA060EF-A0C3-4455-AEDD-29E1464FA199}"/>
    <cellStyle name="Normal 30 41 5" xfId="33426" xr:uid="{1DFA17A4-EE34-476F-B1AA-A6B9C0455890}"/>
    <cellStyle name="Normal 30 42" xfId="5291" xr:uid="{DCAD50C7-9E97-491B-9238-43EC971DD381}"/>
    <cellStyle name="Normal 30 42 2" xfId="15495" xr:uid="{648ED3AD-F8B2-4D55-8B4E-405159542450}"/>
    <cellStyle name="Normal 30 42 3" xfId="22031" xr:uid="{4FD52E1B-BF26-4223-B8D2-0043869CD4A5}"/>
    <cellStyle name="Normal 30 42 4" xfId="27729" xr:uid="{40ECC0BB-1F2C-4EEA-B496-42B78BB85C69}"/>
    <cellStyle name="Normal 30 42 5" xfId="33427" xr:uid="{FF7F9914-1A42-49D0-A6EC-CF64E9ECA8D4}"/>
    <cellStyle name="Normal 30 43" xfId="5292" xr:uid="{28516264-CBFB-4D57-80A4-89329D8E362D}"/>
    <cellStyle name="Normal 30 43 2" xfId="15496" xr:uid="{CB245F01-E852-4A07-BF10-23C6AA08204A}"/>
    <cellStyle name="Normal 30 43 3" xfId="22032" xr:uid="{07C7FDA8-FEA1-4832-9A31-33877638D5C7}"/>
    <cellStyle name="Normal 30 43 4" xfId="27730" xr:uid="{E7C68337-1C56-450E-B397-5123A24DD328}"/>
    <cellStyle name="Normal 30 43 5" xfId="33428" xr:uid="{3E0D866D-9517-4A39-B55E-DBF4EC4E609E}"/>
    <cellStyle name="Normal 30 44" xfId="5293" xr:uid="{207855F9-5563-4680-B631-C86F7D767C11}"/>
    <cellStyle name="Normal 30 44 2" xfId="15497" xr:uid="{23BA953C-1DAC-496C-9EDC-F950E84C31EF}"/>
    <cellStyle name="Normal 30 44 3" xfId="22033" xr:uid="{5CFE1E51-C0BF-4760-B617-50463EAD2FFF}"/>
    <cellStyle name="Normal 30 44 4" xfId="27731" xr:uid="{9C54A529-1568-4403-B0D2-751952F0EC7F}"/>
    <cellStyle name="Normal 30 44 5" xfId="33429" xr:uid="{5E359C29-CD3C-4E9A-9A07-57696E8471E7}"/>
    <cellStyle name="Normal 30 45" xfId="5294" xr:uid="{3A5BFD79-5EF6-4C63-BBEF-A4126279BBAE}"/>
    <cellStyle name="Normal 30 45 2" xfId="15498" xr:uid="{3E1A5E62-11F8-4DB7-95DA-BD8A06A050FC}"/>
    <cellStyle name="Normal 30 45 3" xfId="22034" xr:uid="{415F3035-905E-4947-8D86-0B3F959223DD}"/>
    <cellStyle name="Normal 30 45 4" xfId="27732" xr:uid="{FD8D4034-524D-4848-B46F-8D06CE733D61}"/>
    <cellStyle name="Normal 30 45 5" xfId="33430" xr:uid="{4D82DA96-89F4-490D-8AC6-21242D29DD64}"/>
    <cellStyle name="Normal 30 46" xfId="5295" xr:uid="{7501B280-B2DB-40FC-9B54-AF8CE820A1A8}"/>
    <cellStyle name="Normal 30 46 2" xfId="15499" xr:uid="{B5506A09-3891-4396-A6C1-7B45B171860F}"/>
    <cellStyle name="Normal 30 46 3" xfId="22035" xr:uid="{5A07C54B-5EBA-427B-A230-E2D49FE6460A}"/>
    <cellStyle name="Normal 30 46 4" xfId="27733" xr:uid="{72ED1C30-A97B-4F2D-A155-632BD10ECC08}"/>
    <cellStyle name="Normal 30 46 5" xfId="33431" xr:uid="{720092C7-D9DC-4441-B0B5-9E96916EF4AB}"/>
    <cellStyle name="Normal 30 47" xfId="5296" xr:uid="{79B08269-404A-40C4-A478-E631948D59A3}"/>
    <cellStyle name="Normal 30 47 2" xfId="15500" xr:uid="{72CD1115-4B9E-4FA9-A261-712FA7484B5C}"/>
    <cellStyle name="Normal 30 47 3" xfId="22036" xr:uid="{07C13E68-F564-4D59-A130-D2FC02CFC2CA}"/>
    <cellStyle name="Normal 30 47 4" xfId="27734" xr:uid="{147E0AB6-E9F4-4E0E-942F-8BC2AEDEDE52}"/>
    <cellStyle name="Normal 30 47 5" xfId="33432" xr:uid="{BBB96EBC-2AD3-42DE-9922-C464B8968568}"/>
    <cellStyle name="Normal 30 48" xfId="5297" xr:uid="{197B1559-5F5C-440F-AF82-35FD3E3F000A}"/>
    <cellStyle name="Normal 30 48 2" xfId="15501" xr:uid="{1C8EB3DD-EBDB-4161-AC5A-A7AA95F6AB78}"/>
    <cellStyle name="Normal 30 48 3" xfId="22037" xr:uid="{A7342F52-5100-4F1D-8685-6E9F11BF9E92}"/>
    <cellStyle name="Normal 30 48 4" xfId="27735" xr:uid="{19DD024F-13EE-49D8-82C9-B16959BCEC3E}"/>
    <cellStyle name="Normal 30 48 5" xfId="33433" xr:uid="{D520C340-B689-48CA-8CA7-FFBB226D5BC5}"/>
    <cellStyle name="Normal 30 49" xfId="5298" xr:uid="{46E090DF-0521-4590-A515-3B227194D97B}"/>
    <cellStyle name="Normal 30 49 2" xfId="15502" xr:uid="{AAD702C9-AFCA-4A52-9CDD-C32D73D35463}"/>
    <cellStyle name="Normal 30 49 3" xfId="22038" xr:uid="{809B0707-A6AE-4060-A1DB-13CCD9BB0586}"/>
    <cellStyle name="Normal 30 49 4" xfId="27736" xr:uid="{338C0710-E885-4A15-A5E4-3610769B87B9}"/>
    <cellStyle name="Normal 30 49 5" xfId="33434" xr:uid="{BE4E0D6E-7A4B-4F82-892E-35450BECEB2D}"/>
    <cellStyle name="Normal 30 5" xfId="5299" xr:uid="{9FA91F8D-08E9-4FCB-A34F-DF0F5F1FB8A3}"/>
    <cellStyle name="Normal 30 5 2" xfId="5300" xr:uid="{4B421936-02A4-4968-BED4-56BC34BE0E17}"/>
    <cellStyle name="Normal 30 5 2 2" xfId="15504" xr:uid="{BFDFEC1F-46F3-4A4B-B94E-EB5601FAD210}"/>
    <cellStyle name="Normal 30 5 2 3" xfId="22040" xr:uid="{3E80EA27-2E4C-4BA5-992C-A1764DE2F0F5}"/>
    <cellStyle name="Normal 30 5 2 4" xfId="27738" xr:uid="{2B614FEF-0E7A-442A-9DFC-CA18D36F16B7}"/>
    <cellStyle name="Normal 30 5 2 5" xfId="33436" xr:uid="{6D598FE3-4501-4793-BC30-6EA608BEF4B2}"/>
    <cellStyle name="Normal 30 5 3" xfId="5301" xr:uid="{B70C640C-4622-425B-82A8-64B6D91366DE}"/>
    <cellStyle name="Normal 30 5 4" xfId="5302" xr:uid="{4D552F59-4E13-4C15-8124-3C132AE96C4B}"/>
    <cellStyle name="Normal 30 5 5" xfId="15503" xr:uid="{7AC17DAC-23B7-4790-8719-A99E4C08C4FB}"/>
    <cellStyle name="Normal 30 5 6" xfId="22039" xr:uid="{E8C5B5F1-A050-4EDB-A5BC-106F60420E58}"/>
    <cellStyle name="Normal 30 5 7" xfId="27737" xr:uid="{E8E53797-A599-41DA-BC20-B7A16BF72EE7}"/>
    <cellStyle name="Normal 30 5 8" xfId="33435" xr:uid="{1849217F-F8A7-44B7-A1E4-EE0DFE369C8A}"/>
    <cellStyle name="Normal 30 50" xfId="5303" xr:uid="{B3B6453A-C2F2-4EAE-A7CE-BAE55FAE08E1}"/>
    <cellStyle name="Normal 30 50 2" xfId="15505" xr:uid="{A1C849B7-B2B0-44D5-8A57-50C095B924A2}"/>
    <cellStyle name="Normal 30 50 3" xfId="22041" xr:uid="{0992F99E-C7D5-42B2-9C03-1E69006BB909}"/>
    <cellStyle name="Normal 30 50 4" xfId="27739" xr:uid="{7EEF4521-267E-49D4-89CF-36A6268F34C6}"/>
    <cellStyle name="Normal 30 50 5" xfId="33437" xr:uid="{AA241DE7-14E1-4ABD-AC50-8C9E672770CC}"/>
    <cellStyle name="Normal 30 51" xfId="5304" xr:uid="{A90D8281-1BD5-48D8-8E9A-7126626593DC}"/>
    <cellStyle name="Normal 30 51 2" xfId="15506" xr:uid="{681B4844-B06B-41EF-B15F-420A2FD5EC66}"/>
    <cellStyle name="Normal 30 51 3" xfId="22042" xr:uid="{262F609C-2340-4811-AF2A-FC24D5794FD2}"/>
    <cellStyle name="Normal 30 51 4" xfId="27740" xr:uid="{995A4546-6C16-4762-A15E-83097916C846}"/>
    <cellStyle name="Normal 30 51 5" xfId="33438" xr:uid="{53850070-3CF9-4A51-AAF0-9905FE8527C5}"/>
    <cellStyle name="Normal 30 52" xfId="5305" xr:uid="{F3EBF526-931A-40D6-A81F-A7DDEB69469A}"/>
    <cellStyle name="Normal 30 52 2" xfId="15507" xr:uid="{BC0FE510-70EA-4E8E-9E1A-5A2CE82E1874}"/>
    <cellStyle name="Normal 30 52 3" xfId="22043" xr:uid="{A11E7215-178E-45C1-BF8D-5890E89DE44D}"/>
    <cellStyle name="Normal 30 52 4" xfId="27741" xr:uid="{6CE65784-0EAD-43A1-AE2E-A6473FD0AC01}"/>
    <cellStyle name="Normal 30 52 5" xfId="33439" xr:uid="{6CB8355D-64BD-4C4B-AED2-041A9ACE3E57}"/>
    <cellStyle name="Normal 30 53" xfId="5306" xr:uid="{6D4CB55E-FC21-4081-AD43-87BF8E3B4B5A}"/>
    <cellStyle name="Normal 30 53 2" xfId="15508" xr:uid="{F1622E8E-79D5-476F-A99B-C3E174DC6A70}"/>
    <cellStyle name="Normal 30 53 3" xfId="22044" xr:uid="{0A97FB67-E513-4E6E-B0FB-33B417198D56}"/>
    <cellStyle name="Normal 30 53 4" xfId="27742" xr:uid="{71BBD859-6896-4378-84FE-3F0526561D3E}"/>
    <cellStyle name="Normal 30 53 5" xfId="33440" xr:uid="{1F897784-6E1B-4623-AD37-4F77088E68E4}"/>
    <cellStyle name="Normal 30 54" xfId="5307" xr:uid="{815D779C-80FE-48A4-9FEC-8DE5AC706F70}"/>
    <cellStyle name="Normal 30 54 2" xfId="15509" xr:uid="{11339078-67E1-44F8-8C27-B3C85AE9C199}"/>
    <cellStyle name="Normal 30 54 3" xfId="22045" xr:uid="{5BEE1F94-95AF-4D10-A8CF-9D94DDC77A99}"/>
    <cellStyle name="Normal 30 54 4" xfId="27743" xr:uid="{FAD1A053-73A5-43DA-9E8B-5E45D1F18D48}"/>
    <cellStyle name="Normal 30 54 5" xfId="33441" xr:uid="{B03F9660-8FF0-4BA7-9FDC-5172D2F202FA}"/>
    <cellStyle name="Normal 30 55" xfId="5308" xr:uid="{23230422-51C0-4767-BD16-D09577C4FEEF}"/>
    <cellStyle name="Normal 30 55 2" xfId="15510" xr:uid="{C3E9D3E9-F546-4B24-9F36-F8C4470D6730}"/>
    <cellStyle name="Normal 30 55 3" xfId="22046" xr:uid="{ED5F6E63-2F69-4509-B086-DA0B37C8CE24}"/>
    <cellStyle name="Normal 30 55 4" xfId="27744" xr:uid="{45E6D6E7-C828-4E06-BA46-C788C0767652}"/>
    <cellStyle name="Normal 30 55 5" xfId="33442" xr:uid="{0BC721BF-F293-43C3-9BFD-3CAFF816956F}"/>
    <cellStyle name="Normal 30 56" xfId="5309" xr:uid="{9A9DCCD2-9F42-4172-828B-65D7C567F430}"/>
    <cellStyle name="Normal 30 56 2" xfId="15511" xr:uid="{13CA9E09-6DE5-4238-96BD-447138F08D20}"/>
    <cellStyle name="Normal 30 56 3" xfId="22047" xr:uid="{F8F2930D-3AD2-472E-966D-8C226CF1438E}"/>
    <cellStyle name="Normal 30 56 4" xfId="27745" xr:uid="{EC62D6A4-9EB2-4B97-BF26-3D52D905661B}"/>
    <cellStyle name="Normal 30 56 5" xfId="33443" xr:uid="{E59C47B9-16A3-4F8C-AE13-ABED1963D75A}"/>
    <cellStyle name="Normal 30 57" xfId="5310" xr:uid="{DA4360ED-CDBF-4EC5-9D47-D80138D3E566}"/>
    <cellStyle name="Normal 30 57 2" xfId="15512" xr:uid="{10730B24-2BE3-45B5-91FE-AE35E5D0CFCB}"/>
    <cellStyle name="Normal 30 57 3" xfId="22048" xr:uid="{22192974-C49B-4CFC-A733-A0A5F8036E72}"/>
    <cellStyle name="Normal 30 57 4" xfId="27746" xr:uid="{9D61760A-B321-4269-81B4-AD09FE336800}"/>
    <cellStyle name="Normal 30 57 5" xfId="33444" xr:uid="{B91CBA6F-74A3-4061-89E4-621172C6BDA0}"/>
    <cellStyle name="Normal 30 58" xfId="5311" xr:uid="{6804417C-39F8-4948-8007-DCF7A8D54BEB}"/>
    <cellStyle name="Normal 30 58 2" xfId="15513" xr:uid="{271BCB8D-C75E-4E8E-8AEB-C89E5D1E0A1E}"/>
    <cellStyle name="Normal 30 58 3" xfId="22049" xr:uid="{2D6BDDC8-C13F-45D4-B0EE-576EA8D7AAB8}"/>
    <cellStyle name="Normal 30 58 4" xfId="27747" xr:uid="{359B8787-4DD3-41E4-851F-C1813A485C90}"/>
    <cellStyle name="Normal 30 58 5" xfId="33445" xr:uid="{CA147A18-FFDD-4462-8C62-6C28CDA8B077}"/>
    <cellStyle name="Normal 30 59" xfId="5312" xr:uid="{68D59E24-62C8-4C90-9024-374D89330039}"/>
    <cellStyle name="Normal 30 59 2" xfId="15514" xr:uid="{59A03427-AEEE-40B1-B7E2-BF64C977861E}"/>
    <cellStyle name="Normal 30 59 3" xfId="22050" xr:uid="{3ABF21FF-A3A6-4AC1-9C15-FD2BA16A5D66}"/>
    <cellStyle name="Normal 30 59 4" xfId="27748" xr:uid="{5F9EB7DD-6991-4A00-8CE3-67631C7FED64}"/>
    <cellStyle name="Normal 30 59 5" xfId="33446" xr:uid="{1255E575-F4A3-49DE-93E5-83BFF06C0FB9}"/>
    <cellStyle name="Normal 30 6" xfId="5313" xr:uid="{3EF7A554-A2FA-4DF2-A87F-A3AD4C8DB161}"/>
    <cellStyle name="Normal 30 6 2" xfId="5314" xr:uid="{A2749A0E-2196-4662-A7E1-DD70EA83E779}"/>
    <cellStyle name="Normal 30 6 2 2" xfId="15516" xr:uid="{DDC25E6C-4E61-4837-909F-2C8126FEF0E2}"/>
    <cellStyle name="Normal 30 6 2 3" xfId="22052" xr:uid="{B2794E45-2514-4668-8589-A6F34EAB31E1}"/>
    <cellStyle name="Normal 30 6 2 4" xfId="27750" xr:uid="{08E5263C-086B-45D5-BBE4-20608C373581}"/>
    <cellStyle name="Normal 30 6 2 5" xfId="33448" xr:uid="{6DF69F24-563C-4448-9035-47512E66E01E}"/>
    <cellStyle name="Normal 30 6 3" xfId="5315" xr:uid="{225B1C98-02FC-4BB6-82FC-399062628A83}"/>
    <cellStyle name="Normal 30 6 4" xfId="5316" xr:uid="{EF3A92B6-5C39-4829-93C1-E283DA6C2CCF}"/>
    <cellStyle name="Normal 30 6 5" xfId="15515" xr:uid="{55E5776A-5BFC-4270-9553-B67BEF12D57F}"/>
    <cellStyle name="Normal 30 6 6" xfId="22051" xr:uid="{297DF7F3-7758-4C12-B854-F26D5DE18F5D}"/>
    <cellStyle name="Normal 30 6 7" xfId="27749" xr:uid="{579B8319-B5A9-4FE9-BE31-84B9401E3DAD}"/>
    <cellStyle name="Normal 30 6 8" xfId="33447" xr:uid="{1AA2A315-4E45-4162-ADEF-D2564CB60514}"/>
    <cellStyle name="Normal 30 60" xfId="5317" xr:uid="{4DF1B77A-B06A-41BC-9503-BB69BDA15A91}"/>
    <cellStyle name="Normal 30 60 2" xfId="15517" xr:uid="{0799DDC6-E49E-4C67-99D8-91484DD1AE19}"/>
    <cellStyle name="Normal 30 60 3" xfId="22053" xr:uid="{57F740CD-098E-4DE9-8C26-D78E78009D32}"/>
    <cellStyle name="Normal 30 60 4" xfId="27751" xr:uid="{30C04D4A-A594-44A5-A992-133B77810B15}"/>
    <cellStyle name="Normal 30 60 5" xfId="33449" xr:uid="{777B13EA-8A94-491F-AF47-3EDB22E95D65}"/>
    <cellStyle name="Normal 30 61" xfId="5318" xr:uid="{696CED74-53D3-4BEF-A97B-061849A85324}"/>
    <cellStyle name="Normal 30 61 2" xfId="15518" xr:uid="{01BC9E78-84BC-449D-85F8-D61478FAA0AA}"/>
    <cellStyle name="Normal 30 61 3" xfId="22054" xr:uid="{5B292B75-B7E6-4377-AE7D-41728A96AE5E}"/>
    <cellStyle name="Normal 30 61 4" xfId="27752" xr:uid="{55821FED-5009-415D-A5D2-96541DAC0FD7}"/>
    <cellStyle name="Normal 30 61 5" xfId="33450" xr:uid="{5EA1AC12-72DD-433D-BE02-AA7CCF26BF65}"/>
    <cellStyle name="Normal 30 62" xfId="5319" xr:uid="{A7D8C478-8125-468A-8973-920938B40848}"/>
    <cellStyle name="Normal 30 62 2" xfId="15519" xr:uid="{86192112-0862-46E3-9C4F-0DA24FDEE586}"/>
    <cellStyle name="Normal 30 62 3" xfId="22055" xr:uid="{7C74A81A-EBF9-44A1-804E-C3EE7D97B3F6}"/>
    <cellStyle name="Normal 30 62 4" xfId="27753" xr:uid="{08B761B1-E0C4-4CE4-916E-23BF15F83E69}"/>
    <cellStyle name="Normal 30 62 5" xfId="33451" xr:uid="{8C73A7C6-9C93-4360-8BCE-0C694EAC48AB}"/>
    <cellStyle name="Normal 30 7" xfId="5320" xr:uid="{A7004BC1-286C-4AD8-B12D-9D94D5D6FE36}"/>
    <cellStyle name="Normal 30 7 2" xfId="5321" xr:uid="{33D9D36B-BD0B-4F63-A4FD-895AA97716D2}"/>
    <cellStyle name="Normal 30 7 2 2" xfId="15521" xr:uid="{828B0D3C-645F-4826-ACEB-BB5A822CBF38}"/>
    <cellStyle name="Normal 30 7 2 3" xfId="22057" xr:uid="{FC7929AC-DBC0-478C-8AB7-76C2D7A2926E}"/>
    <cellStyle name="Normal 30 7 2 4" xfId="27755" xr:uid="{5CF9DAC0-44C0-4800-9CB4-DC057BED0654}"/>
    <cellStyle name="Normal 30 7 2 5" xfId="33453" xr:uid="{14B2C373-3F2C-450A-86CE-54ED79878260}"/>
    <cellStyle name="Normal 30 7 3" xfId="5322" xr:uid="{7F2C2401-F1F4-441D-8761-D6A966B03EDC}"/>
    <cellStyle name="Normal 30 7 4" xfId="5323" xr:uid="{F58E3CE8-DDE7-417A-BDF1-ABD4D25DAC82}"/>
    <cellStyle name="Normal 30 7 5" xfId="15520" xr:uid="{76884133-F959-4063-9CC3-3967066B9E2A}"/>
    <cellStyle name="Normal 30 7 6" xfId="22056" xr:uid="{05FFFFB5-487D-4928-8E0D-B3337B8683D8}"/>
    <cellStyle name="Normal 30 7 7" xfId="27754" xr:uid="{B8E8E1E8-B4DF-466E-B111-E328ED15B0B3}"/>
    <cellStyle name="Normal 30 7 8" xfId="33452" xr:uid="{6ED4A425-4F27-4612-9239-AE73A1ADF911}"/>
    <cellStyle name="Normal 30 8" xfId="5324" xr:uid="{B79BD299-409C-47B6-971F-5762D54713EE}"/>
    <cellStyle name="Normal 30 8 2" xfId="5325" xr:uid="{28BCF677-8CE8-4AAE-9A9B-37FC9E2C36CB}"/>
    <cellStyle name="Normal 30 8 2 2" xfId="15523" xr:uid="{AB3F74AA-6BA2-49D5-B809-AE819706ADCD}"/>
    <cellStyle name="Normal 30 8 2 3" xfId="22059" xr:uid="{308E4077-688F-469B-B271-7FC21CE9B54B}"/>
    <cellStyle name="Normal 30 8 2 4" xfId="27757" xr:uid="{2E5BD3EA-B0AE-4E3E-B8BA-4CC0F40B8ACF}"/>
    <cellStyle name="Normal 30 8 2 5" xfId="33455" xr:uid="{2C158CE6-DF2A-40D9-9901-2497A9FD1A4B}"/>
    <cellStyle name="Normal 30 8 3" xfId="5326" xr:uid="{4803696D-F6AF-41E2-B854-10A090FD0CE6}"/>
    <cellStyle name="Normal 30 8 4" xfId="5327" xr:uid="{B8BD9F4B-2B15-4384-B7ED-56125A4FBB16}"/>
    <cellStyle name="Normal 30 8 5" xfId="15522" xr:uid="{7D965FDD-755C-4460-80FA-0D7702CDAE98}"/>
    <cellStyle name="Normal 30 8 6" xfId="22058" xr:uid="{14A0F70D-1170-4EBA-8A7F-049778C872BE}"/>
    <cellStyle name="Normal 30 8 7" xfId="27756" xr:uid="{B711715E-FDC0-476F-8F53-F46E3E22DD01}"/>
    <cellStyle name="Normal 30 8 8" xfId="33454" xr:uid="{428012FA-24D4-4923-AB66-AA35F599132B}"/>
    <cellStyle name="Normal 30 9" xfId="5328" xr:uid="{90E464EC-148A-4B39-99D1-10EA91AAD2FC}"/>
    <cellStyle name="Normal 30 9 2" xfId="5329" xr:uid="{59077009-E191-4D83-AB61-88065B041F97}"/>
    <cellStyle name="Normal 30 9 2 2" xfId="15525" xr:uid="{CE6C5714-1F13-4CAC-8AC7-21DB525A24EE}"/>
    <cellStyle name="Normal 30 9 2 3" xfId="22061" xr:uid="{BA440CCC-D23B-4BC6-AD3D-88ACB38E9BFC}"/>
    <cellStyle name="Normal 30 9 2 4" xfId="27759" xr:uid="{80BE62FC-E332-4B68-A4B3-9248F1643D74}"/>
    <cellStyle name="Normal 30 9 2 5" xfId="33457" xr:uid="{7C1C4195-687D-466D-862C-5A0579845FD8}"/>
    <cellStyle name="Normal 30 9 3" xfId="5330" xr:uid="{11E8F5DF-A3A3-44AE-BC51-40350D7A0370}"/>
    <cellStyle name="Normal 30 9 4" xfId="5331" xr:uid="{6C49B89A-346B-4358-AB43-761ACBD2FF49}"/>
    <cellStyle name="Normal 30 9 5" xfId="15524" xr:uid="{582372F2-9E81-467E-B9E6-47EB6D032307}"/>
    <cellStyle name="Normal 30 9 6" xfId="22060" xr:uid="{9286FD46-4FCC-46D7-AE74-8F7BEA47C821}"/>
    <cellStyle name="Normal 30 9 7" xfId="27758" xr:uid="{BA9F69C1-562B-422B-AE46-F89E6C09C89C}"/>
    <cellStyle name="Normal 30 9 8" xfId="33456" xr:uid="{CDF728A4-7B71-4792-8D5D-39D6F38E912E}"/>
    <cellStyle name="Normal 31" xfId="1177" xr:uid="{DD4487B8-4D07-4A3D-A821-46257C6C1BEE}"/>
    <cellStyle name="Normal 31 10" xfId="5332" xr:uid="{31C11951-6B67-45E8-96ED-DDAF6041505A}"/>
    <cellStyle name="Normal 31 10 2" xfId="5333" xr:uid="{07783C31-D3B8-4073-A61D-0A48C58F87FC}"/>
    <cellStyle name="Normal 31 10 2 2" xfId="15527" xr:uid="{27F8B736-01DD-4FAB-8A55-2311E87AD8DA}"/>
    <cellStyle name="Normal 31 10 2 3" xfId="22063" xr:uid="{A86F4A56-4ECF-42EB-873D-C75780DA0B44}"/>
    <cellStyle name="Normal 31 10 2 4" xfId="27761" xr:uid="{9B1EED6C-7C27-4366-BE6E-4A6A531A06A7}"/>
    <cellStyle name="Normal 31 10 2 5" xfId="33459" xr:uid="{DCFE88A6-C318-4388-A006-A4873C178FC2}"/>
    <cellStyle name="Normal 31 10 3" xfId="5334" xr:uid="{84A9D568-D140-4871-8A28-B4F4C1D314E8}"/>
    <cellStyle name="Normal 31 10 4" xfId="5335" xr:uid="{5E463914-05E7-4F3C-9EEC-D8A824E00DD0}"/>
    <cellStyle name="Normal 31 10 5" xfId="15526" xr:uid="{47DCCC35-1A1E-4741-9816-AEBA4024201F}"/>
    <cellStyle name="Normal 31 10 6" xfId="22062" xr:uid="{012121F9-5CD3-4546-ACE8-4673BE26C7DD}"/>
    <cellStyle name="Normal 31 10 7" xfId="27760" xr:uid="{0E4E8153-004C-4506-88C7-D51E6B075AA9}"/>
    <cellStyle name="Normal 31 10 8" xfId="33458" xr:uid="{4370D4D0-27FA-49F6-9A31-91045719321C}"/>
    <cellStyle name="Normal 31 11" xfId="5336" xr:uid="{D0303088-C9DE-4B0E-AA59-4DE26D4553E4}"/>
    <cellStyle name="Normal 31 11 2" xfId="5337" xr:uid="{AE5A7820-4106-4DB4-B2C3-8321EAF83A70}"/>
    <cellStyle name="Normal 31 11 2 2" xfId="15529" xr:uid="{7B2A335C-F178-48B4-BBC7-1EA3C130C312}"/>
    <cellStyle name="Normal 31 11 2 3" xfId="22065" xr:uid="{0DBB4408-5C81-4690-B99D-04BDC59BEB2C}"/>
    <cellStyle name="Normal 31 11 2 4" xfId="27763" xr:uid="{BF9C4B68-3164-4F38-8640-BF1CF8DCA7AE}"/>
    <cellStyle name="Normal 31 11 2 5" xfId="33461" xr:uid="{38C758C9-C6C5-4B6B-BF85-922017D2508F}"/>
    <cellStyle name="Normal 31 11 3" xfId="5338" xr:uid="{C3F3107B-5355-418D-B27F-B3B19E340D90}"/>
    <cellStyle name="Normal 31 11 4" xfId="5339" xr:uid="{33D90E95-2C16-4D1C-8DC5-8A9867643C1B}"/>
    <cellStyle name="Normal 31 11 5" xfId="15528" xr:uid="{1C54B127-1BAD-4B3E-9D6B-C1E45C92ADCE}"/>
    <cellStyle name="Normal 31 11 6" xfId="22064" xr:uid="{5A130BFD-FBD7-4405-B971-1E81058B15E1}"/>
    <cellStyle name="Normal 31 11 7" xfId="27762" xr:uid="{FFE426AE-8B13-43F8-A248-1C3A8EBA2D5F}"/>
    <cellStyle name="Normal 31 11 8" xfId="33460" xr:uid="{7D0925B1-0A49-433F-9149-7927B2EF8F5B}"/>
    <cellStyle name="Normal 31 12" xfId="5340" xr:uid="{90120B36-85B8-44C5-AACF-73F6D3A1F95C}"/>
    <cellStyle name="Normal 31 12 2" xfId="5341" xr:uid="{4D8C2F57-3AF9-496D-A813-3991285E1AAD}"/>
    <cellStyle name="Normal 31 12 2 2" xfId="15531" xr:uid="{E29846BB-9911-4D34-A4B8-570B94EC7F77}"/>
    <cellStyle name="Normal 31 12 2 3" xfId="22067" xr:uid="{74F30488-8C9C-47C3-91C2-CD1BDFAD0056}"/>
    <cellStyle name="Normal 31 12 2 4" xfId="27765" xr:uid="{8AC6595C-B3DD-4A7C-9CD7-A776071CE9B0}"/>
    <cellStyle name="Normal 31 12 2 5" xfId="33463" xr:uid="{C308CE51-E9ED-4EC4-9BD2-EDA6BD9118B2}"/>
    <cellStyle name="Normal 31 12 3" xfId="5342" xr:uid="{DC99952A-F2B9-4073-A208-2567A21C712E}"/>
    <cellStyle name="Normal 31 12 4" xfId="5343" xr:uid="{10C7860F-4CA2-4635-9C2E-84DCE2FBB053}"/>
    <cellStyle name="Normal 31 12 5" xfId="15530" xr:uid="{9704E21C-B520-408A-9BCB-1F603E294783}"/>
    <cellStyle name="Normal 31 12 6" xfId="22066" xr:uid="{98563F2F-0E69-40D8-A960-9BBEF0626A34}"/>
    <cellStyle name="Normal 31 12 7" xfId="27764" xr:uid="{89E2C841-0803-41DB-9EC2-61C05B1D6BF6}"/>
    <cellStyle name="Normal 31 12 8" xfId="33462" xr:uid="{BE49D5AF-8092-4B5A-B3FB-1838FCA9EC50}"/>
    <cellStyle name="Normal 31 13" xfId="5344" xr:uid="{D4D0D6DF-EE6C-42A8-9719-75BF25928ECE}"/>
    <cellStyle name="Normal 31 13 2" xfId="5345" xr:uid="{66E44DF3-21F8-49E8-8DB6-BC2D6E366540}"/>
    <cellStyle name="Normal 31 13 2 2" xfId="15533" xr:uid="{055DA0C1-39C7-4FFE-8891-C9F0CE39402A}"/>
    <cellStyle name="Normal 31 13 2 3" xfId="22069" xr:uid="{026CF407-6065-4942-A59E-0AEC7575B405}"/>
    <cellStyle name="Normal 31 13 2 4" xfId="27767" xr:uid="{8367D315-6C83-4135-AFDC-4DC222C8A0E1}"/>
    <cellStyle name="Normal 31 13 2 5" xfId="33465" xr:uid="{1E2B9843-9144-4AE5-B18F-3E5BC7CF21CD}"/>
    <cellStyle name="Normal 31 13 3" xfId="5346" xr:uid="{A881047C-7A6C-4593-A9F1-D8AFAFD7C1D8}"/>
    <cellStyle name="Normal 31 13 4" xfId="5347" xr:uid="{2A241C28-9DBD-4EDF-8A92-FD0C306DEACA}"/>
    <cellStyle name="Normal 31 13 5" xfId="15532" xr:uid="{EEF9EEB1-9FD5-44D6-A374-09693AD1F142}"/>
    <cellStyle name="Normal 31 13 6" xfId="22068" xr:uid="{A993360A-055A-44D7-93CA-4F9465267C5E}"/>
    <cellStyle name="Normal 31 13 7" xfId="27766" xr:uid="{B21BD6F5-0F28-4ADB-8B19-08140C31D64F}"/>
    <cellStyle name="Normal 31 13 8" xfId="33464" xr:uid="{BA1DF8FA-0D84-489B-9879-2E093FF62DAF}"/>
    <cellStyle name="Normal 31 14" xfId="5348" xr:uid="{325F5FCD-E35F-4319-BB6C-3D68CA47E257}"/>
    <cellStyle name="Normal 31 14 2" xfId="5349" xr:uid="{C0E6393D-22EB-4789-86DE-AB71C7020EFC}"/>
    <cellStyle name="Normal 31 14 2 2" xfId="15535" xr:uid="{095E95C3-4A5A-40CC-BB9A-50E9D80A0CAA}"/>
    <cellStyle name="Normal 31 14 2 3" xfId="22071" xr:uid="{28B416DA-EA32-4BA3-98EB-BE1A311FBFDE}"/>
    <cellStyle name="Normal 31 14 2 4" xfId="27769" xr:uid="{97BF99AF-B012-434A-9E78-5278273C3D44}"/>
    <cellStyle name="Normal 31 14 2 5" xfId="33467" xr:uid="{7806E70B-BADE-4FCC-B786-05295AA5FE89}"/>
    <cellStyle name="Normal 31 14 3" xfId="5350" xr:uid="{DD5F7171-836B-4E78-A0FB-E2EFE1A2ED91}"/>
    <cellStyle name="Normal 31 14 4" xfId="5351" xr:uid="{91ABF667-8675-439C-BE89-656528A5A3A0}"/>
    <cellStyle name="Normal 31 14 5" xfId="15534" xr:uid="{8397C4C4-FC92-40FA-9B2B-AACFB9AC853E}"/>
    <cellStyle name="Normal 31 14 6" xfId="22070" xr:uid="{9C6144D1-49B3-4B22-B668-C1614A48850D}"/>
    <cellStyle name="Normal 31 14 7" xfId="27768" xr:uid="{BDA26B63-76D4-430C-B5D5-7D05CE060154}"/>
    <cellStyle name="Normal 31 14 8" xfId="33466" xr:uid="{729DDCDE-5A36-4363-B446-683FC80089DC}"/>
    <cellStyle name="Normal 31 15" xfId="5352" xr:uid="{78206C39-9CDC-458A-B8EC-84B2B8683D9F}"/>
    <cellStyle name="Normal 31 15 2" xfId="5353" xr:uid="{DE0135CA-1047-49D6-A7F5-407A71897710}"/>
    <cellStyle name="Normal 31 15 2 2" xfId="15537" xr:uid="{02156F16-5C36-4FDA-9BF6-C3A70D7CD5EE}"/>
    <cellStyle name="Normal 31 15 2 3" xfId="22073" xr:uid="{2A3151C9-6FC8-4A7C-8749-7F2E1D39DCBB}"/>
    <cellStyle name="Normal 31 15 2 4" xfId="27771" xr:uid="{7A383716-1356-4321-9ACB-6244C51D434B}"/>
    <cellStyle name="Normal 31 15 2 5" xfId="33469" xr:uid="{CE5B46D1-6FBE-40FB-B6AC-A26748D9887D}"/>
    <cellStyle name="Normal 31 15 3" xfId="5354" xr:uid="{AB1899D1-CE6C-4219-A475-860B01EF5E03}"/>
    <cellStyle name="Normal 31 15 4" xfId="5355" xr:uid="{2FF9E9B4-E178-4D04-9034-33756E0FB858}"/>
    <cellStyle name="Normal 31 15 5" xfId="15536" xr:uid="{462C534F-DF78-4413-8B44-7F3866B7ADAE}"/>
    <cellStyle name="Normal 31 15 6" xfId="22072" xr:uid="{93FBD348-56E8-4835-8CB8-64C2FC4DB13F}"/>
    <cellStyle name="Normal 31 15 7" xfId="27770" xr:uid="{9790F46B-0932-4B48-8758-AC3E5623A98C}"/>
    <cellStyle name="Normal 31 15 8" xfId="33468" xr:uid="{82CA8D66-2B9E-4E38-82E4-D896B91AD416}"/>
    <cellStyle name="Normal 31 16" xfId="5356" xr:uid="{7695D4F1-89B7-407A-B572-88845E12970A}"/>
    <cellStyle name="Normal 31 16 2" xfId="5357" xr:uid="{757AD410-841D-4D37-B0EB-98C118586ED5}"/>
    <cellStyle name="Normal 31 16 2 2" xfId="15539" xr:uid="{5118CB08-FBE1-4F86-B0F7-5AB7B16C80F2}"/>
    <cellStyle name="Normal 31 16 2 3" xfId="22075" xr:uid="{EC96EEB7-0AA3-406C-931A-DD8BABA2336D}"/>
    <cellStyle name="Normal 31 16 2 4" xfId="27773" xr:uid="{793BC4F5-CA70-4E11-9EB9-47B819C391A4}"/>
    <cellStyle name="Normal 31 16 2 5" xfId="33471" xr:uid="{77AA1C45-46AE-4E82-A4A6-CCBD746DE9A3}"/>
    <cellStyle name="Normal 31 16 3" xfId="5358" xr:uid="{6E8F0B2B-95EF-474A-8F94-78E0AA873FC6}"/>
    <cellStyle name="Normal 31 16 4" xfId="5359" xr:uid="{4D643C0D-C765-4926-ACE7-45E7E4F80C17}"/>
    <cellStyle name="Normal 31 16 5" xfId="15538" xr:uid="{451B6EE1-78C4-4EBE-B2CB-4ECE480A43E1}"/>
    <cellStyle name="Normal 31 16 6" xfId="22074" xr:uid="{DB3044E8-5C18-4B3C-AB54-349D6BE3DA1C}"/>
    <cellStyle name="Normal 31 16 7" xfId="27772" xr:uid="{0C7A35EB-572A-4791-9948-CAA44FC7A611}"/>
    <cellStyle name="Normal 31 16 8" xfId="33470" xr:uid="{ACB2713B-E9F2-4AE1-9EEA-FC050E248817}"/>
    <cellStyle name="Normal 31 17" xfId="5360" xr:uid="{05BE5B36-590B-4533-9CC5-27101959FE25}"/>
    <cellStyle name="Normal 31 17 2" xfId="5361" xr:uid="{21424FB5-8FEB-4D9C-B8C3-DC47E5FB6BC8}"/>
    <cellStyle name="Normal 31 17 2 2" xfId="15541" xr:uid="{09B00428-A839-4874-A31E-A237AEF8CAF3}"/>
    <cellStyle name="Normal 31 17 2 3" xfId="22077" xr:uid="{4AAB8B67-1717-4990-B71D-170B43D1A934}"/>
    <cellStyle name="Normal 31 17 2 4" xfId="27775" xr:uid="{47A6350C-F4E7-49AD-8A58-4078C5E58913}"/>
    <cellStyle name="Normal 31 17 2 5" xfId="33473" xr:uid="{D508B1E7-7273-403A-9149-F68FA8DE4FD8}"/>
    <cellStyle name="Normal 31 17 3" xfId="5362" xr:uid="{85FD13F5-C7B5-46BE-8342-E2525BA9AE7F}"/>
    <cellStyle name="Normal 31 17 4" xfId="5363" xr:uid="{38BA24E4-B3B4-46E9-99CB-12E4AE5FD6D9}"/>
    <cellStyle name="Normal 31 17 5" xfId="15540" xr:uid="{6B8C0020-5689-4B63-B2E3-70704938645E}"/>
    <cellStyle name="Normal 31 17 6" xfId="22076" xr:uid="{25DDF510-4EFD-484E-B8ED-B9FC0015BAF5}"/>
    <cellStyle name="Normal 31 17 7" xfId="27774" xr:uid="{27A153FB-5871-4432-AAD4-D79959BA7A34}"/>
    <cellStyle name="Normal 31 17 8" xfId="33472" xr:uid="{79126799-8A58-4B8E-845D-6CED0D906AC2}"/>
    <cellStyle name="Normal 31 18" xfId="5364" xr:uid="{D7DB4F3A-2155-4CB4-8139-51F0E6DF108F}"/>
    <cellStyle name="Normal 31 18 2" xfId="5365" xr:uid="{328DB766-11FE-4BF4-91F9-9132563F6C0A}"/>
    <cellStyle name="Normal 31 18 2 2" xfId="15543" xr:uid="{4CA49679-AFEB-4B25-A1DD-D534E38EA59C}"/>
    <cellStyle name="Normal 31 18 2 3" xfId="22079" xr:uid="{FABDDBBB-D154-4D36-9D76-94CEE14A2CE9}"/>
    <cellStyle name="Normal 31 18 2 4" xfId="27777" xr:uid="{22D33153-1DEE-47E0-8135-B96654A2F88F}"/>
    <cellStyle name="Normal 31 18 2 5" xfId="33475" xr:uid="{F9F762F1-9D05-46B3-A7E5-C3DBD91DD8B7}"/>
    <cellStyle name="Normal 31 18 3" xfId="5366" xr:uid="{8A523988-07DD-413D-B01E-62EFF952B0D6}"/>
    <cellStyle name="Normal 31 18 4" xfId="5367" xr:uid="{0B77D647-1615-4BF6-9E78-C42C52BAD472}"/>
    <cellStyle name="Normal 31 18 5" xfId="15542" xr:uid="{596B4238-60E6-40C9-90A7-311A67623104}"/>
    <cellStyle name="Normal 31 18 6" xfId="22078" xr:uid="{B6EA0BEB-4B65-4707-9396-513F821D6A19}"/>
    <cellStyle name="Normal 31 18 7" xfId="27776" xr:uid="{40C40B26-6B3A-47AA-85AE-76360140CADC}"/>
    <cellStyle name="Normal 31 18 8" xfId="33474" xr:uid="{64B972DF-B240-47C9-94DE-E836E336B9E6}"/>
    <cellStyle name="Normal 31 19" xfId="5368" xr:uid="{E84A763E-AFD7-432F-958F-698631C06428}"/>
    <cellStyle name="Normal 31 19 2" xfId="5369" xr:uid="{3FF070E1-0CD1-4AAB-9C0B-3DF910381FC3}"/>
    <cellStyle name="Normal 31 19 2 2" xfId="15545" xr:uid="{30018895-597C-46D5-ACDD-770413F7D5AC}"/>
    <cellStyle name="Normal 31 19 2 3" xfId="22081" xr:uid="{624DF733-5BA1-473F-82AA-308E69D9CEF7}"/>
    <cellStyle name="Normal 31 19 2 4" xfId="27779" xr:uid="{3D2DE3F0-E6E3-4B54-9B4D-4AE3B0BCBEDE}"/>
    <cellStyle name="Normal 31 19 2 5" xfId="33477" xr:uid="{0221E49F-46DD-458F-AD67-93F03C1098E4}"/>
    <cellStyle name="Normal 31 19 3" xfId="5370" xr:uid="{34CE56E2-7C82-4A56-B902-41E90D964D11}"/>
    <cellStyle name="Normal 31 19 4" xfId="5371" xr:uid="{459F898C-6439-4B57-9860-EE7180CA2007}"/>
    <cellStyle name="Normal 31 19 5" xfId="15544" xr:uid="{91F3E6FA-4809-4485-8356-8DBBE2EE651F}"/>
    <cellStyle name="Normal 31 19 6" xfId="22080" xr:uid="{7B6A42E4-6B14-49BB-AE08-D1E89D76AC98}"/>
    <cellStyle name="Normal 31 19 7" xfId="27778" xr:uid="{81E2CFFB-C4F3-4920-8BEE-020368D402B4}"/>
    <cellStyle name="Normal 31 19 8" xfId="33476" xr:uid="{1C8DE3F4-439A-4049-97A1-412134A37515}"/>
    <cellStyle name="Normal 31 2" xfId="5372" xr:uid="{9C0B1DC3-4EE4-43A3-80E0-4282828587B5}"/>
    <cellStyle name="Normal 31 2 2" xfId="5373" xr:uid="{65C8A82F-E1C1-4810-A28E-303EA4773AF9}"/>
    <cellStyle name="Normal 31 2 2 2" xfId="15547" xr:uid="{26D4BBAB-08CB-4656-B2E2-44F7E48D0435}"/>
    <cellStyle name="Normal 31 2 2 3" xfId="22083" xr:uid="{E715F07C-C0FF-4F6D-80FF-BD02A53876AE}"/>
    <cellStyle name="Normal 31 2 2 4" xfId="27781" xr:uid="{6209D979-B085-473E-80B9-F87F6640D984}"/>
    <cellStyle name="Normal 31 2 2 5" xfId="33479" xr:uid="{50F3E158-DD33-44AF-8605-4756B2794B88}"/>
    <cellStyle name="Normal 31 2 3" xfId="5374" xr:uid="{6182E314-54BA-4BC3-9552-913BA124A313}"/>
    <cellStyle name="Normal 31 2 4" xfId="5375" xr:uid="{FF4B721A-5CBC-41C8-B363-31602B2EEA03}"/>
    <cellStyle name="Normal 31 2 5" xfId="15546" xr:uid="{1A54899B-9AD2-4553-9DB8-9E9C15229D92}"/>
    <cellStyle name="Normal 31 2 6" xfId="22082" xr:uid="{9FC89079-43DF-441D-A6AD-0E7FB04F533F}"/>
    <cellStyle name="Normal 31 2 7" xfId="27780" xr:uid="{26F21885-696F-4CF5-AD80-74BE46F2D78A}"/>
    <cellStyle name="Normal 31 2 8" xfId="33478" xr:uid="{F918F008-2C2B-4A6F-ACF1-62AA324ED321}"/>
    <cellStyle name="Normal 31 20" xfId="5376" xr:uid="{F2924B0C-9FFD-4CEE-BBDD-FEDD4BC0D3C3}"/>
    <cellStyle name="Normal 31 20 2" xfId="15548" xr:uid="{F8DF4D93-DB03-4544-8A65-5CECDB06188C}"/>
    <cellStyle name="Normal 31 20 3" xfId="22084" xr:uid="{3590DDE5-8FE5-42F7-BA60-06389F35EB1B}"/>
    <cellStyle name="Normal 31 20 4" xfId="27782" xr:uid="{25C4638A-ACFF-498C-98AA-7A008B1B07D7}"/>
    <cellStyle name="Normal 31 20 5" xfId="33480" xr:uid="{AAF83649-F7CC-49B0-BD8C-B925EADB331A}"/>
    <cellStyle name="Normal 31 21" xfId="5377" xr:uid="{50815783-8A2E-4A5D-B3E2-9146A1E7EA8D}"/>
    <cellStyle name="Normal 31 21 2" xfId="15549" xr:uid="{5E889118-858E-4229-9362-6AC1E83BA5D4}"/>
    <cellStyle name="Normal 31 21 3" xfId="22085" xr:uid="{BD173B15-F1E8-4D63-92A4-0A5A802D6AC6}"/>
    <cellStyle name="Normal 31 21 4" xfId="27783" xr:uid="{66C5080C-7EEB-42FC-BBB0-95524A48ADDB}"/>
    <cellStyle name="Normal 31 21 5" xfId="33481" xr:uid="{22417C1E-35EE-47D7-BF09-43D4B0ED7746}"/>
    <cellStyle name="Normal 31 22" xfId="5378" xr:uid="{E9F9C9F1-4BF5-4820-9ACE-2B3142965930}"/>
    <cellStyle name="Normal 31 22 2" xfId="15550" xr:uid="{EFCB070A-3E25-417A-A609-712BD228C7E8}"/>
    <cellStyle name="Normal 31 22 3" xfId="22086" xr:uid="{B1224416-1CCC-4D9C-856C-9A0F31E32E2C}"/>
    <cellStyle name="Normal 31 22 4" xfId="27784" xr:uid="{2F9A8937-EEFF-4B92-B168-46DF48E21BC9}"/>
    <cellStyle name="Normal 31 22 5" xfId="33482" xr:uid="{18F37FCB-303E-4B39-BCBF-43CA410E6631}"/>
    <cellStyle name="Normal 31 23" xfId="5379" xr:uid="{38F09F88-26A8-453D-B16E-04F1E8114265}"/>
    <cellStyle name="Normal 31 23 2" xfId="15551" xr:uid="{2B80AE46-3906-41E3-8D00-28AA978E803F}"/>
    <cellStyle name="Normal 31 23 3" xfId="22087" xr:uid="{B426A5F8-5CF0-4805-B667-0A2DEC3D5A80}"/>
    <cellStyle name="Normal 31 23 4" xfId="27785" xr:uid="{A86FD97F-CCBE-4B8A-99D3-BC2F3C1BCE75}"/>
    <cellStyle name="Normal 31 23 5" xfId="33483" xr:uid="{C513313D-37D8-4376-8D66-14E9CE7F83A0}"/>
    <cellStyle name="Normal 31 24" xfId="5380" xr:uid="{5B830ABD-BD61-4691-964E-1CC344E2722F}"/>
    <cellStyle name="Normal 31 24 2" xfId="15552" xr:uid="{D6A00654-1F98-4E46-A638-9A288B188E78}"/>
    <cellStyle name="Normal 31 24 3" xfId="22088" xr:uid="{338D8580-102F-4A8C-8132-9D006119B2D0}"/>
    <cellStyle name="Normal 31 24 4" xfId="27786" xr:uid="{50D44654-67F3-46BE-BCFF-9E4BFC666EC4}"/>
    <cellStyle name="Normal 31 24 5" xfId="33484" xr:uid="{2D5460A4-CAC0-4717-A653-5C4E663F2AE8}"/>
    <cellStyle name="Normal 31 25" xfId="5381" xr:uid="{CE550B53-53DE-45DD-9785-142BA9C8A48F}"/>
    <cellStyle name="Normal 31 25 2" xfId="15553" xr:uid="{A1D789E4-078D-42DD-BB9B-6D75DC39D269}"/>
    <cellStyle name="Normal 31 25 3" xfId="22089" xr:uid="{7861FEAB-61BD-43DC-AFBF-53F878C68A5E}"/>
    <cellStyle name="Normal 31 25 4" xfId="27787" xr:uid="{73CE6072-6C91-4BC6-BD3B-F5DF9084459D}"/>
    <cellStyle name="Normal 31 25 5" xfId="33485" xr:uid="{7141CCAE-25F0-42AB-B6E4-8E055F0FF0D2}"/>
    <cellStyle name="Normal 31 26" xfId="5382" xr:uid="{9D2D83D2-3E4B-43C3-BF34-9D2CE5396FA6}"/>
    <cellStyle name="Normal 31 26 2" xfId="15554" xr:uid="{5DEF277D-B5E1-43C4-B9BF-8798743C777B}"/>
    <cellStyle name="Normal 31 26 3" xfId="22090" xr:uid="{8633C810-5F3F-4EF4-8258-E1F130464B29}"/>
    <cellStyle name="Normal 31 26 4" xfId="27788" xr:uid="{FCE3E06E-23BD-444D-A799-E198E7DD4AC1}"/>
    <cellStyle name="Normal 31 26 5" xfId="33486" xr:uid="{DAC92F2C-52CD-4A59-96A7-0B3244113BE8}"/>
    <cellStyle name="Normal 31 27" xfId="5383" xr:uid="{8DB1E506-6BA1-4605-8455-590C5728C418}"/>
    <cellStyle name="Normal 31 27 2" xfId="15555" xr:uid="{BF7AEE33-AC29-409F-AA6A-4D14E9C4C922}"/>
    <cellStyle name="Normal 31 27 3" xfId="22091" xr:uid="{AA3775E0-2E9C-4562-AB9F-F04DABA20822}"/>
    <cellStyle name="Normal 31 27 4" xfId="27789" xr:uid="{E2586C58-2C7A-4092-8C55-E01C395D9E06}"/>
    <cellStyle name="Normal 31 27 5" xfId="33487" xr:uid="{37DEA7F4-AB20-443D-B0E3-836EC71B1941}"/>
    <cellStyle name="Normal 31 28" xfId="5384" xr:uid="{26283F4F-8CEC-4D6D-8E70-40CED27C0DE9}"/>
    <cellStyle name="Normal 31 28 2" xfId="15556" xr:uid="{918B5FE2-64F7-423A-BEB0-434DF1F1C3B2}"/>
    <cellStyle name="Normal 31 28 3" xfId="22092" xr:uid="{90AFC5FC-0827-4F8D-88B3-7E7206FBA7B5}"/>
    <cellStyle name="Normal 31 28 4" xfId="27790" xr:uid="{A3E18681-AAF2-4278-9336-FD5C9F074F95}"/>
    <cellStyle name="Normal 31 28 5" xfId="33488" xr:uid="{D131C5D5-3D98-415D-A1C6-9FA3DBE361BA}"/>
    <cellStyle name="Normal 31 29" xfId="5385" xr:uid="{7D18ED95-AF30-4F3B-A825-8CE8B832FAAC}"/>
    <cellStyle name="Normal 31 29 2" xfId="15557" xr:uid="{8C931C06-50DB-4164-ACA4-9C85DD07B030}"/>
    <cellStyle name="Normal 31 29 3" xfId="22093" xr:uid="{BD0DFC58-1FBF-4A3A-B139-AEECCFD42507}"/>
    <cellStyle name="Normal 31 29 4" xfId="27791" xr:uid="{D2635B5E-E24C-4C0D-A688-B6048C86C5A6}"/>
    <cellStyle name="Normal 31 29 5" xfId="33489" xr:uid="{B9AB4108-067F-48B2-B8E6-5EAEF787086C}"/>
    <cellStyle name="Normal 31 3" xfId="5386" xr:uid="{111383AD-ED76-4D81-ADD6-BC534D995BB7}"/>
    <cellStyle name="Normal 31 3 2" xfId="5387" xr:uid="{A0773F8A-F864-4AE6-9E28-46FE5DA45201}"/>
    <cellStyle name="Normal 31 3 2 2" xfId="15559" xr:uid="{5D481E14-0479-402D-8251-D0F4F517984A}"/>
    <cellStyle name="Normal 31 3 2 3" xfId="22095" xr:uid="{CDB46572-7BE8-4892-B11B-30EFDE9F9096}"/>
    <cellStyle name="Normal 31 3 2 4" xfId="27793" xr:uid="{0AC3F1C1-5917-4E03-BEC3-4E584F30793D}"/>
    <cellStyle name="Normal 31 3 2 5" xfId="33491" xr:uid="{8FF4E2E0-26A6-469D-9941-CBAB09735A67}"/>
    <cellStyle name="Normal 31 3 3" xfId="5388" xr:uid="{75563972-97EE-4CBF-A807-2F8FC4D558A7}"/>
    <cellStyle name="Normal 31 3 4" xfId="5389" xr:uid="{33103ED3-DA00-46BA-B678-9857ED389648}"/>
    <cellStyle name="Normal 31 3 5" xfId="15558" xr:uid="{6682DA03-8919-40C1-8BBC-40650729FB75}"/>
    <cellStyle name="Normal 31 3 6" xfId="22094" xr:uid="{E1DD6D81-3778-4F6F-AAEA-9A6815A62992}"/>
    <cellStyle name="Normal 31 3 7" xfId="27792" xr:uid="{4BDB88A0-4EC0-402A-99A2-4F68EC70944B}"/>
    <cellStyle name="Normal 31 3 8" xfId="33490" xr:uid="{56FAF7FE-C269-4A93-9C89-B2690E74AE83}"/>
    <cellStyle name="Normal 31 30" xfId="5390" xr:uid="{57C62EF0-02B6-4110-9E70-FB8543248F04}"/>
    <cellStyle name="Normal 31 30 2" xfId="15560" xr:uid="{1E2BC2CB-C057-4B44-97AD-6FC74ED79DD8}"/>
    <cellStyle name="Normal 31 30 3" xfId="22096" xr:uid="{C67D1294-1703-486D-A577-AC0114535C5F}"/>
    <cellStyle name="Normal 31 30 4" xfId="27794" xr:uid="{6CCEBC29-5100-46E8-9CEF-DAC0FBC82F15}"/>
    <cellStyle name="Normal 31 30 5" xfId="33492" xr:uid="{29C25600-0001-472F-AA75-A6AF3DD0F3FE}"/>
    <cellStyle name="Normal 31 31" xfId="5391" xr:uid="{185A8D81-67A7-4604-8E77-25E7846A5C94}"/>
    <cellStyle name="Normal 31 31 2" xfId="15561" xr:uid="{7FA6D4BD-42BB-464A-B09B-2B1E92C229C0}"/>
    <cellStyle name="Normal 31 31 3" xfId="22097" xr:uid="{D1F050EF-7780-47D0-882A-E797AAB35F77}"/>
    <cellStyle name="Normal 31 31 4" xfId="27795" xr:uid="{5BFBEC85-8BC1-41F4-99D2-BE6707DBB73E}"/>
    <cellStyle name="Normal 31 31 5" xfId="33493" xr:uid="{757AB182-A7B7-47B0-8BE3-CE6692F6241F}"/>
    <cellStyle name="Normal 31 32" xfId="5392" xr:uid="{B6EBB701-D388-4ED8-BC1A-DBA8D244E143}"/>
    <cellStyle name="Normal 31 32 2" xfId="15562" xr:uid="{48398C58-0B00-4412-883B-02C12D280C0D}"/>
    <cellStyle name="Normal 31 32 3" xfId="22098" xr:uid="{8E2530EC-31F7-4B1B-BF7D-F9C8D894B6BB}"/>
    <cellStyle name="Normal 31 32 4" xfId="27796" xr:uid="{F3E96754-A5FF-47C6-BC55-427551C6005A}"/>
    <cellStyle name="Normal 31 32 5" xfId="33494" xr:uid="{8575A847-EE55-4A5F-BEC1-944B12A3A256}"/>
    <cellStyle name="Normal 31 33" xfId="5393" xr:uid="{89DE0F99-5847-4D44-BA7B-D1243921614C}"/>
    <cellStyle name="Normal 31 33 2" xfId="15563" xr:uid="{6B3ECA3A-FB15-4B19-B6B5-7CE15D0221DE}"/>
    <cellStyle name="Normal 31 33 3" xfId="22099" xr:uid="{D33300E7-91C2-4208-90CE-274B7F61EE56}"/>
    <cellStyle name="Normal 31 33 4" xfId="27797" xr:uid="{07BA90CC-BE7F-4980-A074-E5A7BE098B7D}"/>
    <cellStyle name="Normal 31 33 5" xfId="33495" xr:uid="{FF00EC1B-8645-43DB-AFA1-1F59F69CF9B0}"/>
    <cellStyle name="Normal 31 34" xfId="5394" xr:uid="{2CBE0829-6391-42FA-825A-C0178723A202}"/>
    <cellStyle name="Normal 31 34 2" xfId="15564" xr:uid="{7C7916E0-901B-4BB1-A613-0470209AB6D5}"/>
    <cellStyle name="Normal 31 34 3" xfId="22100" xr:uid="{A82F2E62-977D-454D-90EA-AACEE02417AD}"/>
    <cellStyle name="Normal 31 34 4" xfId="27798" xr:uid="{11AE8AC0-B690-43BC-92CA-3AE7059E7D59}"/>
    <cellStyle name="Normal 31 34 5" xfId="33496" xr:uid="{8162B0EF-3A7D-49D4-8330-CEE5918DDDB8}"/>
    <cellStyle name="Normal 31 35" xfId="5395" xr:uid="{D190B7BA-C36D-46E1-A82D-4881ABB4B41F}"/>
    <cellStyle name="Normal 31 35 2" xfId="15565" xr:uid="{CB635785-D485-4BEB-A921-02BD5C564D6E}"/>
    <cellStyle name="Normal 31 35 3" xfId="22101" xr:uid="{5E0754A9-E4FF-4A42-8A1D-80CC37B478B8}"/>
    <cellStyle name="Normal 31 35 4" xfId="27799" xr:uid="{6B019AD9-623E-453F-B3CD-0C9D2AE9D391}"/>
    <cellStyle name="Normal 31 35 5" xfId="33497" xr:uid="{D66C245E-4154-4801-A57D-03F51C76B42D}"/>
    <cellStyle name="Normal 31 36" xfId="5396" xr:uid="{6813046C-F483-4597-AA24-E8EB851C4DC4}"/>
    <cellStyle name="Normal 31 36 2" xfId="15566" xr:uid="{2CC85BE1-B5BB-4C81-9F74-4AB28923FC39}"/>
    <cellStyle name="Normal 31 36 3" xfId="22102" xr:uid="{D173415E-D812-4FB7-BB06-1559388578D1}"/>
    <cellStyle name="Normal 31 36 4" xfId="27800" xr:uid="{223A8458-94D2-4DB1-A8AD-00E136256AE1}"/>
    <cellStyle name="Normal 31 36 5" xfId="33498" xr:uid="{96CF5773-AC80-4AB9-AB6F-0431CEC83294}"/>
    <cellStyle name="Normal 31 37" xfId="5397" xr:uid="{7550D1FF-A815-4037-9A28-65B70D3C5B7C}"/>
    <cellStyle name="Normal 31 37 2" xfId="15567" xr:uid="{C4033A5B-0706-417B-A0AE-5D50E27616F9}"/>
    <cellStyle name="Normal 31 37 3" xfId="22103" xr:uid="{2E354D15-7A8D-4709-B1D5-F7276DC47135}"/>
    <cellStyle name="Normal 31 37 4" xfId="27801" xr:uid="{0859476D-F285-48F7-A584-091EF17FCA13}"/>
    <cellStyle name="Normal 31 37 5" xfId="33499" xr:uid="{84FE7789-1F78-4038-9F50-CD5C1B715109}"/>
    <cellStyle name="Normal 31 38" xfId="5398" xr:uid="{3D8ECE37-2DC7-41A2-BF4E-E4C92E48E15F}"/>
    <cellStyle name="Normal 31 38 2" xfId="15568" xr:uid="{01AC13D5-FCF8-4149-8663-3DFC1BC674C2}"/>
    <cellStyle name="Normal 31 38 3" xfId="22104" xr:uid="{9849198A-ECC0-4DC7-81CD-0878C4166AFD}"/>
    <cellStyle name="Normal 31 38 4" xfId="27802" xr:uid="{227C5D71-83D7-4ED0-8974-E5CBEF30AEB0}"/>
    <cellStyle name="Normal 31 38 5" xfId="33500" xr:uid="{2EE4D027-08CF-4A92-84D0-D58F87711229}"/>
    <cellStyle name="Normal 31 39" xfId="5399" xr:uid="{CBB80AEF-6362-4F09-AA3C-088FF3E9292D}"/>
    <cellStyle name="Normal 31 39 2" xfId="15569" xr:uid="{D196F389-87FA-4FCC-B862-7037705F0D9A}"/>
    <cellStyle name="Normal 31 39 3" xfId="22105" xr:uid="{400D3575-3BB8-491C-9B37-C53A342F531E}"/>
    <cellStyle name="Normal 31 39 4" xfId="27803" xr:uid="{E0534615-2B7F-4F07-A080-AE104001F72E}"/>
    <cellStyle name="Normal 31 39 5" xfId="33501" xr:uid="{7A8D6A9B-5C50-418A-90A0-59964DD861AD}"/>
    <cellStyle name="Normal 31 4" xfId="5400" xr:uid="{A1E928F2-C78E-41C9-908B-E33C20758471}"/>
    <cellStyle name="Normal 31 4 2" xfId="5401" xr:uid="{D55B897D-5A09-418B-A43E-7A433D6D3EE6}"/>
    <cellStyle name="Normal 31 4 2 2" xfId="15571" xr:uid="{F93A00F6-C1CE-4F56-90D2-78846655712A}"/>
    <cellStyle name="Normal 31 4 2 3" xfId="22107" xr:uid="{EB4C759B-C4D7-48C0-97AB-2B16C5B97487}"/>
    <cellStyle name="Normal 31 4 2 4" xfId="27805" xr:uid="{E896334B-57B8-4E4D-929E-4B70460246F5}"/>
    <cellStyle name="Normal 31 4 2 5" xfId="33503" xr:uid="{ED228DCA-4945-4697-B37A-1439056756B2}"/>
    <cellStyle name="Normal 31 4 3" xfId="5402" xr:uid="{402D0956-1BFF-4CBF-83A2-E7B987450A19}"/>
    <cellStyle name="Normal 31 4 4" xfId="5403" xr:uid="{06F430BA-BF65-4CF8-847E-9FC14F6D2003}"/>
    <cellStyle name="Normal 31 4 5" xfId="15570" xr:uid="{5D834EAD-D91D-4322-891D-2E32DA16869C}"/>
    <cellStyle name="Normal 31 4 6" xfId="22106" xr:uid="{1AFA4DA5-7257-4B9B-9473-FAFF8E4A21B2}"/>
    <cellStyle name="Normal 31 4 7" xfId="27804" xr:uid="{E76F3D83-CAFB-49A2-803E-38711178557A}"/>
    <cellStyle name="Normal 31 4 8" xfId="33502" xr:uid="{2B07B97A-2A4A-40B0-81F7-8FBFA0FBB923}"/>
    <cellStyle name="Normal 31 40" xfId="5404" xr:uid="{2136C13E-AF64-4D9F-8E38-4FF90F6B5356}"/>
    <cellStyle name="Normal 31 40 2" xfId="15572" xr:uid="{9DA2A11E-2580-4183-BF53-FF8DBFD84996}"/>
    <cellStyle name="Normal 31 40 3" xfId="22108" xr:uid="{C5649736-759A-4436-B804-94114A1F9629}"/>
    <cellStyle name="Normal 31 40 4" xfId="27806" xr:uid="{04FA8C90-0D7C-4B5C-A3A0-A39440974442}"/>
    <cellStyle name="Normal 31 40 5" xfId="33504" xr:uid="{272E5EAD-7DFD-4712-BF09-5197D5B5704F}"/>
    <cellStyle name="Normal 31 41" xfId="5405" xr:uid="{4010C0A4-6219-4ED0-8948-9527AC9ACFD2}"/>
    <cellStyle name="Normal 31 41 2" xfId="15573" xr:uid="{D38B6779-39C8-436A-9F2D-8D859EB59F4F}"/>
    <cellStyle name="Normal 31 41 3" xfId="22109" xr:uid="{3657FE15-5A12-40E2-99AD-BC2F529A111A}"/>
    <cellStyle name="Normal 31 41 4" xfId="27807" xr:uid="{0FB6E5AD-680A-4704-A777-43749DDA79C8}"/>
    <cellStyle name="Normal 31 41 5" xfId="33505" xr:uid="{6768B064-7AD9-4A5B-A5CB-0F321165AE6B}"/>
    <cellStyle name="Normal 31 42" xfId="5406" xr:uid="{550BD8F7-65C9-47A7-8398-4ADC929F68A4}"/>
    <cellStyle name="Normal 31 42 2" xfId="15574" xr:uid="{CA1272D4-C9AC-437B-9DB6-969DAFF34CC3}"/>
    <cellStyle name="Normal 31 42 3" xfId="22110" xr:uid="{FE4EF4FB-F12E-46DD-9DD9-BC4B709F0305}"/>
    <cellStyle name="Normal 31 42 4" xfId="27808" xr:uid="{321BDBAC-940A-4933-87D8-204FDB07BCDF}"/>
    <cellStyle name="Normal 31 42 5" xfId="33506" xr:uid="{621137EC-D289-4057-AEE1-C9CB453EFC14}"/>
    <cellStyle name="Normal 31 43" xfId="5407" xr:uid="{CAEAE2AE-F28D-4996-AF9F-5257CB362C63}"/>
    <cellStyle name="Normal 31 43 2" xfId="15575" xr:uid="{80076D9E-EA87-4013-8132-DB32FBCCE8A5}"/>
    <cellStyle name="Normal 31 43 3" xfId="22111" xr:uid="{7760A41D-7CAE-4A76-9F5B-DB0957491BF5}"/>
    <cellStyle name="Normal 31 43 4" xfId="27809" xr:uid="{18F86A8E-03D4-4F9F-98BC-DA6A0D9ED646}"/>
    <cellStyle name="Normal 31 43 5" xfId="33507" xr:uid="{B0C320CA-8360-4D6D-9A75-C4EF7EEC968B}"/>
    <cellStyle name="Normal 31 44" xfId="5408" xr:uid="{04EE2A34-E733-43EF-A7F7-EB672982F081}"/>
    <cellStyle name="Normal 31 44 2" xfId="15576" xr:uid="{4D3227A7-B646-416C-9231-BCA10F95DD90}"/>
    <cellStyle name="Normal 31 44 3" xfId="22112" xr:uid="{0DB47893-1524-43B0-83D2-EE7EABB7AF1A}"/>
    <cellStyle name="Normal 31 44 4" xfId="27810" xr:uid="{54D53F9B-F250-457A-8F43-6E37D4FB46CC}"/>
    <cellStyle name="Normal 31 44 5" xfId="33508" xr:uid="{A0B1174D-B7AE-4EC0-BA4F-AEB739433A1D}"/>
    <cellStyle name="Normal 31 45" xfId="5409" xr:uid="{5D77E0D4-BAAE-4695-BBBF-0AB3CCDAA699}"/>
    <cellStyle name="Normal 31 45 2" xfId="15577" xr:uid="{4DEB314E-3ACB-4A2B-94CB-BB7BF45871D8}"/>
    <cellStyle name="Normal 31 45 3" xfId="22113" xr:uid="{30A807DF-53E9-48F6-B5E4-42E90D195445}"/>
    <cellStyle name="Normal 31 45 4" xfId="27811" xr:uid="{422D4D3A-73E6-4DA9-B4D4-4885810F8956}"/>
    <cellStyle name="Normal 31 45 5" xfId="33509" xr:uid="{09F02B6D-494C-4DA4-835A-276966A7D179}"/>
    <cellStyle name="Normal 31 46" xfId="5410" xr:uid="{7527384C-4057-4E16-8032-B85BD4ECA231}"/>
    <cellStyle name="Normal 31 46 2" xfId="15578" xr:uid="{F9ECA9A8-DA7A-421F-9F77-A47157D9CC3D}"/>
    <cellStyle name="Normal 31 46 3" xfId="22114" xr:uid="{EF827F0E-7596-4A72-984A-B750F21ADAB6}"/>
    <cellStyle name="Normal 31 46 4" xfId="27812" xr:uid="{B882D66A-481F-4F63-8390-04B21B1FA31D}"/>
    <cellStyle name="Normal 31 46 5" xfId="33510" xr:uid="{44E68623-CCFE-45D8-8C9F-590045EBABAB}"/>
    <cellStyle name="Normal 31 47" xfId="5411" xr:uid="{C54AA63B-2E3E-422C-889E-8A8A52DD2CCD}"/>
    <cellStyle name="Normal 31 47 2" xfId="15579" xr:uid="{8A042D61-4ECC-42A1-964B-95223267F588}"/>
    <cellStyle name="Normal 31 47 3" xfId="22115" xr:uid="{011C8EAD-231B-4BDA-AC20-1F1971581369}"/>
    <cellStyle name="Normal 31 47 4" xfId="27813" xr:uid="{50C51253-6202-4345-9152-B4043AD8E6C9}"/>
    <cellStyle name="Normal 31 47 5" xfId="33511" xr:uid="{99D96123-39C7-470F-8EFC-0253752F0514}"/>
    <cellStyle name="Normal 31 48" xfId="5412" xr:uid="{E7DB5CBC-8A90-4EB1-81C9-117EC7CAFB45}"/>
    <cellStyle name="Normal 31 48 2" xfId="15580" xr:uid="{5EAF3344-4AAD-49ED-9A06-6F17CB49FA40}"/>
    <cellStyle name="Normal 31 48 3" xfId="22116" xr:uid="{A854696A-776D-4D6A-AEDD-D853570A3EE0}"/>
    <cellStyle name="Normal 31 48 4" xfId="27814" xr:uid="{9A599118-D626-464C-8B3F-BFF6121B60EF}"/>
    <cellStyle name="Normal 31 48 5" xfId="33512" xr:uid="{A384FDCE-9EE8-4AAA-B10A-94AFA9AEDDC7}"/>
    <cellStyle name="Normal 31 49" xfId="5413" xr:uid="{A2A21D72-E537-41A4-88FB-D36313B6923E}"/>
    <cellStyle name="Normal 31 49 2" xfId="15581" xr:uid="{10981B4F-DB57-4EEF-9C0B-A35C7EC1E97D}"/>
    <cellStyle name="Normal 31 49 3" xfId="22117" xr:uid="{5D18FFC5-64C1-48BC-9D21-52D48367EC93}"/>
    <cellStyle name="Normal 31 49 4" xfId="27815" xr:uid="{979DDEC4-E44C-4E1F-82F7-FF4CF1E5D82D}"/>
    <cellStyle name="Normal 31 49 5" xfId="33513" xr:uid="{DC0429FD-6205-4D14-9DF2-1249BC7874B0}"/>
    <cellStyle name="Normal 31 5" xfId="5414" xr:uid="{7607F729-4A52-45C4-ABB6-A3DBCE921892}"/>
    <cellStyle name="Normal 31 5 2" xfId="5415" xr:uid="{1C7070E7-5CDD-43E3-9591-407817735F27}"/>
    <cellStyle name="Normal 31 5 2 2" xfId="15583" xr:uid="{B4EF32AD-67D7-4154-908C-6B4AC834F386}"/>
    <cellStyle name="Normal 31 5 2 3" xfId="22119" xr:uid="{AD141E31-B390-4C8F-9DF1-BF34D8D5DE7D}"/>
    <cellStyle name="Normal 31 5 2 4" xfId="27817" xr:uid="{68863EEA-E143-4BE6-A3BB-BA7E3369C76B}"/>
    <cellStyle name="Normal 31 5 2 5" xfId="33515" xr:uid="{06DFA7C2-0CD8-45F7-97A7-63B6A5F37532}"/>
    <cellStyle name="Normal 31 5 3" xfId="5416" xr:uid="{55D30224-E71F-4895-A3ED-5ACF8505B61F}"/>
    <cellStyle name="Normal 31 5 4" xfId="5417" xr:uid="{190712C3-7137-445E-BF01-BDDFC16DC651}"/>
    <cellStyle name="Normal 31 5 5" xfId="15582" xr:uid="{F91A9846-1988-4872-A1B0-448112A0257C}"/>
    <cellStyle name="Normal 31 5 6" xfId="22118" xr:uid="{889F12D7-8DF7-47E2-8DBE-079F7C03BBE7}"/>
    <cellStyle name="Normal 31 5 7" xfId="27816" xr:uid="{4D996817-1980-412E-A02B-6C75B516DC4B}"/>
    <cellStyle name="Normal 31 5 8" xfId="33514" xr:uid="{15B737EE-6ACA-4FF1-B4C8-1412119BCA93}"/>
    <cellStyle name="Normal 31 50" xfId="5418" xr:uid="{FEAF3C23-196C-4C88-B068-CACB1EBDCAB0}"/>
    <cellStyle name="Normal 31 50 2" xfId="15584" xr:uid="{018B9D00-370B-4739-AD20-CF685E008C29}"/>
    <cellStyle name="Normal 31 50 3" xfId="22120" xr:uid="{F3B10A0E-C26D-43CD-B647-2CB9EF9E2F99}"/>
    <cellStyle name="Normal 31 50 4" xfId="27818" xr:uid="{D53DDC4D-EDA4-41C1-ACB4-EEA6ADDA1FB5}"/>
    <cellStyle name="Normal 31 50 5" xfId="33516" xr:uid="{112E839C-A370-443A-B6D6-06F0CF22BC21}"/>
    <cellStyle name="Normal 31 51" xfId="5419" xr:uid="{FB3CF190-8C30-40B3-A4A6-51A04913D6DF}"/>
    <cellStyle name="Normal 31 51 2" xfId="15585" xr:uid="{033A665F-23F4-4CD1-B385-5B50575CE6BC}"/>
    <cellStyle name="Normal 31 51 3" xfId="22121" xr:uid="{B8F27425-C4B7-4781-AB46-8F063B97E2A9}"/>
    <cellStyle name="Normal 31 51 4" xfId="27819" xr:uid="{E35E4535-D71F-40DC-B7A7-0DCDE055455D}"/>
    <cellStyle name="Normal 31 51 5" xfId="33517" xr:uid="{FE409661-F107-46D0-92B4-85CB8DF47C17}"/>
    <cellStyle name="Normal 31 52" xfId="5420" xr:uid="{CB170802-F3F7-481B-960A-25222563BFD7}"/>
    <cellStyle name="Normal 31 52 2" xfId="15586" xr:uid="{C56FDDB6-C87F-4F16-B8F2-A81D99404B7C}"/>
    <cellStyle name="Normal 31 52 3" xfId="22122" xr:uid="{0924CEB9-23C6-4965-B028-A42E6DA88E21}"/>
    <cellStyle name="Normal 31 52 4" xfId="27820" xr:uid="{E942BAFB-A0C9-4A19-BD68-DA71DCDF7A3A}"/>
    <cellStyle name="Normal 31 52 5" xfId="33518" xr:uid="{D6657699-8BC7-4801-8264-B430D2493E7B}"/>
    <cellStyle name="Normal 31 53" xfId="5421" xr:uid="{2BA59298-C7AE-4BA1-9A60-CB41CE210974}"/>
    <cellStyle name="Normal 31 53 2" xfId="15587" xr:uid="{4651A049-DDDE-4380-A892-99611214619D}"/>
    <cellStyle name="Normal 31 53 3" xfId="22123" xr:uid="{E3ACCC95-01F8-4947-9FBA-5C4A9B4DCBD2}"/>
    <cellStyle name="Normal 31 53 4" xfId="27821" xr:uid="{E0840045-F522-435D-A0E2-35903B9A884F}"/>
    <cellStyle name="Normal 31 53 5" xfId="33519" xr:uid="{8D0D703E-B5F2-4C75-9966-81B0B8DDEA3C}"/>
    <cellStyle name="Normal 31 54" xfId="5422" xr:uid="{C351748E-D7A0-4706-AC10-A5DE20C85B1E}"/>
    <cellStyle name="Normal 31 54 2" xfId="15588" xr:uid="{D7B226EA-3315-4A04-A7B0-78FECAC51BB9}"/>
    <cellStyle name="Normal 31 54 3" xfId="22124" xr:uid="{FDB8FE89-479D-4348-8C60-31F4C3089B22}"/>
    <cellStyle name="Normal 31 54 4" xfId="27822" xr:uid="{5D900900-3486-4D37-9A7A-41AB30A98581}"/>
    <cellStyle name="Normal 31 54 5" xfId="33520" xr:uid="{F4DEBB2D-3AEE-4818-A82F-2510D03978DA}"/>
    <cellStyle name="Normal 31 55" xfId="5423" xr:uid="{1239F814-6E3E-48FE-B65C-1FB04558B080}"/>
    <cellStyle name="Normal 31 55 2" xfId="15589" xr:uid="{4046D86F-F929-4801-9E19-7205344903D7}"/>
    <cellStyle name="Normal 31 55 3" xfId="22125" xr:uid="{99327D71-78BE-4EEA-A611-1968A6762AE5}"/>
    <cellStyle name="Normal 31 55 4" xfId="27823" xr:uid="{5D615A03-4377-4394-9333-5016FA54F575}"/>
    <cellStyle name="Normal 31 55 5" xfId="33521" xr:uid="{3E403525-5CDE-40BF-8BE6-EF6CF51B2580}"/>
    <cellStyle name="Normal 31 56" xfId="5424" xr:uid="{DF9EB038-F7FB-48BF-8468-0DFD29AEFD24}"/>
    <cellStyle name="Normal 31 56 2" xfId="15590" xr:uid="{0B1B8562-EEB0-4EC9-B462-FBA6915C5784}"/>
    <cellStyle name="Normal 31 56 3" xfId="22126" xr:uid="{C51724F2-1B09-4B3A-80E5-BC533339100F}"/>
    <cellStyle name="Normal 31 56 4" xfId="27824" xr:uid="{B36C0486-7A28-4A31-B3A0-BFAAD44DA06D}"/>
    <cellStyle name="Normal 31 56 5" xfId="33522" xr:uid="{1F97612C-5879-4FA2-B968-4783E2C7F0D3}"/>
    <cellStyle name="Normal 31 57" xfId="5425" xr:uid="{A404E939-B47B-4F9A-A7A7-842E95AB77EC}"/>
    <cellStyle name="Normal 31 57 2" xfId="15591" xr:uid="{CCD7ADF1-03D3-4718-BAB5-38E4F4676506}"/>
    <cellStyle name="Normal 31 57 3" xfId="22127" xr:uid="{B15816D0-4D47-483F-956F-1AFAE1A70CE5}"/>
    <cellStyle name="Normal 31 57 4" xfId="27825" xr:uid="{69B2C6B3-73A4-4F6E-AFC4-30FE01465D0F}"/>
    <cellStyle name="Normal 31 57 5" xfId="33523" xr:uid="{E7EF42EC-0E94-4597-8C98-897C776131CC}"/>
    <cellStyle name="Normal 31 58" xfId="5426" xr:uid="{D2F865AC-7457-49A4-9314-8145931DCB1E}"/>
    <cellStyle name="Normal 31 58 2" xfId="15592" xr:uid="{EE57EA18-4CD0-4490-A14E-9609053188C0}"/>
    <cellStyle name="Normal 31 58 3" xfId="22128" xr:uid="{D0160C73-9412-41DD-A7CB-C122876F2B64}"/>
    <cellStyle name="Normal 31 58 4" xfId="27826" xr:uid="{9495AC80-2E80-4539-B5A2-066A4BF89130}"/>
    <cellStyle name="Normal 31 58 5" xfId="33524" xr:uid="{BCE4C90B-1A75-430A-9CDF-32389B3F274A}"/>
    <cellStyle name="Normal 31 59" xfId="5427" xr:uid="{FC2645D5-1A29-4A72-B000-A0187A8901F8}"/>
    <cellStyle name="Normal 31 59 2" xfId="15593" xr:uid="{4C71379B-9324-4FDB-967D-3D62245EDFF8}"/>
    <cellStyle name="Normal 31 59 3" xfId="22129" xr:uid="{CEB9788B-2A6E-4C9D-874A-E5D24AF70046}"/>
    <cellStyle name="Normal 31 59 4" xfId="27827" xr:uid="{54BB36A8-EDB0-4781-B4E0-196416B00F78}"/>
    <cellStyle name="Normal 31 59 5" xfId="33525" xr:uid="{56FDF82E-0698-42C9-98B3-2D46F71707FA}"/>
    <cellStyle name="Normal 31 6" xfId="5428" xr:uid="{713EB074-591F-4622-9803-BD874474B2A5}"/>
    <cellStyle name="Normal 31 6 2" xfId="5429" xr:uid="{6983EE70-D7EC-4588-B29F-3CCF1C70BF57}"/>
    <cellStyle name="Normal 31 6 2 2" xfId="15595" xr:uid="{B7A86A53-6F71-462E-816C-567178C35DE1}"/>
    <cellStyle name="Normal 31 6 2 3" xfId="22131" xr:uid="{92EA4B6E-E6EB-4084-8115-EF8353F7B3B0}"/>
    <cellStyle name="Normal 31 6 2 4" xfId="27829" xr:uid="{DE08EB26-E64C-45F5-BA77-2A43A1CD54CB}"/>
    <cellStyle name="Normal 31 6 2 5" xfId="33527" xr:uid="{910B0245-B1B7-4E6D-9B05-F6FD15276107}"/>
    <cellStyle name="Normal 31 6 3" xfId="5430" xr:uid="{9F4D7219-3BB9-4F8E-82DC-8414EA20055C}"/>
    <cellStyle name="Normal 31 6 4" xfId="5431" xr:uid="{28754FA6-1FA9-4791-9C84-B80FFC2D08D3}"/>
    <cellStyle name="Normal 31 6 5" xfId="15594" xr:uid="{CE47D762-1DFD-4957-B95A-41D349850AF1}"/>
    <cellStyle name="Normal 31 6 6" xfId="22130" xr:uid="{6DE78E7D-B145-4C1A-ABFE-4FF8A8C5B6A6}"/>
    <cellStyle name="Normal 31 6 7" xfId="27828" xr:uid="{2F4B6995-6060-4029-8061-6D22BE350600}"/>
    <cellStyle name="Normal 31 6 8" xfId="33526" xr:uid="{B466B5BB-D0CD-4A4D-848A-D93631F7F123}"/>
    <cellStyle name="Normal 31 60" xfId="5432" xr:uid="{164DE94B-E4C4-4264-BAFB-AC007061CD98}"/>
    <cellStyle name="Normal 31 60 2" xfId="15596" xr:uid="{2BD260D7-47A5-4BE1-8F37-D7ECE94D2502}"/>
    <cellStyle name="Normal 31 60 3" xfId="22132" xr:uid="{C52A7491-443C-4FF6-A472-FBCCA9DC6752}"/>
    <cellStyle name="Normal 31 60 4" xfId="27830" xr:uid="{0CAA6F39-9422-4258-AA98-FAA04D8637EF}"/>
    <cellStyle name="Normal 31 60 5" xfId="33528" xr:uid="{297E8B5C-CC71-4A19-AA0E-AC0D2CDABF83}"/>
    <cellStyle name="Normal 31 61" xfId="5433" xr:uid="{FE564049-003C-4D79-B4D9-BAE76921B6F8}"/>
    <cellStyle name="Normal 31 61 2" xfId="15597" xr:uid="{2065A4DC-AC14-4B20-B870-166C97C79773}"/>
    <cellStyle name="Normal 31 61 3" xfId="22133" xr:uid="{7E3F760C-65DA-4BA0-A8E6-FF995E5B4282}"/>
    <cellStyle name="Normal 31 61 4" xfId="27831" xr:uid="{D8EDBF1B-CDF7-4C86-AB89-CE79D9AA8DEF}"/>
    <cellStyle name="Normal 31 61 5" xfId="33529" xr:uid="{4301FA79-A50A-4F39-B540-D5684E9BA505}"/>
    <cellStyle name="Normal 31 62" xfId="5434" xr:uid="{232624BE-5C9C-49C8-9394-5D8852C3376B}"/>
    <cellStyle name="Normal 31 62 2" xfId="15598" xr:uid="{A4519F5F-34CF-48BE-8EBC-325BFA007CCE}"/>
    <cellStyle name="Normal 31 62 3" xfId="22134" xr:uid="{7C90C388-2893-443D-887C-BBFCB9BFC441}"/>
    <cellStyle name="Normal 31 62 4" xfId="27832" xr:uid="{27B9AFF8-6707-40FE-9BFB-8F991DA0D936}"/>
    <cellStyle name="Normal 31 62 5" xfId="33530" xr:uid="{2AF026BC-FBAB-439F-BFB3-2AD35F7795C0}"/>
    <cellStyle name="Normal 31 7" xfId="5435" xr:uid="{C16D0413-39C4-416F-B51F-9997FA98F8C9}"/>
    <cellStyle name="Normal 31 7 2" xfId="5436" xr:uid="{89603931-F86C-49C1-9EFB-3FB58C72FB5A}"/>
    <cellStyle name="Normal 31 7 2 2" xfId="15600" xr:uid="{B23836C8-EA7D-4DB2-A81C-DD904F216F67}"/>
    <cellStyle name="Normal 31 7 2 3" xfId="22136" xr:uid="{7021A37C-1AE4-4AB4-9EE9-1EDDBB7171C6}"/>
    <cellStyle name="Normal 31 7 2 4" xfId="27834" xr:uid="{DB3B67A1-5775-4BAE-84CF-97E7DD44BF34}"/>
    <cellStyle name="Normal 31 7 2 5" xfId="33532" xr:uid="{C600054A-3847-49C1-8653-2DF1FB0B44E1}"/>
    <cellStyle name="Normal 31 7 3" xfId="5437" xr:uid="{EBAD1052-1C15-42E2-9F52-0755EC333384}"/>
    <cellStyle name="Normal 31 7 4" xfId="5438" xr:uid="{9489C7FF-91E9-49A3-9532-410A44C19CC5}"/>
    <cellStyle name="Normal 31 7 5" xfId="15599" xr:uid="{63A616AE-86F7-4A4C-8219-0C37F7BE4589}"/>
    <cellStyle name="Normal 31 7 6" xfId="22135" xr:uid="{1CD2DCBD-98CE-4C70-B7C5-4B9A87DF86C7}"/>
    <cellStyle name="Normal 31 7 7" xfId="27833" xr:uid="{17E5B9B3-FA6F-4193-9FBD-5C502982CC03}"/>
    <cellStyle name="Normal 31 7 8" xfId="33531" xr:uid="{BF798197-D0B4-4B84-8331-626C3BB346D4}"/>
    <cellStyle name="Normal 31 8" xfId="5439" xr:uid="{773D3175-DCF0-4167-B69C-F6762AE39C55}"/>
    <cellStyle name="Normal 31 8 2" xfId="5440" xr:uid="{E2F1F319-60D5-49FA-A18F-56F7998675A0}"/>
    <cellStyle name="Normal 31 8 2 2" xfId="15602" xr:uid="{10B2B6D3-84B5-43F5-9948-EC5A333478CA}"/>
    <cellStyle name="Normal 31 8 2 3" xfId="22138" xr:uid="{9723E0A3-4EAE-44B5-A9DC-6FF4764075FD}"/>
    <cellStyle name="Normal 31 8 2 4" xfId="27836" xr:uid="{BF73CB83-B8BE-4C5C-BF4B-868293194B17}"/>
    <cellStyle name="Normal 31 8 2 5" xfId="33534" xr:uid="{671A30FF-045C-4D75-BA62-2066747C87CC}"/>
    <cellStyle name="Normal 31 8 3" xfId="5441" xr:uid="{011F2DA7-6266-4ADE-88F1-428D5730F0EC}"/>
    <cellStyle name="Normal 31 8 4" xfId="5442" xr:uid="{4B387715-20E1-453E-8446-7DAC0BC6475D}"/>
    <cellStyle name="Normal 31 8 5" xfId="15601" xr:uid="{91F9CB88-1905-4E5D-8836-9DEECFB54325}"/>
    <cellStyle name="Normal 31 8 6" xfId="22137" xr:uid="{997C792A-BFC2-4FF4-9084-F65EA40030EA}"/>
    <cellStyle name="Normal 31 8 7" xfId="27835" xr:uid="{45E9DE10-E353-4B61-B11E-B6DE05A68D4E}"/>
    <cellStyle name="Normal 31 8 8" xfId="33533" xr:uid="{24334263-FFF2-4D97-9766-4C13CBF9E910}"/>
    <cellStyle name="Normal 31 9" xfId="5443" xr:uid="{80B91413-C4E3-46ED-8CFD-091207267C44}"/>
    <cellStyle name="Normal 31 9 2" xfId="5444" xr:uid="{19BB176F-5E6B-4AC8-BE7D-658BCB9BE66A}"/>
    <cellStyle name="Normal 31 9 2 2" xfId="15604" xr:uid="{7BAF1179-7A18-4365-AE54-65CE0E55C329}"/>
    <cellStyle name="Normal 31 9 2 3" xfId="22140" xr:uid="{C7E31C4C-1CD9-4AC4-AC40-C34A9BCD657A}"/>
    <cellStyle name="Normal 31 9 2 4" xfId="27838" xr:uid="{610F6558-2B9A-48B7-881B-76D182F23C3B}"/>
    <cellStyle name="Normal 31 9 2 5" xfId="33536" xr:uid="{E72D09AB-E5A1-40B8-8BEE-566C3CF55ADD}"/>
    <cellStyle name="Normal 31 9 3" xfId="5445" xr:uid="{E4F59000-EAEA-4A4B-925F-4F688EC8C18E}"/>
    <cellStyle name="Normal 31 9 4" xfId="5446" xr:uid="{9D607131-5736-45C5-8DA3-ACEBE1B9EF4D}"/>
    <cellStyle name="Normal 31 9 5" xfId="15603" xr:uid="{B966047D-AFAF-4E03-AA9A-97F9B14A9C43}"/>
    <cellStyle name="Normal 31 9 6" xfId="22139" xr:uid="{159A27BE-400A-40DD-98C1-61689F3656AF}"/>
    <cellStyle name="Normal 31 9 7" xfId="27837" xr:uid="{B4FFA2D0-D326-4768-9F0E-CC2DFCD1BBC4}"/>
    <cellStyle name="Normal 31 9 8" xfId="33535" xr:uid="{EA703414-B0FC-44B1-8B56-F5CC8E75B46F}"/>
    <cellStyle name="Normal 32" xfId="1178" xr:uid="{781FF8C9-292B-471B-9CC7-23080A43AA1F}"/>
    <cellStyle name="Normal 32 10" xfId="5447" xr:uid="{B77855EE-3C57-4549-A4FC-BB78C2172FBD}"/>
    <cellStyle name="Normal 32 10 2" xfId="5448" xr:uid="{01FDDCFA-7E5C-4419-B1CF-20901E43344A}"/>
    <cellStyle name="Normal 32 10 2 2" xfId="15606" xr:uid="{C3B2C248-7927-4C74-942A-DC76BC4E32E9}"/>
    <cellStyle name="Normal 32 10 2 3" xfId="22142" xr:uid="{828BB360-F177-4ADB-83FA-0FF5EC76F24D}"/>
    <cellStyle name="Normal 32 10 2 4" xfId="27840" xr:uid="{8BFC664E-8A73-4E26-8018-26F9FA849EFA}"/>
    <cellStyle name="Normal 32 10 2 5" xfId="33538" xr:uid="{B9D7E2A4-C4AC-4260-92D7-7A1BF21069BC}"/>
    <cellStyle name="Normal 32 10 3" xfId="5449" xr:uid="{50792BD6-5E9E-48AF-9184-2583425F03D7}"/>
    <cellStyle name="Normal 32 10 4" xfId="5450" xr:uid="{FF6E15F1-0E1B-46BD-9644-649DC1FB0CB3}"/>
    <cellStyle name="Normal 32 10 5" xfId="15605" xr:uid="{F1E79AEF-2D3A-4B46-9F3F-ADAA8DA3A0AC}"/>
    <cellStyle name="Normal 32 10 6" xfId="22141" xr:uid="{7F12779C-CF51-454E-BE4D-360774EB332F}"/>
    <cellStyle name="Normal 32 10 7" xfId="27839" xr:uid="{7E4429C2-5469-4703-86E0-B35A7A9F60BB}"/>
    <cellStyle name="Normal 32 10 8" xfId="33537" xr:uid="{FEF8112D-30BA-4A21-8DB8-42201F11E1AB}"/>
    <cellStyle name="Normal 32 11" xfId="5451" xr:uid="{1962DEF0-8261-49B6-A4DB-4A83A12C5E2D}"/>
    <cellStyle name="Normal 32 11 2" xfId="5452" xr:uid="{867B7294-9E9A-4598-A998-E109E6FA9D1E}"/>
    <cellStyle name="Normal 32 11 2 2" xfId="15608" xr:uid="{EE71CACF-AE06-4782-94E5-A584253D33D7}"/>
    <cellStyle name="Normal 32 11 2 3" xfId="22144" xr:uid="{5584C76D-5087-4685-A6FC-E9DE47940651}"/>
    <cellStyle name="Normal 32 11 2 4" xfId="27842" xr:uid="{4E778233-532D-4F0A-87DE-C97FD58A9FE1}"/>
    <cellStyle name="Normal 32 11 2 5" xfId="33540" xr:uid="{7D9F45B4-C1D7-42C3-817A-4561078462E5}"/>
    <cellStyle name="Normal 32 11 3" xfId="5453" xr:uid="{9C4BB806-93E0-4FEB-A5A3-C510E4598BA8}"/>
    <cellStyle name="Normal 32 11 4" xfId="5454" xr:uid="{D1DCF626-BAD6-434A-ADFE-286963D2BFB9}"/>
    <cellStyle name="Normal 32 11 5" xfId="15607" xr:uid="{7C0DB2A9-9800-47FF-A33C-A14A7FCF4F0B}"/>
    <cellStyle name="Normal 32 11 6" xfId="22143" xr:uid="{3FF83ACB-624F-4660-8491-2FCBB12C3CC1}"/>
    <cellStyle name="Normal 32 11 7" xfId="27841" xr:uid="{4D27BC70-F7D8-4EA4-8C9C-765753F63FEB}"/>
    <cellStyle name="Normal 32 11 8" xfId="33539" xr:uid="{09C27271-9F40-4A76-910E-D3C11B344FD1}"/>
    <cellStyle name="Normal 32 12" xfId="5455" xr:uid="{FB659E2E-4AF2-4404-9286-23C7A9BB19FE}"/>
    <cellStyle name="Normal 32 12 2" xfId="5456" xr:uid="{C47698B3-DBB0-4FF3-A23A-2340A450E0C4}"/>
    <cellStyle name="Normal 32 12 2 2" xfId="15610" xr:uid="{589B4457-13D1-42DB-BDFF-C8C7D026C72D}"/>
    <cellStyle name="Normal 32 12 2 3" xfId="22146" xr:uid="{B5E9D9F3-5D42-4E0A-B295-596E7DCC7D5B}"/>
    <cellStyle name="Normal 32 12 2 4" xfId="27844" xr:uid="{660D1B22-B5DD-46CF-BF9C-9BA3C0F8672E}"/>
    <cellStyle name="Normal 32 12 2 5" xfId="33542" xr:uid="{F232C2E3-BA6D-4595-8907-DE6B46D0FF40}"/>
    <cellStyle name="Normal 32 12 3" xfId="5457" xr:uid="{85DDD03F-C572-45E6-AAD1-586074D365AC}"/>
    <cellStyle name="Normal 32 12 4" xfId="5458" xr:uid="{92785FFF-5F3E-40C4-A555-37A479838EC0}"/>
    <cellStyle name="Normal 32 12 5" xfId="15609" xr:uid="{51D2EBC7-93D1-47B9-84F1-037A4F0EACFF}"/>
    <cellStyle name="Normal 32 12 6" xfId="22145" xr:uid="{F7F2F8B9-8AB0-4C8D-BBAD-C44A0DEDE230}"/>
    <cellStyle name="Normal 32 12 7" xfId="27843" xr:uid="{0FCB367C-7C2D-455D-9E4F-B32C3095AAF7}"/>
    <cellStyle name="Normal 32 12 8" xfId="33541" xr:uid="{ED4D5208-C209-4C2D-B4D3-D703123CC73A}"/>
    <cellStyle name="Normal 32 13" xfId="5459" xr:uid="{002836A0-2DAF-40E2-9349-7CD7B8830FC9}"/>
    <cellStyle name="Normal 32 13 2" xfId="5460" xr:uid="{2EE11F43-C6D1-42AE-9C06-FE4C50EEA31B}"/>
    <cellStyle name="Normal 32 13 2 2" xfId="15612" xr:uid="{DB7BF917-BDA0-4696-B4B1-824D14944607}"/>
    <cellStyle name="Normal 32 13 2 3" xfId="22148" xr:uid="{C88C6258-C2A5-4536-991D-E648A32F7D54}"/>
    <cellStyle name="Normal 32 13 2 4" xfId="27846" xr:uid="{AE6EDE42-E6A7-4288-ADC8-D8CD60FB1E54}"/>
    <cellStyle name="Normal 32 13 2 5" xfId="33544" xr:uid="{114F7968-A4D9-4E46-9A15-95E2C4A25E43}"/>
    <cellStyle name="Normal 32 13 3" xfId="5461" xr:uid="{DD47E741-AEC4-4503-8B0F-A3806DA063CA}"/>
    <cellStyle name="Normal 32 13 4" xfId="5462" xr:uid="{5501D6D5-043B-4673-B4E9-CC69BD982303}"/>
    <cellStyle name="Normal 32 13 5" xfId="15611" xr:uid="{889539BA-5073-4A95-A75D-248908D35534}"/>
    <cellStyle name="Normal 32 13 6" xfId="22147" xr:uid="{367F4B26-2E86-47E6-8CA7-C27568E47D3E}"/>
    <cellStyle name="Normal 32 13 7" xfId="27845" xr:uid="{EF67EEB1-06D4-49C7-82F6-F65D37CC4783}"/>
    <cellStyle name="Normal 32 13 8" xfId="33543" xr:uid="{5638B5EE-FA89-487F-BA4D-0ECDB7EACD23}"/>
    <cellStyle name="Normal 32 14" xfId="5463" xr:uid="{3F1FBEBC-A26A-4D60-AFE0-E26C3E835EA8}"/>
    <cellStyle name="Normal 32 14 2" xfId="5464" xr:uid="{21D70698-E248-4F33-8B29-4F883A16CEFB}"/>
    <cellStyle name="Normal 32 14 2 2" xfId="15614" xr:uid="{C1626F68-056F-4A64-99C4-27B7A049D9F5}"/>
    <cellStyle name="Normal 32 14 2 3" xfId="22150" xr:uid="{51A00D14-355D-4E6C-992E-A82B39346825}"/>
    <cellStyle name="Normal 32 14 2 4" xfId="27848" xr:uid="{FA5A38F5-920F-4D78-A36E-805E89533E68}"/>
    <cellStyle name="Normal 32 14 2 5" xfId="33546" xr:uid="{BB4B9DC0-2949-4F26-B8D8-912F0F93F5D3}"/>
    <cellStyle name="Normal 32 14 3" xfId="5465" xr:uid="{B3AAC636-7E8A-44A3-8C07-30E3BBFBA7C6}"/>
    <cellStyle name="Normal 32 14 4" xfId="5466" xr:uid="{A54472B1-563C-400F-99F6-D8E6DE265C2A}"/>
    <cellStyle name="Normal 32 14 5" xfId="15613" xr:uid="{DD807F74-98E4-4559-8F8C-C8ADA1E4A480}"/>
    <cellStyle name="Normal 32 14 6" xfId="22149" xr:uid="{E96A7D4A-A6A6-4DBF-8B1C-66778B2A6265}"/>
    <cellStyle name="Normal 32 14 7" xfId="27847" xr:uid="{41629BA8-2CC7-4169-8556-BAEAA4C75C16}"/>
    <cellStyle name="Normal 32 14 8" xfId="33545" xr:uid="{E3E69C4F-0CF0-4D36-9C16-F6BE20AF7D96}"/>
    <cellStyle name="Normal 32 15" xfId="5467" xr:uid="{2A8489E1-B913-41C9-873D-1D59FCBA9638}"/>
    <cellStyle name="Normal 32 15 2" xfId="5468" xr:uid="{DE9BE6DB-1104-47B4-8769-55B6B792B6D5}"/>
    <cellStyle name="Normal 32 15 2 2" xfId="15616" xr:uid="{64BFCDA5-6A60-49CF-94D6-E7E700938B9B}"/>
    <cellStyle name="Normal 32 15 2 3" xfId="22152" xr:uid="{78285B7D-CE2C-47FD-8F75-F2995065DE97}"/>
    <cellStyle name="Normal 32 15 2 4" xfId="27850" xr:uid="{E23C1E97-828E-4250-A125-F4F34B05DA7F}"/>
    <cellStyle name="Normal 32 15 2 5" xfId="33548" xr:uid="{6D8EA2A7-380D-4FB5-9895-B32CE14C4CAD}"/>
    <cellStyle name="Normal 32 15 3" xfId="5469" xr:uid="{6906CCEB-34B7-4819-A172-9BCBE92E0B05}"/>
    <cellStyle name="Normal 32 15 4" xfId="5470" xr:uid="{EDB65722-2489-4B69-9CC6-1F8AF726D9D0}"/>
    <cellStyle name="Normal 32 15 5" xfId="15615" xr:uid="{EABF5781-686F-4FFA-8CB7-77CE3A71D649}"/>
    <cellStyle name="Normal 32 15 6" xfId="22151" xr:uid="{5CE58D19-08F7-4F69-AF90-D355CAFCB879}"/>
    <cellStyle name="Normal 32 15 7" xfId="27849" xr:uid="{3CFF2574-2715-4641-A020-73AC08B3D025}"/>
    <cellStyle name="Normal 32 15 8" xfId="33547" xr:uid="{A6AB4924-B98C-437A-883F-31225FD4587F}"/>
    <cellStyle name="Normal 32 16" xfId="5471" xr:uid="{2115044D-1666-4D58-9A4C-C1602263F762}"/>
    <cellStyle name="Normal 32 16 2" xfId="5472" xr:uid="{79653A85-040F-4C27-9D91-4571765811C3}"/>
    <cellStyle name="Normal 32 16 2 2" xfId="15618" xr:uid="{BDB55B62-B41A-46EB-8778-95032659B35F}"/>
    <cellStyle name="Normal 32 16 2 3" xfId="22154" xr:uid="{96BA99E2-40E0-4905-9E74-7FFCA03402B4}"/>
    <cellStyle name="Normal 32 16 2 4" xfId="27852" xr:uid="{8510D032-4FD4-4F63-A23A-071BF99AE56F}"/>
    <cellStyle name="Normal 32 16 2 5" xfId="33550" xr:uid="{5CFA30E8-8E7F-4617-81EA-AF2DE27BC652}"/>
    <cellStyle name="Normal 32 16 3" xfId="5473" xr:uid="{70DEA8D7-1813-4CE4-B6CD-04B08C7F61D7}"/>
    <cellStyle name="Normal 32 16 4" xfId="5474" xr:uid="{79E4073D-B044-4DC3-A5DC-18EF0D631256}"/>
    <cellStyle name="Normal 32 16 5" xfId="15617" xr:uid="{1D7F7DBA-B4A9-4B4C-A827-BC658E1C8D4D}"/>
    <cellStyle name="Normal 32 16 6" xfId="22153" xr:uid="{5633E4E7-E3C0-470E-9F4B-B7D84528E323}"/>
    <cellStyle name="Normal 32 16 7" xfId="27851" xr:uid="{D8E7BCCF-6E68-4CC7-BFED-6BC5A2A0104C}"/>
    <cellStyle name="Normal 32 16 8" xfId="33549" xr:uid="{F01CAF49-7DC8-4335-BADF-EEFDF88E455A}"/>
    <cellStyle name="Normal 32 17" xfId="5475" xr:uid="{E38D87DC-AEAA-4400-A45E-DA9CA0B9A9CA}"/>
    <cellStyle name="Normal 32 17 2" xfId="5476" xr:uid="{6A264E3E-BB65-4050-BD12-F71468F0BB6C}"/>
    <cellStyle name="Normal 32 17 2 2" xfId="15620" xr:uid="{E1B48251-218D-4B03-BE49-0570394EAB3F}"/>
    <cellStyle name="Normal 32 17 2 3" xfId="22156" xr:uid="{961675A0-D086-4087-AD55-22F53A3BF8E5}"/>
    <cellStyle name="Normal 32 17 2 4" xfId="27854" xr:uid="{FD1C02F4-2307-4013-BE07-46C66BB9DA36}"/>
    <cellStyle name="Normal 32 17 2 5" xfId="33552" xr:uid="{25319BFB-2864-4EDB-B37D-FED6B03FA5C3}"/>
    <cellStyle name="Normal 32 17 3" xfId="5477" xr:uid="{670B2923-5358-470C-A5C6-B694CCE92EA8}"/>
    <cellStyle name="Normal 32 17 4" xfId="5478" xr:uid="{579A5AA1-63E5-475B-8756-B7841E6A8D45}"/>
    <cellStyle name="Normal 32 17 5" xfId="15619" xr:uid="{61EAAF2B-EB0C-41D0-9D4D-2204C9E1BC04}"/>
    <cellStyle name="Normal 32 17 6" xfId="22155" xr:uid="{E8DE88D4-8213-408D-90AB-9C6758CEF8EC}"/>
    <cellStyle name="Normal 32 17 7" xfId="27853" xr:uid="{706F7143-0BDB-4679-B1B8-B7E6F46FDF8E}"/>
    <cellStyle name="Normal 32 17 8" xfId="33551" xr:uid="{6C4104D8-BDCB-4B95-AFEF-A7B620582D93}"/>
    <cellStyle name="Normal 32 18" xfId="5479" xr:uid="{1D609B33-48EA-4DE5-BC71-D873F02901B3}"/>
    <cellStyle name="Normal 32 18 2" xfId="5480" xr:uid="{AB166576-9D9A-4D20-BE86-52631A5E9BBF}"/>
    <cellStyle name="Normal 32 18 2 2" xfId="15622" xr:uid="{631B1BC0-E2F2-4C8A-9EEC-90872261C6CC}"/>
    <cellStyle name="Normal 32 18 2 3" xfId="22158" xr:uid="{8F1CC0B9-93FE-44F4-AE55-B2AB54E2A6DA}"/>
    <cellStyle name="Normal 32 18 2 4" xfId="27856" xr:uid="{F360DCAE-8E2D-4E2F-AAC9-983B7306447F}"/>
    <cellStyle name="Normal 32 18 2 5" xfId="33554" xr:uid="{96F8EC97-64D4-4160-8A10-25841378274A}"/>
    <cellStyle name="Normal 32 18 3" xfId="5481" xr:uid="{3E5AF19F-1520-419D-856F-94166D5D6958}"/>
    <cellStyle name="Normal 32 18 4" xfId="5482" xr:uid="{583E3093-73E8-4170-B0C8-6F87F838EC82}"/>
    <cellStyle name="Normal 32 18 5" xfId="15621" xr:uid="{BCDC7355-1133-4B95-B57D-CFA3E2A5E78C}"/>
    <cellStyle name="Normal 32 18 6" xfId="22157" xr:uid="{72B6B0AC-2ED9-4AA8-9B41-957B5CCD8F09}"/>
    <cellStyle name="Normal 32 18 7" xfId="27855" xr:uid="{7CE5B150-8C7E-450A-A903-1AF226701C60}"/>
    <cellStyle name="Normal 32 18 8" xfId="33553" xr:uid="{507B5616-05C5-4417-8C34-148D20563B44}"/>
    <cellStyle name="Normal 32 19" xfId="5483" xr:uid="{81B62E1B-3911-4E5C-ACB3-EC317B09C9BE}"/>
    <cellStyle name="Normal 32 19 2" xfId="5484" xr:uid="{6BD8DE15-2E5C-449A-BC09-4C75537E36AB}"/>
    <cellStyle name="Normal 32 19 2 2" xfId="15624" xr:uid="{0E496ABA-3CE5-4188-B865-B3CAB2CA2CB0}"/>
    <cellStyle name="Normal 32 19 2 3" xfId="22160" xr:uid="{4CDF4CC8-537D-4F7B-AA1F-637C44568866}"/>
    <cellStyle name="Normal 32 19 2 4" xfId="27858" xr:uid="{1AD0C929-FD2D-434E-92AC-465FA225CFF5}"/>
    <cellStyle name="Normal 32 19 2 5" xfId="33556" xr:uid="{5DDD00A0-1819-438F-AF26-B315FD4D6482}"/>
    <cellStyle name="Normal 32 19 3" xfId="5485" xr:uid="{ED907A8F-1A0A-4B58-8239-4BD0CACB8DBF}"/>
    <cellStyle name="Normal 32 19 4" xfId="5486" xr:uid="{EF4B05BE-B0CA-48DE-ABEC-772AADD2659B}"/>
    <cellStyle name="Normal 32 19 5" xfId="15623" xr:uid="{DDA5B57A-1A6F-4F04-AB6A-726BAE3AFB8A}"/>
    <cellStyle name="Normal 32 19 6" xfId="22159" xr:uid="{3848D677-EBB7-44F8-B8EE-B8F7F18BF694}"/>
    <cellStyle name="Normal 32 19 7" xfId="27857" xr:uid="{2F31729A-8B4D-4CC3-8D33-E4E5321C165E}"/>
    <cellStyle name="Normal 32 19 8" xfId="33555" xr:uid="{17186B5C-003C-47CF-972D-6A124C055438}"/>
    <cellStyle name="Normal 32 2" xfId="5487" xr:uid="{C6E2EAD4-DEDF-4C94-BAE4-BAC4107DD9C4}"/>
    <cellStyle name="Normal 32 2 2" xfId="5488" xr:uid="{996DE4B8-9E37-4A7B-AE57-14E198ADB643}"/>
    <cellStyle name="Normal 32 2 2 2" xfId="15626" xr:uid="{016ADBD9-6A8E-49C1-A123-64FE3AA2F1F5}"/>
    <cellStyle name="Normal 32 2 2 3" xfId="22162" xr:uid="{0DE6333A-349E-4B00-8218-5E441A7AA342}"/>
    <cellStyle name="Normal 32 2 2 4" xfId="27860" xr:uid="{63F43DB5-8E47-42C3-975C-4E00FEDE2DF7}"/>
    <cellStyle name="Normal 32 2 2 5" xfId="33558" xr:uid="{60D73BF9-8A1E-4C85-9083-93BA0057A9DE}"/>
    <cellStyle name="Normal 32 2 3" xfId="5489" xr:uid="{F26BEE7C-01FD-4C6A-B68F-C630FFECC492}"/>
    <cellStyle name="Normal 32 2 4" xfId="5490" xr:uid="{3177E152-EE60-4851-A548-DE4F086D53F3}"/>
    <cellStyle name="Normal 32 2 5" xfId="15625" xr:uid="{52A388DA-9E05-4AE6-9CFF-459546BE32E9}"/>
    <cellStyle name="Normal 32 2 6" xfId="22161" xr:uid="{185C5EC0-17DD-48C3-B0EE-6FDE248F08AA}"/>
    <cellStyle name="Normal 32 2 7" xfId="27859" xr:uid="{0228EDE5-0E4C-43DE-8B2A-47153521EA42}"/>
    <cellStyle name="Normal 32 2 8" xfId="33557" xr:uid="{E8D7A307-D0FA-46CD-BC60-CF2F4F049B9A}"/>
    <cellStyle name="Normal 32 20" xfId="5491" xr:uid="{F8B907AA-E715-4926-9F45-94F18E4C11EE}"/>
    <cellStyle name="Normal 32 20 2" xfId="5492" xr:uid="{40008224-9588-4942-8268-65D6009AC66D}"/>
    <cellStyle name="Normal 32 20 2 2" xfId="15628" xr:uid="{F2CD411F-619F-4CDA-A8CE-3777E212A37A}"/>
    <cellStyle name="Normal 32 20 2 3" xfId="22164" xr:uid="{26255248-9383-4B51-AD60-BE1D3FCE4691}"/>
    <cellStyle name="Normal 32 20 2 4" xfId="27862" xr:uid="{27064A57-3CEB-48EF-895A-8A6A709DB919}"/>
    <cellStyle name="Normal 32 20 2 5" xfId="33560" xr:uid="{9F5B4147-3C16-4675-9594-303B87586AD2}"/>
    <cellStyle name="Normal 32 20 3" xfId="5493" xr:uid="{131649AF-8173-4787-8BEC-B62522C2DE24}"/>
    <cellStyle name="Normal 32 20 4" xfId="5494" xr:uid="{D12E3F32-96E0-4B90-9100-DF93060515A8}"/>
    <cellStyle name="Normal 32 20 5" xfId="15627" xr:uid="{80071B0D-10EB-488A-BA59-5877780578BD}"/>
    <cellStyle name="Normal 32 20 6" xfId="22163" xr:uid="{2D596E89-8618-49C2-BE6D-32682B90E6B0}"/>
    <cellStyle name="Normal 32 20 7" xfId="27861" xr:uid="{946A88AC-D619-437D-87B0-2113B0C588CD}"/>
    <cellStyle name="Normal 32 20 8" xfId="33559" xr:uid="{1FF37BE4-7650-49FB-B616-A4B1A03845BE}"/>
    <cellStyle name="Normal 32 21" xfId="5495" xr:uid="{C856989D-B9E9-47DA-868C-5D33D9CA78A4}"/>
    <cellStyle name="Normal 32 21 2" xfId="5496" xr:uid="{073E98A7-34D1-44CF-A1E4-383480A48804}"/>
    <cellStyle name="Normal 32 21 2 2" xfId="15630" xr:uid="{284609B1-CC90-4F12-99F6-0B0A8E40CA9C}"/>
    <cellStyle name="Normal 32 21 2 3" xfId="22166" xr:uid="{18C4C9CC-8D10-4CB2-87F4-D98292737A01}"/>
    <cellStyle name="Normal 32 21 2 4" xfId="27864" xr:uid="{6250D884-4743-41CD-9F9C-310EE794AEC6}"/>
    <cellStyle name="Normal 32 21 2 5" xfId="33562" xr:uid="{8B9F5DCF-55B4-40E6-BBCB-4E5E9D740744}"/>
    <cellStyle name="Normal 32 21 3" xfId="5497" xr:uid="{5764656B-3B5A-46E4-9EEB-3CC19B9D6A83}"/>
    <cellStyle name="Normal 32 21 4" xfId="5498" xr:uid="{AD5AF2F0-28D6-4D86-81D6-15B86C361D71}"/>
    <cellStyle name="Normal 32 21 5" xfId="15629" xr:uid="{43CA40D2-5571-40EF-8C8B-731FA18ABD9B}"/>
    <cellStyle name="Normal 32 21 6" xfId="22165" xr:uid="{E30AEEE0-1698-4B47-9F1E-23CA56FA1A98}"/>
    <cellStyle name="Normal 32 21 7" xfId="27863" xr:uid="{F6D4F0A2-832D-46DA-8B9E-976197E05A41}"/>
    <cellStyle name="Normal 32 21 8" xfId="33561" xr:uid="{7D1D27D2-2197-4FB6-8C9A-BD0DAC7DDC41}"/>
    <cellStyle name="Normal 32 22" xfId="5499" xr:uid="{83A6D264-5915-46DE-B80F-C2A8D43329AD}"/>
    <cellStyle name="Normal 32 22 2" xfId="5500" xr:uid="{FBE30E88-D0DE-47E6-BA3D-FBA40F157191}"/>
    <cellStyle name="Normal 32 22 2 2" xfId="15632" xr:uid="{9D9527DB-814F-4650-8235-99826A1F34CE}"/>
    <cellStyle name="Normal 32 22 2 3" xfId="22168" xr:uid="{14A93FDE-18B1-441C-9850-E3A8650568CA}"/>
    <cellStyle name="Normal 32 22 2 4" xfId="27866" xr:uid="{9C63B36F-3723-4FB7-8094-4D8A26E77F05}"/>
    <cellStyle name="Normal 32 22 2 5" xfId="33564" xr:uid="{BF7A7546-750E-46D9-AF6D-36D95D218501}"/>
    <cellStyle name="Normal 32 22 3" xfId="5501" xr:uid="{94098661-3C2C-45E2-9BF8-C765F2C42DAF}"/>
    <cellStyle name="Normal 32 22 4" xfId="5502" xr:uid="{65DC8094-0A80-4873-A6B5-96178D739232}"/>
    <cellStyle name="Normal 32 22 5" xfId="15631" xr:uid="{2B63A03C-56C4-4328-8CEB-F5C54E2D0C19}"/>
    <cellStyle name="Normal 32 22 6" xfId="22167" xr:uid="{88C4481E-04FF-401C-A220-5010321B5415}"/>
    <cellStyle name="Normal 32 22 7" xfId="27865" xr:uid="{6E91E665-6A6A-4964-9425-ADF019815691}"/>
    <cellStyle name="Normal 32 22 8" xfId="33563" xr:uid="{6CDABE0C-D5B7-4E4E-873C-DA1DD17EFE0E}"/>
    <cellStyle name="Normal 32 23" xfId="5503" xr:uid="{6CAA6CAF-4758-488B-AE3F-48EC2E9D0052}"/>
    <cellStyle name="Normal 32 23 2" xfId="5504" xr:uid="{22088590-77EE-4865-8723-652EA0406E45}"/>
    <cellStyle name="Normal 32 23 2 2" xfId="15634" xr:uid="{C0DE07BB-F74D-4B96-BD69-7D6836A67481}"/>
    <cellStyle name="Normal 32 23 2 3" xfId="22170" xr:uid="{08AC3B1D-98D3-4E05-9ADC-BAE420212FE8}"/>
    <cellStyle name="Normal 32 23 2 4" xfId="27868" xr:uid="{DD2F1D60-D357-41BE-8AF8-7B180B3F5AD5}"/>
    <cellStyle name="Normal 32 23 2 5" xfId="33566" xr:uid="{A41B3152-1456-40CA-807C-A10D2277F46A}"/>
    <cellStyle name="Normal 32 23 3" xfId="5505" xr:uid="{4AE3AD87-7E7D-4ADB-9B11-31BDD6BCB7C8}"/>
    <cellStyle name="Normal 32 23 4" xfId="5506" xr:uid="{9C3781A3-C74E-477B-8F47-677A8C119DDB}"/>
    <cellStyle name="Normal 32 23 5" xfId="15633" xr:uid="{A8310137-E401-489B-BF78-929C4306D146}"/>
    <cellStyle name="Normal 32 23 6" xfId="22169" xr:uid="{4AC6D92F-94AB-4689-B7A3-FC496100331B}"/>
    <cellStyle name="Normal 32 23 7" xfId="27867" xr:uid="{3834D367-614C-4958-9455-D0C420FDDE4B}"/>
    <cellStyle name="Normal 32 23 8" xfId="33565" xr:uid="{AA6C0751-1577-4197-AD4D-C93848F27A7B}"/>
    <cellStyle name="Normal 32 24" xfId="5507" xr:uid="{5469BC6B-22B3-4AA7-B1D7-F4D0F80596D3}"/>
    <cellStyle name="Normal 32 24 2" xfId="5508" xr:uid="{8BBBCCD4-6C2A-416E-A6B6-3A68D291F4FB}"/>
    <cellStyle name="Normal 32 24 2 2" xfId="15636" xr:uid="{EE5BE707-DB6D-4C0C-AD18-CEF544B7A4D1}"/>
    <cellStyle name="Normal 32 24 2 3" xfId="22172" xr:uid="{C3E6D456-418A-48E8-83DD-88C3DE881606}"/>
    <cellStyle name="Normal 32 24 2 4" xfId="27870" xr:uid="{36EEB70E-2B3D-4FA8-92CE-A51BEB193F61}"/>
    <cellStyle name="Normal 32 24 2 5" xfId="33568" xr:uid="{45DA9BAC-B7ED-4FD0-9E0B-B6DBD1755EBC}"/>
    <cellStyle name="Normal 32 24 3" xfId="5509" xr:uid="{1F76BE00-BA7D-4BB9-93AC-F933EFDB4E74}"/>
    <cellStyle name="Normal 32 24 4" xfId="5510" xr:uid="{43BE33F8-D6E2-4744-A35F-82108540DFAB}"/>
    <cellStyle name="Normal 32 24 5" xfId="15635" xr:uid="{C8CBC23D-5DA3-4113-8CC3-FF2915D74A74}"/>
    <cellStyle name="Normal 32 24 6" xfId="22171" xr:uid="{B249F35F-193E-4205-9115-C424FCB896C7}"/>
    <cellStyle name="Normal 32 24 7" xfId="27869" xr:uid="{97957A14-F378-4B4E-90B0-D6891C19FF48}"/>
    <cellStyle name="Normal 32 24 8" xfId="33567" xr:uid="{AF620521-4C06-4922-97F4-CA93EC794F5C}"/>
    <cellStyle name="Normal 32 25" xfId="5511" xr:uid="{AC1B72B6-8B03-42A4-B0FF-1265B4BEF316}"/>
    <cellStyle name="Normal 32 25 2" xfId="5512" xr:uid="{06C1850D-EDA2-4185-818A-63E7AB7F95D4}"/>
    <cellStyle name="Normal 32 25 2 2" xfId="15638" xr:uid="{5CAFF54D-9D2D-4CE3-A853-7109842C258B}"/>
    <cellStyle name="Normal 32 25 2 3" xfId="22174" xr:uid="{D96E4C78-4BE2-4575-A35E-5BFF00F5D686}"/>
    <cellStyle name="Normal 32 25 2 4" xfId="27872" xr:uid="{35756FF1-82B6-428E-8624-1A784C7D0114}"/>
    <cellStyle name="Normal 32 25 2 5" xfId="33570" xr:uid="{39E0A61F-4CAF-4ECF-971B-A38D129F7EEE}"/>
    <cellStyle name="Normal 32 25 3" xfId="5513" xr:uid="{AC865F68-9BB6-46E8-AC3B-E323A91B5CAD}"/>
    <cellStyle name="Normal 32 25 4" xfId="5514" xr:uid="{464C1C7B-39F4-4A90-9D75-9E5F3C26E77F}"/>
    <cellStyle name="Normal 32 25 5" xfId="15637" xr:uid="{AB0CE0C4-C941-440D-A03C-EA63720E48F6}"/>
    <cellStyle name="Normal 32 25 6" xfId="22173" xr:uid="{73106970-3467-4E4C-B485-588024C19DE5}"/>
    <cellStyle name="Normal 32 25 7" xfId="27871" xr:uid="{4B7640D5-8722-44DC-AB6E-534E964C7481}"/>
    <cellStyle name="Normal 32 25 8" xfId="33569" xr:uid="{1D4B92E0-8B7E-40B0-A1D5-AFB69D47783E}"/>
    <cellStyle name="Normal 32 26" xfId="5515" xr:uid="{BFE2D8AE-0C10-4DE6-B56D-C5C4B24229C9}"/>
    <cellStyle name="Normal 32 26 2" xfId="5516" xr:uid="{9BEDC2D8-9A29-4F18-9640-CAD9DA207872}"/>
    <cellStyle name="Normal 32 26 2 2" xfId="15640" xr:uid="{EC64D95B-5204-465F-AA4C-6E233E53A65A}"/>
    <cellStyle name="Normal 32 26 2 3" xfId="22176" xr:uid="{4F5978DB-879E-4884-A42A-795F416E8C4B}"/>
    <cellStyle name="Normal 32 26 2 4" xfId="27874" xr:uid="{2EBCDD4A-BEB0-4B23-B7CA-27E462FF0043}"/>
    <cellStyle name="Normal 32 26 2 5" xfId="33572" xr:uid="{89ABD64E-D2A4-4E5A-873E-591C34B82276}"/>
    <cellStyle name="Normal 32 26 3" xfId="5517" xr:uid="{FC34F6B3-5EC8-41DF-A1D9-87A64B69E28E}"/>
    <cellStyle name="Normal 32 26 4" xfId="5518" xr:uid="{01607AA1-A33C-4F8D-B0EF-B0518B18E283}"/>
    <cellStyle name="Normal 32 26 5" xfId="15639" xr:uid="{9223365C-438C-47DE-ABF9-0C24168D2EC9}"/>
    <cellStyle name="Normal 32 26 6" xfId="22175" xr:uid="{AE37EABB-5EA7-4AB4-86B8-9E8D961F66C9}"/>
    <cellStyle name="Normal 32 26 7" xfId="27873" xr:uid="{CA17A119-F16A-4568-B962-BF54C38DC878}"/>
    <cellStyle name="Normal 32 26 8" xfId="33571" xr:uid="{F692F005-9F14-4AD5-859C-92FD79BDC4C8}"/>
    <cellStyle name="Normal 32 27" xfId="5519" xr:uid="{6CFB77BB-8BE8-4995-AFE5-12290334BEB7}"/>
    <cellStyle name="Normal 32 27 2" xfId="5520" xr:uid="{77394EC9-542A-4D47-B64C-27B6EF838BA7}"/>
    <cellStyle name="Normal 32 27 2 2" xfId="15642" xr:uid="{CD5261F4-00D6-4D75-B7DE-7F42ACF31582}"/>
    <cellStyle name="Normal 32 27 2 3" xfId="22178" xr:uid="{BCF45791-3742-46DE-97C3-DB16F5870952}"/>
    <cellStyle name="Normal 32 27 2 4" xfId="27876" xr:uid="{B1F20FD0-EAAD-47AF-B846-89805CF966BC}"/>
    <cellStyle name="Normal 32 27 2 5" xfId="33574" xr:uid="{4BF246C2-656A-4A83-82A6-11287A8D8DDE}"/>
    <cellStyle name="Normal 32 27 3" xfId="5521" xr:uid="{F034E6B0-3476-480E-B7CC-4787ED5F6858}"/>
    <cellStyle name="Normal 32 27 4" xfId="5522" xr:uid="{98D4CE6C-7433-4805-89A6-F7F5B9EC9C21}"/>
    <cellStyle name="Normal 32 27 5" xfId="15641" xr:uid="{B4E02DFE-4AF5-4999-855E-64F52C737E5A}"/>
    <cellStyle name="Normal 32 27 6" xfId="22177" xr:uid="{5C883F0B-D9F8-4798-A7D8-4E2F35B212D7}"/>
    <cellStyle name="Normal 32 27 7" xfId="27875" xr:uid="{1204081C-4A99-4EFC-BC27-B66292361B39}"/>
    <cellStyle name="Normal 32 27 8" xfId="33573" xr:uid="{0A83A08A-613F-4463-95CE-25C5013EA3E0}"/>
    <cellStyle name="Normal 32 28" xfId="5523" xr:uid="{35460260-21B3-46A6-8144-AAD1C19D7CD3}"/>
    <cellStyle name="Normal 32 28 2" xfId="5524" xr:uid="{AEE4CF7C-5E38-4C92-BD8F-184DF82D75DB}"/>
    <cellStyle name="Normal 32 28 2 2" xfId="15644" xr:uid="{E9092AF6-874C-411C-BA1F-0EB210B4B25C}"/>
    <cellStyle name="Normal 32 28 2 3" xfId="22180" xr:uid="{F278CBD7-E32A-4A0C-9F7A-33AC9631F245}"/>
    <cellStyle name="Normal 32 28 2 4" xfId="27878" xr:uid="{1DA1AFDB-C138-4F06-94D4-1A6972FACB95}"/>
    <cellStyle name="Normal 32 28 2 5" xfId="33576" xr:uid="{409364A1-2894-4411-B833-9778848D5AE2}"/>
    <cellStyle name="Normal 32 28 3" xfId="5525" xr:uid="{384C80E3-0EEA-41BB-A54E-381E81874EEA}"/>
    <cellStyle name="Normal 32 28 4" xfId="5526" xr:uid="{C878EB52-C70F-4540-9251-012BB918419D}"/>
    <cellStyle name="Normal 32 28 5" xfId="15643" xr:uid="{A6F72B82-8244-4E98-95FE-AA2FB69F9AE6}"/>
    <cellStyle name="Normal 32 28 6" xfId="22179" xr:uid="{AD1A5EC4-F3BA-4AF1-B28C-51D23924D3AA}"/>
    <cellStyle name="Normal 32 28 7" xfId="27877" xr:uid="{796918AB-C7B6-434F-BF7E-16B8985BCCE7}"/>
    <cellStyle name="Normal 32 28 8" xfId="33575" xr:uid="{96CD9376-0341-4808-B60C-9EC0F3856CD9}"/>
    <cellStyle name="Normal 32 29" xfId="5527" xr:uid="{C9810C49-4866-41B1-97AB-290FA50F9C6D}"/>
    <cellStyle name="Normal 32 29 2" xfId="5528" xr:uid="{E4427DF8-6134-48AA-9456-7E139E6AD3E8}"/>
    <cellStyle name="Normal 32 29 2 2" xfId="15646" xr:uid="{82344F7D-7474-4DAB-A4BD-D501D89F580C}"/>
    <cellStyle name="Normal 32 29 2 3" xfId="22182" xr:uid="{F1AA2815-D2E6-453C-B198-18392788BD43}"/>
    <cellStyle name="Normal 32 29 2 4" xfId="27880" xr:uid="{AA14DEA1-02E3-4B15-8D21-D17646E26328}"/>
    <cellStyle name="Normal 32 29 2 5" xfId="33578" xr:uid="{ADC32C52-4C19-4090-9BC5-DBFEB7C900A2}"/>
    <cellStyle name="Normal 32 29 3" xfId="5529" xr:uid="{C5CB52E0-30C6-47D5-89D9-89DB06F0841D}"/>
    <cellStyle name="Normal 32 29 4" xfId="5530" xr:uid="{38D7F07D-C2E4-49D3-A23C-59FCD55FB7E7}"/>
    <cellStyle name="Normal 32 29 5" xfId="15645" xr:uid="{A6D69E36-3E16-4667-AD9C-3A5AD2D1E752}"/>
    <cellStyle name="Normal 32 29 6" xfId="22181" xr:uid="{1D26682D-4764-4BE6-9592-438747D28139}"/>
    <cellStyle name="Normal 32 29 7" xfId="27879" xr:uid="{E7D6B2AD-4FA5-4706-B24D-EA0677073032}"/>
    <cellStyle name="Normal 32 29 8" xfId="33577" xr:uid="{BA377758-41B0-47CF-A753-D07CF998EFCF}"/>
    <cellStyle name="Normal 32 3" xfId="5531" xr:uid="{01A04489-9621-41C8-BF5E-01D7F3AD3651}"/>
    <cellStyle name="Normal 32 3 2" xfId="5532" xr:uid="{DE06BC5B-7BBA-48C5-991E-5822AA058DC2}"/>
    <cellStyle name="Normal 32 3 2 2" xfId="15648" xr:uid="{55045113-2DFB-4B97-A87A-027A64ED546E}"/>
    <cellStyle name="Normal 32 3 2 3" xfId="22184" xr:uid="{E575B06F-72CA-430D-AA27-EE7A68CA521E}"/>
    <cellStyle name="Normal 32 3 2 4" xfId="27882" xr:uid="{04CBD75D-B40D-415E-ABAA-9C30C0A2226F}"/>
    <cellStyle name="Normal 32 3 2 5" xfId="33580" xr:uid="{1C863101-5CA2-478D-9908-80FF24007D4A}"/>
    <cellStyle name="Normal 32 3 3" xfId="5533" xr:uid="{DE38DC25-5AB0-4F1A-8D2B-1733713D7F3B}"/>
    <cellStyle name="Normal 32 3 4" xfId="5534" xr:uid="{A495BC09-8161-4634-9770-4BA5F1BF5E7A}"/>
    <cellStyle name="Normal 32 3 5" xfId="15647" xr:uid="{53384B1E-AC92-495B-BE3E-870B6F836C20}"/>
    <cellStyle name="Normal 32 3 6" xfId="22183" xr:uid="{07284020-E0DE-4657-9E0D-C70C686FB710}"/>
    <cellStyle name="Normal 32 3 7" xfId="27881" xr:uid="{266168CF-C3AC-4395-92A5-FE5B1635E01B}"/>
    <cellStyle name="Normal 32 3 8" xfId="33579" xr:uid="{B59AAAEB-DDCB-40C6-B37A-7F552BAE7B93}"/>
    <cellStyle name="Normal 32 30" xfId="5535" xr:uid="{5320D424-2F07-4F7E-AC55-8A7F45FD7811}"/>
    <cellStyle name="Normal 32 30 2" xfId="5536" xr:uid="{7424A54A-8AEB-4A9E-AE92-E457B5705115}"/>
    <cellStyle name="Normal 32 30 2 2" xfId="15650" xr:uid="{E2529F95-2A5D-4436-9C69-7BCA2AF0367C}"/>
    <cellStyle name="Normal 32 30 2 3" xfId="22186" xr:uid="{1B69C1C7-0F18-4B6A-9BB7-0EC7245D5197}"/>
    <cellStyle name="Normal 32 30 2 4" xfId="27884" xr:uid="{E63B9E34-378A-4C42-A8D1-3CBD22EBA744}"/>
    <cellStyle name="Normal 32 30 2 5" xfId="33582" xr:uid="{51D14BA5-34FB-4B14-8A1A-866779C0F8F3}"/>
    <cellStyle name="Normal 32 30 3" xfId="5537" xr:uid="{3D15EC72-1618-419E-AE88-23CC5B02EEC8}"/>
    <cellStyle name="Normal 32 30 4" xfId="5538" xr:uid="{3C6C0E3A-CA37-45E9-B004-A3503E5D6921}"/>
    <cellStyle name="Normal 32 30 5" xfId="15649" xr:uid="{DDE6D0A9-87D2-48E1-A36E-093F9CFB9E83}"/>
    <cellStyle name="Normal 32 30 6" xfId="22185" xr:uid="{C5DDE652-8391-44D1-BD6E-68252AAB837E}"/>
    <cellStyle name="Normal 32 30 7" xfId="27883" xr:uid="{E4AD147A-5B9A-4FFE-9BF1-C2C1DA2A79F8}"/>
    <cellStyle name="Normal 32 30 8" xfId="33581" xr:uid="{297D7B15-8236-4BF2-85E4-8A600A1FAE12}"/>
    <cellStyle name="Normal 32 31" xfId="5539" xr:uid="{237C0C00-34F4-481D-8C54-AE4D72DB44AB}"/>
    <cellStyle name="Normal 32 31 2" xfId="5540" xr:uid="{86A9F2ED-A24D-4F4C-A6B5-01BEF3F6884A}"/>
    <cellStyle name="Normal 32 31 2 2" xfId="15652" xr:uid="{60E13086-6B8F-4CCE-A26A-BE242F161020}"/>
    <cellStyle name="Normal 32 31 2 3" xfId="22188" xr:uid="{A1C7ADE7-4472-4DF0-804B-EB1E3158E0BD}"/>
    <cellStyle name="Normal 32 31 2 4" xfId="27886" xr:uid="{1D9820FA-C1A7-47A8-AD16-74D24C78359C}"/>
    <cellStyle name="Normal 32 31 2 5" xfId="33584" xr:uid="{3600266D-0FBF-431A-96B1-5B452E4D3A73}"/>
    <cellStyle name="Normal 32 31 3" xfId="5541" xr:uid="{6A156613-8B33-4C34-9903-9AC276162A60}"/>
    <cellStyle name="Normal 32 31 4" xfId="5542" xr:uid="{7A4AF4AB-4FB1-4927-A5DD-7A08E745A5FA}"/>
    <cellStyle name="Normal 32 31 5" xfId="15651" xr:uid="{52E28F85-0E3E-485D-9D1F-41C9647CF2D0}"/>
    <cellStyle name="Normal 32 31 6" xfId="22187" xr:uid="{668E6D8B-C7E0-4F36-AA6F-3B64B1994887}"/>
    <cellStyle name="Normal 32 31 7" xfId="27885" xr:uid="{76F97577-4BB2-437D-8E26-24C17C452286}"/>
    <cellStyle name="Normal 32 31 8" xfId="33583" xr:uid="{EA5B63BA-B2E5-42DA-AAFD-8B53DE7E06E8}"/>
    <cellStyle name="Normal 32 32" xfId="5543" xr:uid="{59CC8581-9356-4B5F-85E5-21E9602D93E5}"/>
    <cellStyle name="Normal 32 32 2" xfId="5544" xr:uid="{AE71C19F-AD0B-49D5-9DC9-D44E9EB12CF6}"/>
    <cellStyle name="Normal 32 32 2 2" xfId="15654" xr:uid="{03EE973A-4BC4-40FB-B9EE-E0F95B4C3E32}"/>
    <cellStyle name="Normal 32 32 2 3" xfId="22190" xr:uid="{5CCB17EC-A33B-48EF-A3C1-6EA8D5FB5B1F}"/>
    <cellStyle name="Normal 32 32 2 4" xfId="27888" xr:uid="{4689A3A6-0DA8-4A9C-86A8-06F9FD3DF260}"/>
    <cellStyle name="Normal 32 32 2 5" xfId="33586" xr:uid="{77BE9314-C948-4650-A83E-16A5A9277D8C}"/>
    <cellStyle name="Normal 32 32 3" xfId="5545" xr:uid="{996CD57C-EA82-477B-A0B7-DBCC9BFD98C8}"/>
    <cellStyle name="Normal 32 32 4" xfId="5546" xr:uid="{E4AF1178-41E9-4D1F-BDEA-EF500C48DE81}"/>
    <cellStyle name="Normal 32 32 5" xfId="15653" xr:uid="{08C467D2-0FDD-48E4-A145-C4D87C508CE3}"/>
    <cellStyle name="Normal 32 32 6" xfId="22189" xr:uid="{422522E9-71D3-46C3-921D-A4797270B707}"/>
    <cellStyle name="Normal 32 32 7" xfId="27887" xr:uid="{DBF9D2C7-68F1-417B-92C8-E8F8987F3C64}"/>
    <cellStyle name="Normal 32 32 8" xfId="33585" xr:uid="{C60BCC29-58B5-4D04-AD26-207AA058B79A}"/>
    <cellStyle name="Normal 32 33" xfId="5547" xr:uid="{48D0B5AB-FF58-41D0-BF56-DAA2859F9BBC}"/>
    <cellStyle name="Normal 32 33 2" xfId="5548" xr:uid="{469F15FE-EF57-487A-89BC-D1CFD7224DF5}"/>
    <cellStyle name="Normal 32 33 2 2" xfId="15656" xr:uid="{89E1515E-2772-455B-BE16-F7BFD75E4668}"/>
    <cellStyle name="Normal 32 33 2 3" xfId="22192" xr:uid="{74744340-7558-4B90-9853-A3BF189E3456}"/>
    <cellStyle name="Normal 32 33 2 4" xfId="27890" xr:uid="{18B8FDE1-4A20-4008-951D-876F0BF43DEE}"/>
    <cellStyle name="Normal 32 33 2 5" xfId="33588" xr:uid="{22CF55AD-D421-41CC-A7F4-817D81737E67}"/>
    <cellStyle name="Normal 32 33 3" xfId="5549" xr:uid="{C844138D-CBDA-4BAA-996A-10677390C3C7}"/>
    <cellStyle name="Normal 32 33 4" xfId="5550" xr:uid="{7DC11709-0265-49F9-A540-2C93870EF3B0}"/>
    <cellStyle name="Normal 32 33 5" xfId="15655" xr:uid="{9A1BCCB3-4E8A-435C-9DE3-B2316E54DB09}"/>
    <cellStyle name="Normal 32 33 6" xfId="22191" xr:uid="{0ADDD516-349A-44AF-ABC5-02B929FF089E}"/>
    <cellStyle name="Normal 32 33 7" xfId="27889" xr:uid="{85A331C8-C929-4F23-9BC0-9F9A0B013E65}"/>
    <cellStyle name="Normal 32 33 8" xfId="33587" xr:uid="{DD928CFD-162D-4D93-AA86-DA984D915040}"/>
    <cellStyle name="Normal 32 34" xfId="5551" xr:uid="{3CA3E912-EDFD-4829-A8FF-B40FA1E48108}"/>
    <cellStyle name="Normal 32 34 2" xfId="5552" xr:uid="{441EC53C-CED3-4511-974A-F0A6EA5A0841}"/>
    <cellStyle name="Normal 32 34 2 2" xfId="15658" xr:uid="{970E61BE-0D20-4BA6-92C4-242A9B177A50}"/>
    <cellStyle name="Normal 32 34 2 3" xfId="22194" xr:uid="{F0F66A43-0B36-46F2-8AB0-FC9B72120A8A}"/>
    <cellStyle name="Normal 32 34 2 4" xfId="27892" xr:uid="{405B5D76-CD5B-48BF-B219-CBECE9A58C70}"/>
    <cellStyle name="Normal 32 34 2 5" xfId="33590" xr:uid="{2D1410CF-FF95-4985-AFB6-233F2F2B838A}"/>
    <cellStyle name="Normal 32 34 3" xfId="5553" xr:uid="{DF134768-B6DB-441A-A49C-94E2F566BD65}"/>
    <cellStyle name="Normal 32 34 4" xfId="5554" xr:uid="{10721E5A-F974-4114-97E9-0A4C1F2B3526}"/>
    <cellStyle name="Normal 32 34 5" xfId="15657" xr:uid="{BDD47599-A7EC-43B5-982A-471C8AC90CB7}"/>
    <cellStyle name="Normal 32 34 6" xfId="22193" xr:uid="{492E4EB8-0A6C-44DB-8365-521D4D6E6DEC}"/>
    <cellStyle name="Normal 32 34 7" xfId="27891" xr:uid="{A9F9432B-B4C2-41F8-AAC0-58DC7C6B095B}"/>
    <cellStyle name="Normal 32 34 8" xfId="33589" xr:uid="{99B96C1E-B613-4504-AF1E-6E1D2245EE75}"/>
    <cellStyle name="Normal 32 35" xfId="5555" xr:uid="{B5DD315C-D92E-48C8-ABEB-984293D33435}"/>
    <cellStyle name="Normal 32 35 2" xfId="15659" xr:uid="{306F6888-9936-4184-B0E4-EAD3D79EAC8D}"/>
    <cellStyle name="Normal 32 35 3" xfId="22195" xr:uid="{DFC45E39-F19C-423F-939B-07FFC856E624}"/>
    <cellStyle name="Normal 32 35 4" xfId="27893" xr:uid="{851D659D-D40D-4359-BECF-C379CF79758A}"/>
    <cellStyle name="Normal 32 35 5" xfId="33591" xr:uid="{B4BBDD3B-8011-449F-990B-2C0814552918}"/>
    <cellStyle name="Normal 32 36" xfId="5556" xr:uid="{64CEB6FB-BA18-423B-BC8B-2BBF21739FD9}"/>
    <cellStyle name="Normal 32 36 2" xfId="15660" xr:uid="{DF00CF08-82A8-4DCD-BF17-4D76B43C5EAF}"/>
    <cellStyle name="Normal 32 36 3" xfId="22196" xr:uid="{3FAC9C83-8A6C-42AD-B7F7-726BF1D35FDC}"/>
    <cellStyle name="Normal 32 36 4" xfId="27894" xr:uid="{DACFE0F9-755E-481B-8D50-18422A1EB6A2}"/>
    <cellStyle name="Normal 32 36 5" xfId="33592" xr:uid="{5FCE647F-F766-43A3-8BBD-55436545CB76}"/>
    <cellStyle name="Normal 32 37" xfId="5557" xr:uid="{BA55D985-CD41-40FC-94CB-68C95B465E48}"/>
    <cellStyle name="Normal 32 37 2" xfId="15661" xr:uid="{F7D62C03-019B-4C5D-BF05-3A7B6F52A249}"/>
    <cellStyle name="Normal 32 37 3" xfId="22197" xr:uid="{C26A2FC9-AEA8-4DE2-A0D1-BA7DA716D8E9}"/>
    <cellStyle name="Normal 32 37 4" xfId="27895" xr:uid="{14776316-0B8B-40D8-A83A-E35FBD235C39}"/>
    <cellStyle name="Normal 32 37 5" xfId="33593" xr:uid="{C91FB082-D4A9-485B-9886-778948B836B8}"/>
    <cellStyle name="Normal 32 38" xfId="5558" xr:uid="{6CEF8C4F-F1C4-424E-9CDD-9FEE039B756F}"/>
    <cellStyle name="Normal 32 38 2" xfId="15662" xr:uid="{DB76B2C6-0DDF-4A04-84E0-EA278CB5B84A}"/>
    <cellStyle name="Normal 32 38 3" xfId="22198" xr:uid="{EB0F50ED-5EF9-488A-8E03-63F19B222659}"/>
    <cellStyle name="Normal 32 38 4" xfId="27896" xr:uid="{770C8657-79F5-4D4E-B3D8-24A6A7BF6D98}"/>
    <cellStyle name="Normal 32 38 5" xfId="33594" xr:uid="{B81478F4-6A81-4A74-906B-27D4CCC8D3DC}"/>
    <cellStyle name="Normal 32 39" xfId="5559" xr:uid="{1C4D298B-FCBA-47B7-B3DA-0BBD545991EB}"/>
    <cellStyle name="Normal 32 39 2" xfId="15663" xr:uid="{9C669982-3197-429B-8A91-D088D672DAF3}"/>
    <cellStyle name="Normal 32 39 3" xfId="22199" xr:uid="{5588EC08-EBBF-4E6F-86B1-2CAD36AA693B}"/>
    <cellStyle name="Normal 32 39 4" xfId="27897" xr:uid="{D392C668-9466-4DB3-BD01-31CCFA800248}"/>
    <cellStyle name="Normal 32 39 5" xfId="33595" xr:uid="{6DB2D719-52E3-4ED0-8790-80A4EA828971}"/>
    <cellStyle name="Normal 32 4" xfId="5560" xr:uid="{CFBAC0B7-6235-4B06-B3A8-334D78DB80FE}"/>
    <cellStyle name="Normal 32 4 2" xfId="5561" xr:uid="{A0A3BB2B-C005-44FA-A474-CAAFBC93C7B8}"/>
    <cellStyle name="Normal 32 4 2 2" xfId="15665" xr:uid="{42CDE38F-8072-46E5-8F5D-78D2610AC029}"/>
    <cellStyle name="Normal 32 4 2 3" xfId="22201" xr:uid="{575E5B56-8771-437C-9BC2-EB6FC8C1F11E}"/>
    <cellStyle name="Normal 32 4 2 4" xfId="27899" xr:uid="{36E17EF1-35D2-4212-BC88-2C07BEB8B544}"/>
    <cellStyle name="Normal 32 4 2 5" xfId="33597" xr:uid="{699A84C9-4E86-4DF8-B977-AE05A6DAE0D6}"/>
    <cellStyle name="Normal 32 4 3" xfId="5562" xr:uid="{0E5037C6-3A96-4394-96BA-55F2CC9F0624}"/>
    <cellStyle name="Normal 32 4 4" xfId="5563" xr:uid="{A921C18B-D048-44F6-8515-95BCE1DC75C6}"/>
    <cellStyle name="Normal 32 4 5" xfId="15664" xr:uid="{12C212B1-C3BD-485B-961E-989227AF18D2}"/>
    <cellStyle name="Normal 32 4 6" xfId="22200" xr:uid="{0A11AE4C-B997-4E34-9918-963FA67B43C6}"/>
    <cellStyle name="Normal 32 4 7" xfId="27898" xr:uid="{AC603D5A-80BE-4187-BC8B-54C652B3903D}"/>
    <cellStyle name="Normal 32 4 8" xfId="33596" xr:uid="{CC7A4F7F-B89F-4368-8D94-FE9B618BD239}"/>
    <cellStyle name="Normal 32 40" xfId="5564" xr:uid="{6748D794-D063-4E8B-B170-6F7337AC5941}"/>
    <cellStyle name="Normal 32 40 2" xfId="15666" xr:uid="{0CB037B0-5A93-4575-95A7-01581D25DE28}"/>
    <cellStyle name="Normal 32 40 3" xfId="22202" xr:uid="{32B43ECD-B224-4F59-953F-4579C6F6ED72}"/>
    <cellStyle name="Normal 32 40 4" xfId="27900" xr:uid="{E8A96E2D-D8F1-4C3A-9FB4-0980CDD2F8EA}"/>
    <cellStyle name="Normal 32 40 5" xfId="33598" xr:uid="{419D4A53-F575-4200-AECB-AB3E1AD098CC}"/>
    <cellStyle name="Normal 32 41" xfId="5565" xr:uid="{25491ED5-C30C-43B0-AD5C-6FEFC0A60714}"/>
    <cellStyle name="Normal 32 41 2" xfId="15667" xr:uid="{90483F0D-3B10-43BD-B078-0C71806DC262}"/>
    <cellStyle name="Normal 32 41 3" xfId="22203" xr:uid="{3EA07792-7A03-4D46-9BF1-A29B4357CBF7}"/>
    <cellStyle name="Normal 32 41 4" xfId="27901" xr:uid="{8A8BADD2-0D19-43B0-B69D-952184EDFC9A}"/>
    <cellStyle name="Normal 32 41 5" xfId="33599" xr:uid="{DC841CB5-0E4C-42ED-A57B-1467127E136C}"/>
    <cellStyle name="Normal 32 42" xfId="5566" xr:uid="{6A3D71B5-7B24-457F-B050-D2617E92554A}"/>
    <cellStyle name="Normal 32 42 2" xfId="15668" xr:uid="{F9D08667-D05D-4FB6-8957-88C1A2266650}"/>
    <cellStyle name="Normal 32 42 3" xfId="22204" xr:uid="{3CDAD994-ED1D-4B49-B07C-13E867FEE701}"/>
    <cellStyle name="Normal 32 42 4" xfId="27902" xr:uid="{1DD3D6CA-25C3-4010-AE0F-2FC487FA0A26}"/>
    <cellStyle name="Normal 32 42 5" xfId="33600" xr:uid="{14DB6AFF-BC6A-48CB-8B1D-AA420602DEF0}"/>
    <cellStyle name="Normal 32 43" xfId="5567" xr:uid="{F9C3E713-9884-489E-95BA-CA96D5B945F3}"/>
    <cellStyle name="Normal 32 43 2" xfId="15669" xr:uid="{9445CE26-2F07-425A-ABE3-E2CD7234F73D}"/>
    <cellStyle name="Normal 32 43 3" xfId="22205" xr:uid="{6CBF10DB-F8CA-4C9E-B1C1-92C6EBA87E02}"/>
    <cellStyle name="Normal 32 43 4" xfId="27903" xr:uid="{5A11B47A-3535-41A0-B7AB-BD22A5EC79D4}"/>
    <cellStyle name="Normal 32 43 5" xfId="33601" xr:uid="{E5637387-FB55-4931-9C97-78FAC91CCE00}"/>
    <cellStyle name="Normal 32 44" xfId="5568" xr:uid="{43ACA7BB-9523-4BBD-BAB6-40A1C92ADD65}"/>
    <cellStyle name="Normal 32 44 2" xfId="15670" xr:uid="{E0C65074-A3B9-482D-8316-8F1978AFE176}"/>
    <cellStyle name="Normal 32 44 3" xfId="22206" xr:uid="{DA912C2C-E635-4844-976C-57DAE4428F90}"/>
    <cellStyle name="Normal 32 44 4" xfId="27904" xr:uid="{54AC0728-D407-4942-82BF-FBAB6EFB965C}"/>
    <cellStyle name="Normal 32 44 5" xfId="33602" xr:uid="{6A3568BF-80D0-4841-A27D-180BB2C03BF0}"/>
    <cellStyle name="Normal 32 45" xfId="5569" xr:uid="{7C0B2E68-7AC7-48CF-B190-F804253F157F}"/>
    <cellStyle name="Normal 32 45 2" xfId="15671" xr:uid="{0F3E1B9B-B1FE-4656-912D-1F349667AD7C}"/>
    <cellStyle name="Normal 32 45 3" xfId="22207" xr:uid="{EB1B1725-451F-43EE-8F12-30193FECFD1C}"/>
    <cellStyle name="Normal 32 45 4" xfId="27905" xr:uid="{79C267D7-D4A4-44D6-A315-1C5CF424024F}"/>
    <cellStyle name="Normal 32 45 5" xfId="33603" xr:uid="{1BFB39CB-A2E6-4017-B2EB-2ED4089F4E9F}"/>
    <cellStyle name="Normal 32 46" xfId="5570" xr:uid="{5FBE91CB-BACC-4374-A312-85D28427701D}"/>
    <cellStyle name="Normal 32 46 2" xfId="15672" xr:uid="{E85A0AD4-BE6F-4273-A2E6-ADA27ABEEE68}"/>
    <cellStyle name="Normal 32 46 3" xfId="22208" xr:uid="{953C8429-E5AB-4569-9658-24230FC1E0C8}"/>
    <cellStyle name="Normal 32 46 4" xfId="27906" xr:uid="{2F637D12-455C-4AA2-9E55-3D97F8B65B59}"/>
    <cellStyle name="Normal 32 46 5" xfId="33604" xr:uid="{FF96E010-CB97-487C-BAC8-9EBD3BFE1DB2}"/>
    <cellStyle name="Normal 32 47" xfId="5571" xr:uid="{FDF978C5-B5DD-4B2C-8225-C54930A03B82}"/>
    <cellStyle name="Normal 32 47 2" xfId="15673" xr:uid="{544D9EFF-7415-4289-A079-C2314AB07186}"/>
    <cellStyle name="Normal 32 47 3" xfId="22209" xr:uid="{93850083-FAEB-4AE7-BF70-1F5B0C4C6A40}"/>
    <cellStyle name="Normal 32 47 4" xfId="27907" xr:uid="{BF6F7E46-B0E5-4FF1-80AB-FAD57C36C064}"/>
    <cellStyle name="Normal 32 47 5" xfId="33605" xr:uid="{15D27799-C8A0-4B39-8F45-06ED6BDFF938}"/>
    <cellStyle name="Normal 32 48" xfId="5572" xr:uid="{E930B77B-8272-4DDC-9C35-A64D9A2843F2}"/>
    <cellStyle name="Normal 32 48 2" xfId="15674" xr:uid="{49018D62-0E76-40F4-A356-F76C64E6E755}"/>
    <cellStyle name="Normal 32 48 3" xfId="22210" xr:uid="{E7A0473E-4F1B-43DC-875B-89087EA9B89E}"/>
    <cellStyle name="Normal 32 48 4" xfId="27908" xr:uid="{B357F951-66B8-4E55-B09B-4E664BD0582D}"/>
    <cellStyle name="Normal 32 48 5" xfId="33606" xr:uid="{8B848775-CF7D-4723-99E6-F89362297A84}"/>
    <cellStyle name="Normal 32 49" xfId="5573" xr:uid="{4C632B69-F6B0-460D-AA15-C138399AFD76}"/>
    <cellStyle name="Normal 32 49 2" xfId="15675" xr:uid="{F2298DFF-DC90-4011-809C-9793A8A7C335}"/>
    <cellStyle name="Normal 32 49 3" xfId="22211" xr:uid="{64D350C7-7AAE-422A-B8DB-7C50631F4E12}"/>
    <cellStyle name="Normal 32 49 4" xfId="27909" xr:uid="{F7B276FB-97F7-4240-97FF-8F7A8023E775}"/>
    <cellStyle name="Normal 32 49 5" xfId="33607" xr:uid="{3A9DC4C5-82BF-4B00-AFDC-D176A170F3B9}"/>
    <cellStyle name="Normal 32 5" xfId="5574" xr:uid="{3FCF5EB6-868F-41F3-9251-9BD6F6E93DF1}"/>
    <cellStyle name="Normal 32 5 2" xfId="5575" xr:uid="{EDECD5B2-23E9-4D55-B50F-1F295CBFFABC}"/>
    <cellStyle name="Normal 32 5 2 2" xfId="15677" xr:uid="{15D23E79-106A-410B-B797-CBBFA14D22D9}"/>
    <cellStyle name="Normal 32 5 2 3" xfId="22213" xr:uid="{0FE5A899-EB24-4E9C-A449-B0DE45E5D06A}"/>
    <cellStyle name="Normal 32 5 2 4" xfId="27911" xr:uid="{DA619832-67A1-4B80-96CE-EE14E7E59369}"/>
    <cellStyle name="Normal 32 5 2 5" xfId="33609" xr:uid="{0A8DB1D0-ADB0-4CD5-B57B-743A1F214F6C}"/>
    <cellStyle name="Normal 32 5 3" xfId="5576" xr:uid="{A549F399-589A-4E2E-9DF8-B7F451A79928}"/>
    <cellStyle name="Normal 32 5 4" xfId="5577" xr:uid="{1A1482BE-8DCB-4AD1-AD03-BD844CB5F0E5}"/>
    <cellStyle name="Normal 32 5 5" xfId="15676" xr:uid="{9ED9A2B7-0E54-4440-92C4-7D9EB1602EAF}"/>
    <cellStyle name="Normal 32 5 6" xfId="22212" xr:uid="{3C4FF110-8510-4E16-8396-64F6CCB98A28}"/>
    <cellStyle name="Normal 32 5 7" xfId="27910" xr:uid="{088CA0C8-DFFB-4E4A-A35A-DB7CDC81C130}"/>
    <cellStyle name="Normal 32 5 8" xfId="33608" xr:uid="{F9E9FE64-2CEE-4BE6-8845-748E1BBF680B}"/>
    <cellStyle name="Normal 32 50" xfId="5578" xr:uid="{6FDAD845-4C45-4319-BBE7-D9AE7FE3879F}"/>
    <cellStyle name="Normal 32 50 2" xfId="15678" xr:uid="{50080F96-5970-48A5-81CD-A515B4ADB0E0}"/>
    <cellStyle name="Normal 32 50 3" xfId="22214" xr:uid="{BEF51BC0-4615-45E8-BAA5-ECC8F368A4D8}"/>
    <cellStyle name="Normal 32 50 4" xfId="27912" xr:uid="{0C1F1972-EA5A-4BB9-BF2B-7FE57E4E4B9D}"/>
    <cellStyle name="Normal 32 50 5" xfId="33610" xr:uid="{CE05DB4D-0E66-4A51-BD3A-0149BB02BC69}"/>
    <cellStyle name="Normal 32 51" xfId="5579" xr:uid="{1D5415A3-20EF-4B46-B8F4-47D59DE07097}"/>
    <cellStyle name="Normal 32 51 2" xfId="15679" xr:uid="{ACDB1C9C-EEBC-44A9-901E-A33E5D02BF29}"/>
    <cellStyle name="Normal 32 51 3" xfId="22215" xr:uid="{01F4A0C6-C12B-4726-B9F5-0FFDE8FD26C2}"/>
    <cellStyle name="Normal 32 51 4" xfId="27913" xr:uid="{12E11917-F36E-4BAD-861F-74E4BACFC16B}"/>
    <cellStyle name="Normal 32 51 5" xfId="33611" xr:uid="{928AD6C9-CBF3-4101-A4B5-38B94AE1D9D7}"/>
    <cellStyle name="Normal 32 52" xfId="5580" xr:uid="{15A5200A-D2B9-40FA-BD41-F4B0C50A33C7}"/>
    <cellStyle name="Normal 32 52 2" xfId="15680" xr:uid="{DA58D3CB-38DA-455F-8B4E-4D2A12868F46}"/>
    <cellStyle name="Normal 32 52 3" xfId="22216" xr:uid="{DDD17853-1FF4-456C-8B05-1ABD293807CD}"/>
    <cellStyle name="Normal 32 52 4" xfId="27914" xr:uid="{0F428E40-5EEA-45FE-9539-0F94AF3407A4}"/>
    <cellStyle name="Normal 32 52 5" xfId="33612" xr:uid="{ADDE247F-2D47-47D1-8DCE-4859640CC2D7}"/>
    <cellStyle name="Normal 32 53" xfId="5581" xr:uid="{736404CA-1FAD-474A-8757-36B7341BBA8A}"/>
    <cellStyle name="Normal 32 53 2" xfId="15681" xr:uid="{17BD66F1-0897-43A4-8331-3995593D7C4D}"/>
    <cellStyle name="Normal 32 53 3" xfId="22217" xr:uid="{F2990A19-CF85-4C9D-85DD-037270FB5681}"/>
    <cellStyle name="Normal 32 53 4" xfId="27915" xr:uid="{FB8F583D-903E-4933-A140-9C539D10F51B}"/>
    <cellStyle name="Normal 32 53 5" xfId="33613" xr:uid="{74CF65A2-E4B8-46C7-8C11-80F8C98CC55B}"/>
    <cellStyle name="Normal 32 54" xfId="5582" xr:uid="{BBD12A23-BC47-4BF7-81F3-D1066088F324}"/>
    <cellStyle name="Normal 32 54 2" xfId="15682" xr:uid="{75442434-6BEC-4E5F-BFED-53FFAE3BB6D6}"/>
    <cellStyle name="Normal 32 54 3" xfId="22218" xr:uid="{25E4A19D-691A-4243-87F0-BF6D3FC364FC}"/>
    <cellStyle name="Normal 32 54 4" xfId="27916" xr:uid="{A5483CB7-BA41-44D9-B194-F94A520A82D2}"/>
    <cellStyle name="Normal 32 54 5" xfId="33614" xr:uid="{E54AB03B-C0DD-428A-8E18-B6A887721192}"/>
    <cellStyle name="Normal 32 55" xfId="5583" xr:uid="{8A88DE04-31C0-4F47-8FB0-A1BB66A6820B}"/>
    <cellStyle name="Normal 32 55 2" xfId="15683" xr:uid="{F15B4D1E-4768-48B7-8B7D-574AAE075F97}"/>
    <cellStyle name="Normal 32 55 3" xfId="22219" xr:uid="{57B89CD5-3DBC-4086-86CD-8931C029CD19}"/>
    <cellStyle name="Normal 32 55 4" xfId="27917" xr:uid="{5CDBA9D6-9C88-4576-AA55-82F57D235A42}"/>
    <cellStyle name="Normal 32 55 5" xfId="33615" xr:uid="{C60273AA-CE67-4C24-B8E2-5E77CFF9CD68}"/>
    <cellStyle name="Normal 32 56" xfId="5584" xr:uid="{2B12C14F-4B06-4456-815F-34D41D29FD9D}"/>
    <cellStyle name="Normal 32 56 2" xfId="15684" xr:uid="{316C1E34-02E5-4BAF-9421-AAB27EC4B109}"/>
    <cellStyle name="Normal 32 56 3" xfId="22220" xr:uid="{81E0AC8B-89DB-4643-9226-838F249D0E25}"/>
    <cellStyle name="Normal 32 56 4" xfId="27918" xr:uid="{81BD3A6B-A037-4945-863D-037870239A8A}"/>
    <cellStyle name="Normal 32 56 5" xfId="33616" xr:uid="{D3F928B3-0E3E-4949-BE96-B5FD70414D7A}"/>
    <cellStyle name="Normal 32 57" xfId="5585" xr:uid="{3AFBCBC6-D3B9-4E28-B47B-28EBAA95BFFC}"/>
    <cellStyle name="Normal 32 57 2" xfId="15685" xr:uid="{33707E7D-0087-4600-B5AA-C27A0D2F1548}"/>
    <cellStyle name="Normal 32 57 3" xfId="22221" xr:uid="{58DDA03B-4698-4BF4-B723-ACD293946A7E}"/>
    <cellStyle name="Normal 32 57 4" xfId="27919" xr:uid="{86429C90-55CF-446E-B169-C3E8B9D08A16}"/>
    <cellStyle name="Normal 32 57 5" xfId="33617" xr:uid="{BE9F9238-14FB-417B-866F-8EBD0A50386A}"/>
    <cellStyle name="Normal 32 58" xfId="5586" xr:uid="{12D8C213-CE6A-4D04-927A-F2B79A8C8422}"/>
    <cellStyle name="Normal 32 58 2" xfId="15686" xr:uid="{0CD1B49C-BD9C-4AD1-9B0E-D90863474CFC}"/>
    <cellStyle name="Normal 32 58 3" xfId="22222" xr:uid="{202FBC56-94DE-4259-A59D-6D89F543DCD2}"/>
    <cellStyle name="Normal 32 58 4" xfId="27920" xr:uid="{EF0A9E74-F1D5-4823-81E1-FB1F79B5AB58}"/>
    <cellStyle name="Normal 32 58 5" xfId="33618" xr:uid="{FE47F389-3729-4107-8498-F64A72AF140E}"/>
    <cellStyle name="Normal 32 59" xfId="5587" xr:uid="{5CD41435-F323-483F-BEBC-2F3F15781D1C}"/>
    <cellStyle name="Normal 32 59 2" xfId="15687" xr:uid="{C7A8A44E-8AC6-47A5-B3F5-1872E6EC5CF0}"/>
    <cellStyle name="Normal 32 59 3" xfId="22223" xr:uid="{87D2532B-8677-4915-B80F-A0AD46271B36}"/>
    <cellStyle name="Normal 32 59 4" xfId="27921" xr:uid="{4EDD4F4B-615E-46F8-935C-9BE175A967F9}"/>
    <cellStyle name="Normal 32 59 5" xfId="33619" xr:uid="{4E29CE43-6CA6-4A41-8687-4B777FAB955B}"/>
    <cellStyle name="Normal 32 6" xfId="5588" xr:uid="{D45ECC99-060B-4F4A-99A7-7B96F45FF687}"/>
    <cellStyle name="Normal 32 6 2" xfId="5589" xr:uid="{08E77CD0-5C95-4197-B6F1-29FCAC5C91BE}"/>
    <cellStyle name="Normal 32 6 2 2" xfId="15689" xr:uid="{0BC99062-1327-414B-BE06-7754FFAB1EA5}"/>
    <cellStyle name="Normal 32 6 2 3" xfId="22225" xr:uid="{FE059C0E-83B9-488C-880A-9BF61AAD80C8}"/>
    <cellStyle name="Normal 32 6 2 4" xfId="27923" xr:uid="{9F1AA83D-6585-411E-9BF0-0F0170560D05}"/>
    <cellStyle name="Normal 32 6 2 5" xfId="33621" xr:uid="{FB317117-D3D4-4619-991B-01745FB8425B}"/>
    <cellStyle name="Normal 32 6 3" xfId="5590" xr:uid="{6CBA3C38-E697-4611-9234-B81F2A1A589D}"/>
    <cellStyle name="Normal 32 6 4" xfId="5591" xr:uid="{86737CEB-9D5D-4AC3-AE89-9022026AF01E}"/>
    <cellStyle name="Normal 32 6 5" xfId="15688" xr:uid="{0A0921A9-FD3C-4AD2-96CE-4FE7AB495828}"/>
    <cellStyle name="Normal 32 6 6" xfId="22224" xr:uid="{9EE7A422-08C5-4B69-B4B5-EDA8E4BDD2A0}"/>
    <cellStyle name="Normal 32 6 7" xfId="27922" xr:uid="{7C058ABA-FD62-443F-A64F-FD414AB90605}"/>
    <cellStyle name="Normal 32 6 8" xfId="33620" xr:uid="{0AC376E4-9A50-4B2A-9F6A-8DCAA0CAB2A4}"/>
    <cellStyle name="Normal 32 60" xfId="5592" xr:uid="{D5FED1DE-837C-4B60-A4BF-674CE814437E}"/>
    <cellStyle name="Normal 32 60 2" xfId="15690" xr:uid="{27230136-8C11-4EB3-BD4B-7408F6C5F5E5}"/>
    <cellStyle name="Normal 32 60 3" xfId="22226" xr:uid="{27B49AEC-1B2E-44EE-90B7-104CDB0FED60}"/>
    <cellStyle name="Normal 32 60 4" xfId="27924" xr:uid="{D0E36B2A-F98C-4DA3-988D-DBEF1D471CF9}"/>
    <cellStyle name="Normal 32 60 5" xfId="33622" xr:uid="{5DB8CEC8-05BF-420E-AA8A-6BF49EA3C027}"/>
    <cellStyle name="Normal 32 61" xfId="5593" xr:uid="{9C9438EE-1DC2-4923-B29B-EB13EC10A35B}"/>
    <cellStyle name="Normal 32 61 2" xfId="15691" xr:uid="{963B19F6-F1F4-4A75-990B-9EAC897C47CF}"/>
    <cellStyle name="Normal 32 61 3" xfId="22227" xr:uid="{B8F128EA-D5FD-4372-8351-7F460DE5AE91}"/>
    <cellStyle name="Normal 32 61 4" xfId="27925" xr:uid="{4F11E1E4-C1F2-43BC-AA1F-145BFB93E9B3}"/>
    <cellStyle name="Normal 32 61 5" xfId="33623" xr:uid="{DD17D8FC-931C-41F3-9AF8-7B4F3D7C04ED}"/>
    <cellStyle name="Normal 32 62" xfId="5594" xr:uid="{F475A225-8FA1-4A05-9886-5AFBB622FF7A}"/>
    <cellStyle name="Normal 32 62 2" xfId="15692" xr:uid="{9F3C0A02-AF4B-4A77-8F62-AEBAA74D99BF}"/>
    <cellStyle name="Normal 32 62 3" xfId="22228" xr:uid="{11CD3E8C-81D8-444B-BB83-EBF8414C65D2}"/>
    <cellStyle name="Normal 32 62 4" xfId="27926" xr:uid="{BAEF8523-2834-4F6B-A329-631506C96A15}"/>
    <cellStyle name="Normal 32 62 5" xfId="33624" xr:uid="{15E4C199-ABF0-4F37-AC0C-5068A38E57FB}"/>
    <cellStyle name="Normal 32 7" xfId="5595" xr:uid="{4608D4D7-8F95-4920-A373-7B2EFD3239E0}"/>
    <cellStyle name="Normal 32 7 2" xfId="5596" xr:uid="{FE8BEA3F-EE45-428A-B8E1-22530AF81162}"/>
    <cellStyle name="Normal 32 7 2 2" xfId="15694" xr:uid="{1CFDD894-08B5-4EA4-B7EA-1581F79228C2}"/>
    <cellStyle name="Normal 32 7 2 3" xfId="22230" xr:uid="{69B47B0E-2018-45F8-92E5-74D19E742764}"/>
    <cellStyle name="Normal 32 7 2 4" xfId="27928" xr:uid="{DF980C92-2C3C-4E51-9B78-26B789EA59C6}"/>
    <cellStyle name="Normal 32 7 2 5" xfId="33626" xr:uid="{84AEFA42-B7AC-47FF-BF31-0CFD47DF551F}"/>
    <cellStyle name="Normal 32 7 3" xfId="5597" xr:uid="{BA95D6E1-0623-4034-9157-367BB850321F}"/>
    <cellStyle name="Normal 32 7 4" xfId="5598" xr:uid="{8C830B6A-AA1F-44B9-AEAD-9BEE4AF334E1}"/>
    <cellStyle name="Normal 32 7 5" xfId="15693" xr:uid="{55B12972-17B4-48CF-9CF8-451B49D7109D}"/>
    <cellStyle name="Normal 32 7 6" xfId="22229" xr:uid="{FE762396-2DAD-494C-A609-3BC7AB7D8D69}"/>
    <cellStyle name="Normal 32 7 7" xfId="27927" xr:uid="{C4B04C69-AC58-470F-BD29-9C1B680C5547}"/>
    <cellStyle name="Normal 32 7 8" xfId="33625" xr:uid="{060E3DC7-5723-42AC-BB11-6DE71B8E3E9A}"/>
    <cellStyle name="Normal 32 8" xfId="5599" xr:uid="{D43FC5A0-58E8-402F-8BAE-CB5A2AF9CE21}"/>
    <cellStyle name="Normal 32 8 2" xfId="5600" xr:uid="{217974ED-7767-4CC9-A932-6A75C758E16F}"/>
    <cellStyle name="Normal 32 8 2 2" xfId="15696" xr:uid="{51DFAFC7-4DAE-45B6-860F-4B5DA2D5DF08}"/>
    <cellStyle name="Normal 32 8 2 3" xfId="22232" xr:uid="{50E4A24C-56DF-4E2C-924E-F09EE5915408}"/>
    <cellStyle name="Normal 32 8 2 4" xfId="27930" xr:uid="{45C711A0-F1CC-41C7-BD85-724D236C272D}"/>
    <cellStyle name="Normal 32 8 2 5" xfId="33628" xr:uid="{FEB3E862-1EB1-4F2D-B139-F555F4312E9F}"/>
    <cellStyle name="Normal 32 8 3" xfId="5601" xr:uid="{1473C29E-4699-43F9-A1F8-D4D5AC47525F}"/>
    <cellStyle name="Normal 32 8 4" xfId="5602" xr:uid="{BA58BA80-92FA-477B-A5FF-D2BE60B17ACF}"/>
    <cellStyle name="Normal 32 8 5" xfId="15695" xr:uid="{5CDDE76E-454F-4460-A1FC-AFC8FE8CABEC}"/>
    <cellStyle name="Normal 32 8 6" xfId="22231" xr:uid="{AECAE50F-8BF2-442A-9CCF-9731A17D1413}"/>
    <cellStyle name="Normal 32 8 7" xfId="27929" xr:uid="{172A080C-F9A6-45F3-9B7C-A5F07D69D8F1}"/>
    <cellStyle name="Normal 32 8 8" xfId="33627" xr:uid="{E13F8F13-C931-4E9F-9EED-F89F61A0BDB8}"/>
    <cellStyle name="Normal 32 9" xfId="5603" xr:uid="{3E50BF6A-AED7-4ECD-9167-5005F7568DDD}"/>
    <cellStyle name="Normal 32 9 2" xfId="5604" xr:uid="{F9FFD285-1914-4D6F-B57D-421EDA990B6D}"/>
    <cellStyle name="Normal 32 9 2 2" xfId="15698" xr:uid="{E1848654-0C2B-4095-BAD8-86E30428EDE1}"/>
    <cellStyle name="Normal 32 9 2 3" xfId="22234" xr:uid="{8697607C-E480-4937-930D-4632DEC31F27}"/>
    <cellStyle name="Normal 32 9 2 4" xfId="27932" xr:uid="{782CB761-C4BE-4CFD-952B-0F0FCED13614}"/>
    <cellStyle name="Normal 32 9 2 5" xfId="33630" xr:uid="{78D5C470-065E-4165-A6FC-5B1107AD4B39}"/>
    <cellStyle name="Normal 32 9 3" xfId="5605" xr:uid="{6525C2D4-B701-4A67-8D75-9362054F889B}"/>
    <cellStyle name="Normal 32 9 4" xfId="5606" xr:uid="{D1FA9F96-56B2-4F8A-BD02-129FDB0DF492}"/>
    <cellStyle name="Normal 32 9 5" xfId="15697" xr:uid="{8087ED39-189D-418C-8189-6858E6770C05}"/>
    <cellStyle name="Normal 32 9 6" xfId="22233" xr:uid="{2CFB969F-23CE-448A-BD0D-227F385C4411}"/>
    <cellStyle name="Normal 32 9 7" xfId="27931" xr:uid="{5DB1A997-477D-4715-89D0-717DB029D103}"/>
    <cellStyle name="Normal 32 9 8" xfId="33629" xr:uid="{B2EFA050-8F70-4543-8DBB-029040EDDB09}"/>
    <cellStyle name="Normal 33" xfId="1179" xr:uid="{1CB35D66-655B-4B1D-8628-DE2D16E45230}"/>
    <cellStyle name="Normal 33 10" xfId="5607" xr:uid="{71BEA816-6E56-4FCF-8081-853829235810}"/>
    <cellStyle name="Normal 33 10 2" xfId="5608" xr:uid="{D997F8DA-DA3F-453D-A9D5-25B13F540485}"/>
    <cellStyle name="Normal 33 10 2 2" xfId="15700" xr:uid="{E32D55D6-B31D-4B7E-AB66-AD48749952E3}"/>
    <cellStyle name="Normal 33 10 2 3" xfId="22236" xr:uid="{44C46DD9-EEF6-4DFD-8137-671915B6D81E}"/>
    <cellStyle name="Normal 33 10 2 4" xfId="27934" xr:uid="{4AC551EF-665E-4F8C-A302-AEEA56EECD0B}"/>
    <cellStyle name="Normal 33 10 2 5" xfId="33632" xr:uid="{F14001C1-B1D4-4122-91C7-2E31153A6BF5}"/>
    <cellStyle name="Normal 33 10 3" xfId="5609" xr:uid="{686A4010-854F-4688-877A-B95BC3253F73}"/>
    <cellStyle name="Normal 33 10 4" xfId="5610" xr:uid="{CB07B5AA-6829-4628-92CD-D1ECF5A92FAA}"/>
    <cellStyle name="Normal 33 10 5" xfId="15699" xr:uid="{C79BE438-EE48-4340-B90C-D35963EA2B97}"/>
    <cellStyle name="Normal 33 10 6" xfId="22235" xr:uid="{4876559F-3D80-4E49-9FC6-A50135003FC7}"/>
    <cellStyle name="Normal 33 10 7" xfId="27933" xr:uid="{530DEB4D-325F-4BE1-A82E-CE67166EBAD2}"/>
    <cellStyle name="Normal 33 10 8" xfId="33631" xr:uid="{5B8C9632-431F-48D3-923D-4359A07AD0D6}"/>
    <cellStyle name="Normal 33 11" xfId="5611" xr:uid="{A728E6E1-05C3-4017-91F7-0441D54F9010}"/>
    <cellStyle name="Normal 33 11 2" xfId="5612" xr:uid="{B002AEB8-70B0-42D5-968A-D57424CEB11F}"/>
    <cellStyle name="Normal 33 11 2 2" xfId="15702" xr:uid="{FEEA7A06-CF80-4BCC-8FAA-DD130DEBCA72}"/>
    <cellStyle name="Normal 33 11 2 3" xfId="22238" xr:uid="{9ED61F2A-E7E9-4BE9-B9DA-ADF98319EE6C}"/>
    <cellStyle name="Normal 33 11 2 4" xfId="27936" xr:uid="{961AB6AA-02E2-4F1A-A5EF-D6055F45EFC5}"/>
    <cellStyle name="Normal 33 11 2 5" xfId="33634" xr:uid="{19D1FF5E-FFFF-460B-9D2C-822260D48610}"/>
    <cellStyle name="Normal 33 11 3" xfId="5613" xr:uid="{5544DB6E-E6E0-499A-B918-5B0AA15EA0AD}"/>
    <cellStyle name="Normal 33 11 4" xfId="5614" xr:uid="{79CF76E5-B29C-4D89-AD74-FF1F71FCA152}"/>
    <cellStyle name="Normal 33 11 5" xfId="15701" xr:uid="{896EDF14-AF43-4AD6-930A-0B62DAF47D8A}"/>
    <cellStyle name="Normal 33 11 6" xfId="22237" xr:uid="{71F02A87-C378-411D-AEC4-017EDE3C31A1}"/>
    <cellStyle name="Normal 33 11 7" xfId="27935" xr:uid="{01C58503-5C0A-4D21-AACB-5377CF092247}"/>
    <cellStyle name="Normal 33 11 8" xfId="33633" xr:uid="{4821B40C-A928-4B2A-A241-83D0A6BB9EC6}"/>
    <cellStyle name="Normal 33 12" xfId="5615" xr:uid="{1824ADAC-F04B-4E63-B124-89DDBA00B642}"/>
    <cellStyle name="Normal 33 12 2" xfId="5616" xr:uid="{7CC7D9D1-E2C3-440B-B9C7-BB5BCC644BD1}"/>
    <cellStyle name="Normal 33 12 2 2" xfId="15704" xr:uid="{27DEB0E7-E59C-497F-B9EB-ACCA888E6DE8}"/>
    <cellStyle name="Normal 33 12 2 3" xfId="22240" xr:uid="{10E1EECC-F1B0-4340-ABF4-BBC38455F571}"/>
    <cellStyle name="Normal 33 12 2 4" xfId="27938" xr:uid="{59ECB62B-42A1-4B58-A39B-FF3D2346E531}"/>
    <cellStyle name="Normal 33 12 2 5" xfId="33636" xr:uid="{9EEF00F3-1707-4D8B-81C4-1408632AD0F5}"/>
    <cellStyle name="Normal 33 12 3" xfId="5617" xr:uid="{BC496654-C4EE-4A26-8BD0-7CB4AB2835D9}"/>
    <cellStyle name="Normal 33 12 4" xfId="5618" xr:uid="{64307786-97C9-423E-A3EC-DA8EAAF4516C}"/>
    <cellStyle name="Normal 33 12 5" xfId="15703" xr:uid="{2F9CDFCE-F58C-4CE2-B652-9B26068448A0}"/>
    <cellStyle name="Normal 33 12 6" xfId="22239" xr:uid="{573C4301-F183-4331-8157-C881F982960A}"/>
    <cellStyle name="Normal 33 12 7" xfId="27937" xr:uid="{F1E2A087-74B4-42EC-B983-05E5C6B71553}"/>
    <cellStyle name="Normal 33 12 8" xfId="33635" xr:uid="{0871BC3C-1277-4B84-B19B-9E2F67E80A83}"/>
    <cellStyle name="Normal 33 13" xfId="5619" xr:uid="{ED67DDF2-69F3-4B71-8C93-DC0B1BD24F3F}"/>
    <cellStyle name="Normal 33 13 2" xfId="5620" xr:uid="{5C315A7E-1654-4B2D-B1F7-E2CBB5BA9D7A}"/>
    <cellStyle name="Normal 33 13 2 2" xfId="15706" xr:uid="{F857D3E9-8AEC-4C64-BFAB-DC03478959B1}"/>
    <cellStyle name="Normal 33 13 2 3" xfId="22242" xr:uid="{59A27CCA-F663-4AC7-A9FF-5905E9C32201}"/>
    <cellStyle name="Normal 33 13 2 4" xfId="27940" xr:uid="{11C2A4D2-0D38-4FA7-8F0F-20AD77EDE5A3}"/>
    <cellStyle name="Normal 33 13 2 5" xfId="33638" xr:uid="{F2C4D520-C077-420A-BFFE-42E472EFC9BE}"/>
    <cellStyle name="Normal 33 13 3" xfId="5621" xr:uid="{69769536-B2C2-4A5F-A056-CAE3B7337FFE}"/>
    <cellStyle name="Normal 33 13 4" xfId="5622" xr:uid="{D1A846C8-FA2F-4768-9235-90EC57DB092E}"/>
    <cellStyle name="Normal 33 13 5" xfId="15705" xr:uid="{8E255C8A-9BF4-4B15-B669-CFA62577A0D2}"/>
    <cellStyle name="Normal 33 13 6" xfId="22241" xr:uid="{C0C8FD6F-96A4-4A63-868C-15474E185D89}"/>
    <cellStyle name="Normal 33 13 7" xfId="27939" xr:uid="{A372097B-74FC-4A58-877D-33F3A2C4C9DC}"/>
    <cellStyle name="Normal 33 13 8" xfId="33637" xr:uid="{D891CA16-C1A1-409F-A450-9B06E04E88C3}"/>
    <cellStyle name="Normal 33 14" xfId="5623" xr:uid="{8D18679C-08DB-416F-9A21-9FDAB0E1CF4F}"/>
    <cellStyle name="Normal 33 14 2" xfId="5624" xr:uid="{90946D2F-D438-49E5-A4BE-4217A7475B90}"/>
    <cellStyle name="Normal 33 14 2 2" xfId="15708" xr:uid="{11C02A87-6B1C-4ABE-B96E-34ED37EC006D}"/>
    <cellStyle name="Normal 33 14 2 3" xfId="22244" xr:uid="{A3B0068F-67F1-4CC4-8C6F-FF3EFE980626}"/>
    <cellStyle name="Normal 33 14 2 4" xfId="27942" xr:uid="{4DB607C4-8F2F-4AA2-A694-7337B1DA3695}"/>
    <cellStyle name="Normal 33 14 2 5" xfId="33640" xr:uid="{6A434B04-326D-4872-941F-7C4F3AF01A32}"/>
    <cellStyle name="Normal 33 14 3" xfId="5625" xr:uid="{D9DF1841-CFC8-4454-8C6E-8BFF94299911}"/>
    <cellStyle name="Normal 33 14 4" xfId="5626" xr:uid="{C4E0F205-7C3E-4EA7-8552-872C5F508FF2}"/>
    <cellStyle name="Normal 33 14 5" xfId="15707" xr:uid="{AF430D84-E1D2-41EA-A108-9F5E13B43246}"/>
    <cellStyle name="Normal 33 14 6" xfId="22243" xr:uid="{C011F9CA-CD5B-42B3-B2A2-9E82D111976C}"/>
    <cellStyle name="Normal 33 14 7" xfId="27941" xr:uid="{DA668FA1-7C74-42C6-B1A3-65B4ECCC0F6E}"/>
    <cellStyle name="Normal 33 14 8" xfId="33639" xr:uid="{A42A7C59-9608-4E16-933E-469107DB1122}"/>
    <cellStyle name="Normal 33 15" xfId="5627" xr:uid="{5E95AA16-AA59-4F77-AC60-58F586C7555C}"/>
    <cellStyle name="Normal 33 15 2" xfId="5628" xr:uid="{5E3F739B-B645-404A-94A2-0DE41EC8607A}"/>
    <cellStyle name="Normal 33 15 2 2" xfId="15710" xr:uid="{A82691E7-69C1-4659-8F46-CA89A7A2FC5C}"/>
    <cellStyle name="Normal 33 15 2 3" xfId="22246" xr:uid="{2F1D7BD3-3267-4DD6-8444-CC4662F9D1B6}"/>
    <cellStyle name="Normal 33 15 2 4" xfId="27944" xr:uid="{4560D501-AF3F-42E5-849D-AC7E761223AA}"/>
    <cellStyle name="Normal 33 15 2 5" xfId="33642" xr:uid="{27F9FA12-B18C-4868-B513-E9A3158D8EFC}"/>
    <cellStyle name="Normal 33 15 3" xfId="5629" xr:uid="{002F88B3-08B3-4D6C-B247-627966992B2C}"/>
    <cellStyle name="Normal 33 15 4" xfId="5630" xr:uid="{F6BD3BE0-E069-4BDC-A5D7-ABA878EB67AF}"/>
    <cellStyle name="Normal 33 15 5" xfId="15709" xr:uid="{233AA2E5-1AD2-46A1-987E-0A1E31AFA4A1}"/>
    <cellStyle name="Normal 33 15 6" xfId="22245" xr:uid="{A77C2D65-C62A-4A2B-9FE2-B9B6802E5769}"/>
    <cellStyle name="Normal 33 15 7" xfId="27943" xr:uid="{BABDA1D0-3D30-408C-84F9-EB896A4F6BAF}"/>
    <cellStyle name="Normal 33 15 8" xfId="33641" xr:uid="{8BC79DB3-6A49-4F53-A86F-1DEBD9D13922}"/>
    <cellStyle name="Normal 33 16" xfId="5631" xr:uid="{B2205C8C-F0FF-4094-AC49-84ECB2BFD506}"/>
    <cellStyle name="Normal 33 16 2" xfId="5632" xr:uid="{DFEF753F-7DE8-4CFF-9709-A67990E14799}"/>
    <cellStyle name="Normal 33 16 2 2" xfId="15712" xr:uid="{46DF38BB-00D0-4C47-AB29-348F676D74D0}"/>
    <cellStyle name="Normal 33 16 2 3" xfId="22248" xr:uid="{75B123D3-FCB8-43F8-BCA0-B6E3C4857AAE}"/>
    <cellStyle name="Normal 33 16 2 4" xfId="27946" xr:uid="{5AC2B449-3E9E-47D1-A2F4-08F8B0E4B456}"/>
    <cellStyle name="Normal 33 16 2 5" xfId="33644" xr:uid="{6ED03189-8CF2-413D-AB18-7996DC267495}"/>
    <cellStyle name="Normal 33 16 3" xfId="5633" xr:uid="{7E3B01B9-78A7-4527-B4D2-598C148AAAD4}"/>
    <cellStyle name="Normal 33 16 4" xfId="5634" xr:uid="{B53CABE4-1014-4667-909B-F8708DE0C532}"/>
    <cellStyle name="Normal 33 16 5" xfId="15711" xr:uid="{F6E52462-F690-40DD-ACBA-575D690912F9}"/>
    <cellStyle name="Normal 33 16 6" xfId="22247" xr:uid="{109A35EF-80C3-4C1F-98B2-BD49C6B95C76}"/>
    <cellStyle name="Normal 33 16 7" xfId="27945" xr:uid="{34EB4518-9E59-48B0-BB79-15F4409A1500}"/>
    <cellStyle name="Normal 33 16 8" xfId="33643" xr:uid="{DBA54AC1-9F7F-4CF0-B899-8D67FEA27149}"/>
    <cellStyle name="Normal 33 17" xfId="5635" xr:uid="{69741E3A-9316-4DC6-B43C-3E2F4240FBCA}"/>
    <cellStyle name="Normal 33 17 2" xfId="5636" xr:uid="{3B54BF8A-7684-498E-A6C3-81A6A6E95ED6}"/>
    <cellStyle name="Normal 33 17 2 2" xfId="15714" xr:uid="{92229F9B-AE15-4230-BB38-FA06BD6531DE}"/>
    <cellStyle name="Normal 33 17 2 3" xfId="22250" xr:uid="{CB28D96B-BC17-47F1-BD1D-524E80450979}"/>
    <cellStyle name="Normal 33 17 2 4" xfId="27948" xr:uid="{395E2929-1A59-42F8-8704-04787E48BF22}"/>
    <cellStyle name="Normal 33 17 2 5" xfId="33646" xr:uid="{4DF2B1DD-B5D9-4063-8313-31CF9AF45A6A}"/>
    <cellStyle name="Normal 33 17 3" xfId="5637" xr:uid="{8DC41243-89EC-4098-BFFF-2B3E69C18878}"/>
    <cellStyle name="Normal 33 17 4" xfId="5638" xr:uid="{1F846DDC-8B8E-44A9-9D3E-AC7E5F9DD221}"/>
    <cellStyle name="Normal 33 17 5" xfId="15713" xr:uid="{4F38207E-001C-415B-BD7F-1C167C6EAEC1}"/>
    <cellStyle name="Normal 33 17 6" xfId="22249" xr:uid="{51B8853D-F0F9-4D8A-B222-AB5336626F95}"/>
    <cellStyle name="Normal 33 17 7" xfId="27947" xr:uid="{B158EA06-5226-42C1-9149-9E02AFB0B9C9}"/>
    <cellStyle name="Normal 33 17 8" xfId="33645" xr:uid="{2BDC9202-FDB0-43E0-845F-CE7041CDD1CA}"/>
    <cellStyle name="Normal 33 18" xfId="5639" xr:uid="{1B3A4A8E-6A8F-4B65-8AD0-DD5C6E7FAE58}"/>
    <cellStyle name="Normal 33 18 2" xfId="5640" xr:uid="{2E690ACB-E0AF-42E7-96AA-4E5006E948DB}"/>
    <cellStyle name="Normal 33 18 2 2" xfId="15716" xr:uid="{ED4BA7AE-0CEE-4E67-B981-6E79E27C08FE}"/>
    <cellStyle name="Normal 33 18 2 3" xfId="22252" xr:uid="{6446A64C-0CE4-408B-B12F-EF441D76075E}"/>
    <cellStyle name="Normal 33 18 2 4" xfId="27950" xr:uid="{4FB613F2-3A53-4B28-8975-9D6760FF5AA4}"/>
    <cellStyle name="Normal 33 18 2 5" xfId="33648" xr:uid="{F486FF56-23FA-45F9-BACD-CAA6BB86D500}"/>
    <cellStyle name="Normal 33 18 3" xfId="5641" xr:uid="{E1AF5DF5-DC89-4F53-AABD-BBC1B8EBF8DE}"/>
    <cellStyle name="Normal 33 18 4" xfId="5642" xr:uid="{9D7FBC72-BFA7-43F3-9F24-2AD4D3064885}"/>
    <cellStyle name="Normal 33 18 5" xfId="15715" xr:uid="{A7E904AC-34D3-45DF-A93B-89141966A6F3}"/>
    <cellStyle name="Normal 33 18 6" xfId="22251" xr:uid="{C35959E2-E0EE-4A49-80E0-3447D6CF785A}"/>
    <cellStyle name="Normal 33 18 7" xfId="27949" xr:uid="{71D27B15-D80D-42E8-8500-A369530EE464}"/>
    <cellStyle name="Normal 33 18 8" xfId="33647" xr:uid="{8C10049A-9C64-4BA1-AC53-3D7F9DA5A6C3}"/>
    <cellStyle name="Normal 33 19" xfId="5643" xr:uid="{8ACB0D4B-E3BE-46CF-9449-4C0CEA08412E}"/>
    <cellStyle name="Normal 33 19 2" xfId="5644" xr:uid="{2E8D87E0-8196-45C3-A3EA-6A389ACD5E68}"/>
    <cellStyle name="Normal 33 19 2 2" xfId="15718" xr:uid="{92C24A4A-6593-496D-9C14-9F438C6487AE}"/>
    <cellStyle name="Normal 33 19 2 3" xfId="22254" xr:uid="{52C90D5F-4438-4636-9385-C19356F3D5AF}"/>
    <cellStyle name="Normal 33 19 2 4" xfId="27952" xr:uid="{9C7AC532-60AC-41DB-B672-DAF848BC8653}"/>
    <cellStyle name="Normal 33 19 2 5" xfId="33650" xr:uid="{7D8F6A97-695B-41EB-9718-6B37FB62AA39}"/>
    <cellStyle name="Normal 33 19 3" xfId="5645" xr:uid="{EA674EA7-E0B4-41C6-826D-BDEC97E24353}"/>
    <cellStyle name="Normal 33 19 4" xfId="5646" xr:uid="{6309AED1-E7F2-4AD4-8D2A-A45DAFC312BC}"/>
    <cellStyle name="Normal 33 19 5" xfId="15717" xr:uid="{85FB92A1-C127-493B-831B-17943FB6C80B}"/>
    <cellStyle name="Normal 33 19 6" xfId="22253" xr:uid="{8BCDA61D-E717-46EC-9641-9798D8B312B2}"/>
    <cellStyle name="Normal 33 19 7" xfId="27951" xr:uid="{C4520746-6817-4324-BF70-BB91DDE64014}"/>
    <cellStyle name="Normal 33 19 8" xfId="33649" xr:uid="{1C81FE60-E4D1-47C7-8F38-365F5AB0A633}"/>
    <cellStyle name="Normal 33 2" xfId="5647" xr:uid="{161F71CD-C5D2-4E58-BF7A-42B34C179525}"/>
    <cellStyle name="Normal 33 2 2" xfId="5648" xr:uid="{3DA5709A-8A31-4D6B-BD74-A860E087B38D}"/>
    <cellStyle name="Normal 33 2 2 2" xfId="15720" xr:uid="{A784AE28-C720-4CE1-BA10-1DE48C39BA33}"/>
    <cellStyle name="Normal 33 2 2 3" xfId="22256" xr:uid="{E113E616-9DEF-4329-A367-20221F3767DC}"/>
    <cellStyle name="Normal 33 2 2 4" xfId="27954" xr:uid="{158B22A9-A36C-48F2-A224-A27D73A8D207}"/>
    <cellStyle name="Normal 33 2 2 5" xfId="33652" xr:uid="{4FE7E66B-9D2E-4B23-BFE1-BA83153EAB4A}"/>
    <cellStyle name="Normal 33 2 3" xfId="5649" xr:uid="{1BB8BFA7-9515-4DF5-AB2C-A949F2C793B8}"/>
    <cellStyle name="Normal 33 2 4" xfId="5650" xr:uid="{579B4AE6-F6B5-4CDE-B7D9-926DD4DB7192}"/>
    <cellStyle name="Normal 33 2 5" xfId="15719" xr:uid="{0DD371B0-1125-45A9-8E62-2F3B3635B783}"/>
    <cellStyle name="Normal 33 2 6" xfId="22255" xr:uid="{BC120D8A-3386-4246-9404-7D7D527F4828}"/>
    <cellStyle name="Normal 33 2 7" xfId="27953" xr:uid="{23E46E6E-79C0-4F8B-A5F1-DACD86A22BF5}"/>
    <cellStyle name="Normal 33 2 8" xfId="33651" xr:uid="{AB9ADD16-7299-4422-8169-5533FA24E251}"/>
    <cellStyle name="Normal 33 20" xfId="5651" xr:uid="{F03C10C5-1B94-4E15-A66C-7ECFA36379B6}"/>
    <cellStyle name="Normal 33 20 2" xfId="5652" xr:uid="{2B9F7A6E-C419-4734-B070-B0DA8F215B3A}"/>
    <cellStyle name="Normal 33 20 2 2" xfId="15722" xr:uid="{D2E8297B-DB57-4A9D-94F6-447E3CB2EB47}"/>
    <cellStyle name="Normal 33 20 2 3" xfId="22258" xr:uid="{41DCEE23-34AC-4830-84AD-A0540619A762}"/>
    <cellStyle name="Normal 33 20 2 4" xfId="27956" xr:uid="{0816FB1D-B4BA-439D-92FD-4DDD108B942A}"/>
    <cellStyle name="Normal 33 20 2 5" xfId="33654" xr:uid="{058BB40A-8134-466D-9A44-33E5134AEFBD}"/>
    <cellStyle name="Normal 33 20 3" xfId="5653" xr:uid="{8D9ECF3C-ED01-4945-9F01-7E74828A6448}"/>
    <cellStyle name="Normal 33 20 4" xfId="5654" xr:uid="{19776E87-9CF4-4E3D-B348-01D0A0A9CDE8}"/>
    <cellStyle name="Normal 33 20 5" xfId="15721" xr:uid="{BE661DDB-2CCE-4ED6-A51A-9D6A02CA43E3}"/>
    <cellStyle name="Normal 33 20 6" xfId="22257" xr:uid="{FF4268C3-22C8-4F17-A9BE-98A795B6F48A}"/>
    <cellStyle name="Normal 33 20 7" xfId="27955" xr:uid="{6681FF48-5E08-471A-B74D-630A2D985BBD}"/>
    <cellStyle name="Normal 33 20 8" xfId="33653" xr:uid="{74F8FACA-52A1-4F0B-BC5D-7321FD43A0A7}"/>
    <cellStyle name="Normal 33 21" xfId="5655" xr:uid="{6D7B2AE9-2088-439F-BD22-49B96DB940F4}"/>
    <cellStyle name="Normal 33 21 2" xfId="5656" xr:uid="{5F7365BC-8F95-4203-85D4-E6C5EC3F6BFE}"/>
    <cellStyle name="Normal 33 21 2 2" xfId="15724" xr:uid="{0E7E4911-F019-4E7A-B800-06314B585FA2}"/>
    <cellStyle name="Normal 33 21 2 3" xfId="22260" xr:uid="{F589F79E-A810-4BA8-B0E2-8C415BDF3C8A}"/>
    <cellStyle name="Normal 33 21 2 4" xfId="27958" xr:uid="{31B0B39D-1D95-4469-A72F-514F56BE304C}"/>
    <cellStyle name="Normal 33 21 2 5" xfId="33656" xr:uid="{6374462F-8C69-438D-B936-E44C2C1F4527}"/>
    <cellStyle name="Normal 33 21 3" xfId="5657" xr:uid="{2B80B0BB-73F3-410C-AC94-B54C12397BF9}"/>
    <cellStyle name="Normal 33 21 4" xfId="5658" xr:uid="{C11E3919-98EA-40ED-A103-3291EB23D834}"/>
    <cellStyle name="Normal 33 21 5" xfId="15723" xr:uid="{904696C5-9508-4789-BDD6-039941D7F135}"/>
    <cellStyle name="Normal 33 21 6" xfId="22259" xr:uid="{491988CE-E2D9-4A2E-A211-8DAA1A7757E2}"/>
    <cellStyle name="Normal 33 21 7" xfId="27957" xr:uid="{C000C638-80B6-40F0-8BD7-EB36AC6EA882}"/>
    <cellStyle name="Normal 33 21 8" xfId="33655" xr:uid="{CF7309A2-0488-48DF-98E5-40FEDCA956C0}"/>
    <cellStyle name="Normal 33 22" xfId="5659" xr:uid="{E5914CF2-83CC-4205-9C45-F4788C425270}"/>
    <cellStyle name="Normal 33 22 2" xfId="5660" xr:uid="{DF128591-5262-4E5C-B9DB-B464D5F025E1}"/>
    <cellStyle name="Normal 33 22 2 2" xfId="15726" xr:uid="{1650D502-56A4-4F9F-9D7C-3DA31B81F21C}"/>
    <cellStyle name="Normal 33 22 2 3" xfId="22262" xr:uid="{733514B3-F78C-4FE6-8569-CDFED74A54A6}"/>
    <cellStyle name="Normal 33 22 2 4" xfId="27960" xr:uid="{BA78B1CD-F6D5-489B-84A4-33B4A96ACD1A}"/>
    <cellStyle name="Normal 33 22 2 5" xfId="33658" xr:uid="{87AE10BE-7B34-495E-ACD7-F09C5A727F0D}"/>
    <cellStyle name="Normal 33 22 3" xfId="5661" xr:uid="{F82AF3F0-82C3-428B-A3FF-8DBE8B55353D}"/>
    <cellStyle name="Normal 33 22 4" xfId="5662" xr:uid="{B6BE4D32-48F1-4828-932E-2A2B46F83A86}"/>
    <cellStyle name="Normal 33 22 5" xfId="15725" xr:uid="{3F1B4EC9-8F4B-4F68-8015-26FDF406A624}"/>
    <cellStyle name="Normal 33 22 6" xfId="22261" xr:uid="{C9780C5C-8B60-4106-9188-CE5CC1A6427A}"/>
    <cellStyle name="Normal 33 22 7" xfId="27959" xr:uid="{268A7796-C311-44F5-B089-DF9C4D95D29C}"/>
    <cellStyle name="Normal 33 22 8" xfId="33657" xr:uid="{05CB9865-FAF9-4D01-B6CE-045870AE9269}"/>
    <cellStyle name="Normal 33 23" xfId="5663" xr:uid="{D5B88C6E-E7C2-490D-B36F-4B7C7AD5A2BB}"/>
    <cellStyle name="Normal 33 23 2" xfId="5664" xr:uid="{59EE2D5E-8514-4FD1-9C4A-EAE33E9E31D4}"/>
    <cellStyle name="Normal 33 23 2 2" xfId="15728" xr:uid="{9CA3AD84-90F3-4FC1-8A24-4574BA32F54C}"/>
    <cellStyle name="Normal 33 23 2 3" xfId="22264" xr:uid="{14E85469-9365-4BE7-9D14-F1D8BE300781}"/>
    <cellStyle name="Normal 33 23 2 4" xfId="27962" xr:uid="{6036C694-3324-4CA4-AC9B-B632FD2B0EAC}"/>
    <cellStyle name="Normal 33 23 2 5" xfId="33660" xr:uid="{41D9F4CD-3587-4C30-AE0C-77FEE59D194C}"/>
    <cellStyle name="Normal 33 23 3" xfId="5665" xr:uid="{0D40F8FC-2E82-4B4F-9D7C-BD49D43D9423}"/>
    <cellStyle name="Normal 33 23 4" xfId="5666" xr:uid="{4A58316A-A23A-4C27-94E8-1615D95DE24C}"/>
    <cellStyle name="Normal 33 23 5" xfId="15727" xr:uid="{76D8B33B-00BA-4929-963E-A61E9E3223D2}"/>
    <cellStyle name="Normal 33 23 6" xfId="22263" xr:uid="{5913C55E-4D49-400E-BC4D-7919B5860304}"/>
    <cellStyle name="Normal 33 23 7" xfId="27961" xr:uid="{14CA9B89-D4BD-4FC0-9FC9-E87474AF3A1D}"/>
    <cellStyle name="Normal 33 23 8" xfId="33659" xr:uid="{890253DC-6E82-407E-AD54-E84FB816A332}"/>
    <cellStyle name="Normal 33 24" xfId="5667" xr:uid="{509AF0FA-BE30-45B3-8009-BA472613A540}"/>
    <cellStyle name="Normal 33 24 2" xfId="5668" xr:uid="{1C1D9232-2CB8-4401-A38E-BFB1A0CA75B7}"/>
    <cellStyle name="Normal 33 24 2 2" xfId="15730" xr:uid="{08CA7E4A-9A76-4B4B-B741-6963AFDB6CE5}"/>
    <cellStyle name="Normal 33 24 2 3" xfId="22266" xr:uid="{2D048A92-AB36-42EF-BAF7-8AACC6917917}"/>
    <cellStyle name="Normal 33 24 2 4" xfId="27964" xr:uid="{D0884A84-D65F-4345-BE43-F498852CD2A5}"/>
    <cellStyle name="Normal 33 24 2 5" xfId="33662" xr:uid="{9AD5622F-E23A-4096-B9F1-82A1A497D2F0}"/>
    <cellStyle name="Normal 33 24 3" xfId="5669" xr:uid="{8B180FE5-F717-4534-B995-A9B0BA26053F}"/>
    <cellStyle name="Normal 33 24 4" xfId="5670" xr:uid="{D2F55A69-B96B-43AA-9122-E9C1035C7549}"/>
    <cellStyle name="Normal 33 24 5" xfId="15729" xr:uid="{46C809EA-F40E-4803-9B72-A63928F93465}"/>
    <cellStyle name="Normal 33 24 6" xfId="22265" xr:uid="{E31233E7-FC6E-4500-9C77-CF6FCCCBDEBB}"/>
    <cellStyle name="Normal 33 24 7" xfId="27963" xr:uid="{C44917A7-0454-48B8-8013-190B9A606EE8}"/>
    <cellStyle name="Normal 33 24 8" xfId="33661" xr:uid="{59645715-BF9F-4506-AA64-E766759B612D}"/>
    <cellStyle name="Normal 33 25" xfId="5671" xr:uid="{A0911863-2282-4944-B7E8-815B35F1E0F0}"/>
    <cellStyle name="Normal 33 25 2" xfId="5672" xr:uid="{7E1950F3-ED62-413B-B8EC-9A575B4D2640}"/>
    <cellStyle name="Normal 33 25 2 2" xfId="15732" xr:uid="{4DDDBEBC-366E-4A49-B6C3-1CF294B2342B}"/>
    <cellStyle name="Normal 33 25 2 3" xfId="22268" xr:uid="{47017DFC-8139-4BAC-B079-6CDC21050077}"/>
    <cellStyle name="Normal 33 25 2 4" xfId="27966" xr:uid="{E4E2E9EF-1215-468D-8A7E-F8981C6A8441}"/>
    <cellStyle name="Normal 33 25 2 5" xfId="33664" xr:uid="{14E0A342-D113-48DA-A01F-ED233C4DA04E}"/>
    <cellStyle name="Normal 33 25 3" xfId="5673" xr:uid="{E5D6B4C0-905A-4530-A04C-206086EFDC9D}"/>
    <cellStyle name="Normal 33 25 4" xfId="5674" xr:uid="{1BF8EDFB-7E1F-4C20-B6F2-3FEDDF7DE0A6}"/>
    <cellStyle name="Normal 33 25 5" xfId="15731" xr:uid="{494DBB20-262A-4197-B068-3B77B36648B2}"/>
    <cellStyle name="Normal 33 25 6" xfId="22267" xr:uid="{858D3147-86DE-4BD3-B4A7-D4A05E225A99}"/>
    <cellStyle name="Normal 33 25 7" xfId="27965" xr:uid="{26C86488-18FE-4DEB-9C15-A376B855F275}"/>
    <cellStyle name="Normal 33 25 8" xfId="33663" xr:uid="{813A4AB6-36AD-44B0-8389-DCBD44EBBE12}"/>
    <cellStyle name="Normal 33 26" xfId="5675" xr:uid="{092A5511-9B5E-4891-A722-C769F2517528}"/>
    <cellStyle name="Normal 33 26 2" xfId="5676" xr:uid="{3F4C9A56-FFFD-498D-93A9-BA4131BEF07A}"/>
    <cellStyle name="Normal 33 26 2 2" xfId="15734" xr:uid="{7283CB09-9D75-42B0-8DAC-906F7AB45672}"/>
    <cellStyle name="Normal 33 26 2 3" xfId="22270" xr:uid="{FC617FFD-51AF-481A-8097-77CA29631611}"/>
    <cellStyle name="Normal 33 26 2 4" xfId="27968" xr:uid="{0DCDFFE6-1FEB-4285-AF9F-0DA4AB2372FB}"/>
    <cellStyle name="Normal 33 26 2 5" xfId="33666" xr:uid="{5F575916-EF01-423E-AD6B-9A9DB23C420B}"/>
    <cellStyle name="Normal 33 26 3" xfId="5677" xr:uid="{D2CC652B-E520-486C-B3F4-A71D319C5194}"/>
    <cellStyle name="Normal 33 26 4" xfId="5678" xr:uid="{4C6BACF3-0899-4FF7-ABEA-19601EAD5865}"/>
    <cellStyle name="Normal 33 26 5" xfId="15733" xr:uid="{F1059DBC-56C8-4B47-8CF9-34B32B109B01}"/>
    <cellStyle name="Normal 33 26 6" xfId="22269" xr:uid="{138D3883-28C5-494D-872E-77443F3C641D}"/>
    <cellStyle name="Normal 33 26 7" xfId="27967" xr:uid="{71C4F8F0-29AC-4136-A146-72EF71A9E265}"/>
    <cellStyle name="Normal 33 26 8" xfId="33665" xr:uid="{4FE444FD-7E98-413F-9F5E-152CD16D6C22}"/>
    <cellStyle name="Normal 33 27" xfId="5679" xr:uid="{EB98A7AD-DEFC-4C59-9A66-0DD620D67022}"/>
    <cellStyle name="Normal 33 27 2" xfId="5680" xr:uid="{74F351E1-9BCC-457C-A295-D790B0DE829F}"/>
    <cellStyle name="Normal 33 27 2 2" xfId="15736" xr:uid="{C4378573-5F30-4323-AC77-AB6295E853B2}"/>
    <cellStyle name="Normal 33 27 2 3" xfId="22272" xr:uid="{56D801CF-2731-4B9C-838B-FBA7064D4DC1}"/>
    <cellStyle name="Normal 33 27 2 4" xfId="27970" xr:uid="{413E74BD-8993-435E-89B8-1DE91C6DF293}"/>
    <cellStyle name="Normal 33 27 2 5" xfId="33668" xr:uid="{8B913345-EF7D-4A05-92C8-81D4978C0B8A}"/>
    <cellStyle name="Normal 33 27 3" xfId="5681" xr:uid="{7B587E50-B0B9-4F9C-A0F8-9830F6635F48}"/>
    <cellStyle name="Normal 33 27 4" xfId="5682" xr:uid="{95C08389-C909-4F07-BF1D-BCD5AF605611}"/>
    <cellStyle name="Normal 33 27 5" xfId="15735" xr:uid="{5B3988B0-D2A0-46A7-BFF4-DFCC7D3A63F0}"/>
    <cellStyle name="Normal 33 27 6" xfId="22271" xr:uid="{ED7E8731-7E8E-4C6E-BFAE-DE5C9183D300}"/>
    <cellStyle name="Normal 33 27 7" xfId="27969" xr:uid="{11C4B321-0080-4201-8725-C35F2F2EDD4B}"/>
    <cellStyle name="Normal 33 27 8" xfId="33667" xr:uid="{E62D81A0-5575-467A-B39D-4C3FEE2367FC}"/>
    <cellStyle name="Normal 33 28" xfId="5683" xr:uid="{9F9C4AAB-8A9C-4339-BD74-7484A3A64647}"/>
    <cellStyle name="Normal 33 28 2" xfId="5684" xr:uid="{A6B3BEAC-FC6B-4003-B567-8E208DCAC49D}"/>
    <cellStyle name="Normal 33 28 2 2" xfId="15738" xr:uid="{2CC1930F-FD2D-4A4F-ADE0-80EDC2174A30}"/>
    <cellStyle name="Normal 33 28 2 3" xfId="22274" xr:uid="{19CDB81B-92F9-4B15-B11F-74BB15E5A819}"/>
    <cellStyle name="Normal 33 28 2 4" xfId="27972" xr:uid="{DD036ED2-5C81-4B1F-BC22-4CF67D7A0C94}"/>
    <cellStyle name="Normal 33 28 2 5" xfId="33670" xr:uid="{6411358C-5262-4811-976B-2DE48D38156D}"/>
    <cellStyle name="Normal 33 28 3" xfId="5685" xr:uid="{EC7D10FD-ABF0-49DF-A877-3D29954541A2}"/>
    <cellStyle name="Normal 33 28 4" xfId="5686" xr:uid="{FD65D855-D7B7-47F1-A3BD-AB84BF03340B}"/>
    <cellStyle name="Normal 33 28 5" xfId="15737" xr:uid="{B9328778-6FD2-4F1B-AB08-22A974ABA34A}"/>
    <cellStyle name="Normal 33 28 6" xfId="22273" xr:uid="{CA010C0E-F1E0-43F3-AA9C-0EA89822C60A}"/>
    <cellStyle name="Normal 33 28 7" xfId="27971" xr:uid="{D137ABE8-8FBA-4045-A720-6293BC9E931A}"/>
    <cellStyle name="Normal 33 28 8" xfId="33669" xr:uid="{84FCE0AA-B457-438E-86F1-9B47E0D60E01}"/>
    <cellStyle name="Normal 33 29" xfId="5687" xr:uid="{99460AC8-07AA-426B-804D-523AA59032F5}"/>
    <cellStyle name="Normal 33 29 2" xfId="5688" xr:uid="{3F7A586A-7101-4F11-B77D-6CF6F17883E8}"/>
    <cellStyle name="Normal 33 29 2 2" xfId="15740" xr:uid="{FA6824D3-21A7-478A-AC08-8129D1C4ED94}"/>
    <cellStyle name="Normal 33 29 2 3" xfId="22276" xr:uid="{18B301F3-6748-4134-8EA7-F2918C6E26E2}"/>
    <cellStyle name="Normal 33 29 2 4" xfId="27974" xr:uid="{237B6E00-0432-4338-966F-363A30AAA1C3}"/>
    <cellStyle name="Normal 33 29 2 5" xfId="33672" xr:uid="{744219A1-40D0-4849-B17D-F983278F3DCE}"/>
    <cellStyle name="Normal 33 29 3" xfId="5689" xr:uid="{023384A8-2CB0-4519-8654-D98CF41A7A32}"/>
    <cellStyle name="Normal 33 29 4" xfId="5690" xr:uid="{6E5AFEC8-671C-45B1-8AE5-BDF141BDDFB6}"/>
    <cellStyle name="Normal 33 29 5" xfId="15739" xr:uid="{DF5FEF58-F806-4148-A533-A387394174EF}"/>
    <cellStyle name="Normal 33 29 6" xfId="22275" xr:uid="{58D5E268-79E7-4672-AF7A-39DFFED3C6AB}"/>
    <cellStyle name="Normal 33 29 7" xfId="27973" xr:uid="{DB299C8A-D915-40A1-AAFD-B3895CCB6D6E}"/>
    <cellStyle name="Normal 33 29 8" xfId="33671" xr:uid="{645DBE05-BC4C-4CCA-A627-3919AC46D229}"/>
    <cellStyle name="Normal 33 3" xfId="5691" xr:uid="{ACE8833A-51BF-436E-B702-7D8D30A41492}"/>
    <cellStyle name="Normal 33 3 2" xfId="5692" xr:uid="{DC48242F-2F6B-4DF1-8579-3212FC48EF96}"/>
    <cellStyle name="Normal 33 3 2 2" xfId="15742" xr:uid="{3F876802-C27B-4140-8603-5BF15A10824A}"/>
    <cellStyle name="Normal 33 3 2 3" xfId="22278" xr:uid="{DC1F8FD3-85C4-4554-AD18-2AA58F5A1332}"/>
    <cellStyle name="Normal 33 3 2 4" xfId="27976" xr:uid="{E1909523-18CF-4FA5-B97C-4BA0777FF4A8}"/>
    <cellStyle name="Normal 33 3 2 5" xfId="33674" xr:uid="{DA4EA7B6-374F-437A-8990-5176223A7DE0}"/>
    <cellStyle name="Normal 33 3 3" xfId="5693" xr:uid="{4CE88E43-8552-4291-907D-8D524E21330C}"/>
    <cellStyle name="Normal 33 3 4" xfId="5694" xr:uid="{243B15DE-4FA4-4C07-A6F7-008FBEF7406F}"/>
    <cellStyle name="Normal 33 3 5" xfId="15741" xr:uid="{25F5E30B-33A3-4A78-BA02-49C5A8F7AF8E}"/>
    <cellStyle name="Normal 33 3 6" xfId="22277" xr:uid="{014BFF90-F5B6-44FA-983D-E22DFBCB7170}"/>
    <cellStyle name="Normal 33 3 7" xfId="27975" xr:uid="{01F21571-BCD1-40D1-A577-C659813B4AB9}"/>
    <cellStyle name="Normal 33 3 8" xfId="33673" xr:uid="{BF05E419-93AF-4677-ADEA-5EA813E36032}"/>
    <cellStyle name="Normal 33 30" xfId="5695" xr:uid="{B576E9B5-C053-4591-BEA5-D24D03EF5AF2}"/>
    <cellStyle name="Normal 33 30 2" xfId="5696" xr:uid="{70959ED9-AB34-49BC-A9B0-E725AB39AC0B}"/>
    <cellStyle name="Normal 33 30 2 2" xfId="15744" xr:uid="{D624CAB5-B017-4726-A7A9-5357A06F6B86}"/>
    <cellStyle name="Normal 33 30 2 3" xfId="22280" xr:uid="{98CF46EC-15E0-4C89-831D-71FB6BB5E53C}"/>
    <cellStyle name="Normal 33 30 2 4" xfId="27978" xr:uid="{A995995D-7665-4107-AEFB-A31496D8A1BB}"/>
    <cellStyle name="Normal 33 30 2 5" xfId="33676" xr:uid="{BF6B05DA-00B4-4199-BAF2-A53E50436B56}"/>
    <cellStyle name="Normal 33 30 3" xfId="5697" xr:uid="{2158E97F-ED98-41E0-B5B9-BB113C6F1A45}"/>
    <cellStyle name="Normal 33 30 4" xfId="5698" xr:uid="{B79FE6CB-BD76-410F-A071-397555B19C90}"/>
    <cellStyle name="Normal 33 30 5" xfId="15743" xr:uid="{8322BBF7-FBD3-4BAE-B76C-6A692C22E755}"/>
    <cellStyle name="Normal 33 30 6" xfId="22279" xr:uid="{EDEBD6B2-F3AD-45B3-A8C0-1B3EC004AAC1}"/>
    <cellStyle name="Normal 33 30 7" xfId="27977" xr:uid="{07FD988E-1D15-4840-AD59-7FEB3354C821}"/>
    <cellStyle name="Normal 33 30 8" xfId="33675" xr:uid="{FAB895CB-912D-4AD9-BFE8-D096E63185AA}"/>
    <cellStyle name="Normal 33 31" xfId="5699" xr:uid="{25FBFAC4-FD23-4A7F-A087-21E9380E42F7}"/>
    <cellStyle name="Normal 33 31 2" xfId="5700" xr:uid="{E6523F41-936A-4149-8F8F-4A146DA34A3B}"/>
    <cellStyle name="Normal 33 31 2 2" xfId="15746" xr:uid="{E5F5FBA0-E31F-49C2-BB05-739E8ADF6955}"/>
    <cellStyle name="Normal 33 31 2 3" xfId="22282" xr:uid="{F308290C-E2E5-4CF6-983F-2ABAC6A875F9}"/>
    <cellStyle name="Normal 33 31 2 4" xfId="27980" xr:uid="{91A80B0D-ACE7-4DB4-9536-127A226BBD70}"/>
    <cellStyle name="Normal 33 31 2 5" xfId="33678" xr:uid="{8332D164-64C1-4107-A102-F50F5277467A}"/>
    <cellStyle name="Normal 33 31 3" xfId="5701" xr:uid="{DBA25D01-1FF6-433A-8CCF-8D7B4A118F18}"/>
    <cellStyle name="Normal 33 31 4" xfId="5702" xr:uid="{96E1A2EB-5E82-4172-AD1D-C91C0254C28F}"/>
    <cellStyle name="Normal 33 31 5" xfId="15745" xr:uid="{E3FCBD77-25D4-4937-AE95-A8FE1E36B5E4}"/>
    <cellStyle name="Normal 33 31 6" xfId="22281" xr:uid="{C98E4579-C1A7-4223-8A15-5F9CBAC655DD}"/>
    <cellStyle name="Normal 33 31 7" xfId="27979" xr:uid="{7831854C-2D10-42A5-9345-2CA68B7A84E9}"/>
    <cellStyle name="Normal 33 31 8" xfId="33677" xr:uid="{5B39DE9B-05D9-4803-A92D-58E85CEF828E}"/>
    <cellStyle name="Normal 33 32" xfId="5703" xr:uid="{5D074BA3-5BBE-4186-B2F9-AE1369AF2B70}"/>
    <cellStyle name="Normal 33 32 2" xfId="5704" xr:uid="{E5A1A5FD-1BEA-4552-9440-81072148E4AA}"/>
    <cellStyle name="Normal 33 32 2 2" xfId="15748" xr:uid="{5D149C1E-2D24-42C6-8958-980530E2A8A9}"/>
    <cellStyle name="Normal 33 32 2 3" xfId="22284" xr:uid="{1E2A90CE-046A-4A19-9C32-14B77AC45670}"/>
    <cellStyle name="Normal 33 32 2 4" xfId="27982" xr:uid="{DB9D5D77-C864-4FCA-A2A3-27CC5C6FF994}"/>
    <cellStyle name="Normal 33 32 2 5" xfId="33680" xr:uid="{B22ECF52-F1B3-4476-B560-911D36F31D9D}"/>
    <cellStyle name="Normal 33 32 3" xfId="5705" xr:uid="{938D35AB-B688-4CBE-A56E-A6C6573BFF14}"/>
    <cellStyle name="Normal 33 32 4" xfId="5706" xr:uid="{6A30DBAD-8392-4E47-A761-15ECCE81D944}"/>
    <cellStyle name="Normal 33 32 5" xfId="15747" xr:uid="{2D28B4BD-62E0-4026-B1DE-D72731E14771}"/>
    <cellStyle name="Normal 33 32 6" xfId="22283" xr:uid="{20A225A7-4376-422B-84B4-F721B508B3B0}"/>
    <cellStyle name="Normal 33 32 7" xfId="27981" xr:uid="{228B614F-18F9-4B9C-8B04-284B9CED7489}"/>
    <cellStyle name="Normal 33 32 8" xfId="33679" xr:uid="{156C958A-CAC3-400F-B5BB-B8C265BB97E9}"/>
    <cellStyle name="Normal 33 33" xfId="5707" xr:uid="{77874CF6-C454-4B7A-B54B-798444BDBF59}"/>
    <cellStyle name="Normal 33 33 2" xfId="5708" xr:uid="{2A9B294F-1015-4519-94EC-98549865051C}"/>
    <cellStyle name="Normal 33 33 2 2" xfId="15750" xr:uid="{6ECDDD2F-6A27-4A26-B863-C41E3A2A9879}"/>
    <cellStyle name="Normal 33 33 2 3" xfId="22286" xr:uid="{08B9CD93-6DE6-4D91-890D-95AC3C435D41}"/>
    <cellStyle name="Normal 33 33 2 4" xfId="27984" xr:uid="{2E2C852D-0686-47AB-B6F7-226DD8734FAB}"/>
    <cellStyle name="Normal 33 33 2 5" xfId="33682" xr:uid="{E3DA3B69-12F2-486D-847B-4181D9AF2CAC}"/>
    <cellStyle name="Normal 33 33 3" xfId="5709" xr:uid="{C927952D-A074-486E-8C58-8EA8BCF208BD}"/>
    <cellStyle name="Normal 33 33 4" xfId="5710" xr:uid="{FD012884-882D-4FE4-9A37-FD9629187FDD}"/>
    <cellStyle name="Normal 33 33 5" xfId="15749" xr:uid="{F1801112-F994-4B89-AAEE-3E4BC61B6F5B}"/>
    <cellStyle name="Normal 33 33 6" xfId="22285" xr:uid="{1627F68C-2C1F-41C9-AB10-3D105C1727A7}"/>
    <cellStyle name="Normal 33 33 7" xfId="27983" xr:uid="{9E6174AB-4A2B-4C44-BA95-C7E685543ABC}"/>
    <cellStyle name="Normal 33 33 8" xfId="33681" xr:uid="{3C561223-39D0-4422-B1B4-FFE2243D1080}"/>
    <cellStyle name="Normal 33 34" xfId="5711" xr:uid="{20843B41-92E6-4F8D-A494-67EAC7E57678}"/>
    <cellStyle name="Normal 33 34 2" xfId="5712" xr:uid="{70CB94E8-097E-4B4B-B8B2-8ADC0FA92137}"/>
    <cellStyle name="Normal 33 34 2 2" xfId="15752" xr:uid="{4C0B0B87-1F8A-4318-8220-C70F5CAC8EF5}"/>
    <cellStyle name="Normal 33 34 2 3" xfId="22288" xr:uid="{0FCD33C4-93FE-43A9-9D0F-37481F73DF52}"/>
    <cellStyle name="Normal 33 34 2 4" xfId="27986" xr:uid="{91017D0F-A1CF-4508-B202-87927BAD6354}"/>
    <cellStyle name="Normal 33 34 2 5" xfId="33684" xr:uid="{D64C65D4-DE38-4F26-8300-92983CD4974B}"/>
    <cellStyle name="Normal 33 34 3" xfId="5713" xr:uid="{B3D25B76-C81E-4696-B817-812F54D23F5D}"/>
    <cellStyle name="Normal 33 34 4" xfId="5714" xr:uid="{A3DAD9C6-54B3-4431-BDA3-8B09206DBDD7}"/>
    <cellStyle name="Normal 33 34 5" xfId="15751" xr:uid="{895C8DF4-72EC-453C-8564-7290778C5C5E}"/>
    <cellStyle name="Normal 33 34 6" xfId="22287" xr:uid="{A7B80697-3F23-47A1-BAFD-B9CE6C85A3AE}"/>
    <cellStyle name="Normal 33 34 7" xfId="27985" xr:uid="{44191379-5258-4FF8-8536-4B17466DC3A3}"/>
    <cellStyle name="Normal 33 34 8" xfId="33683" xr:uid="{FC5162E3-DCEE-4B38-92E2-2CD7D98E7D78}"/>
    <cellStyle name="Normal 33 35" xfId="5715" xr:uid="{07180B81-D768-45C0-B18D-C482752B68F0}"/>
    <cellStyle name="Normal 33 35 2" xfId="15753" xr:uid="{446A2582-E9E6-4177-8416-5FC22BC38C94}"/>
    <cellStyle name="Normal 33 35 3" xfId="22289" xr:uid="{CFF88072-1F26-4439-A194-E80DB5497AC6}"/>
    <cellStyle name="Normal 33 35 4" xfId="27987" xr:uid="{6E60EF87-F6FE-4CA9-B2CE-D204E1CA2BB6}"/>
    <cellStyle name="Normal 33 35 5" xfId="33685" xr:uid="{A4342CFC-2E40-4D37-9F7F-EBA710643BF6}"/>
    <cellStyle name="Normal 33 36" xfId="5716" xr:uid="{B57C8C13-698A-47AE-9F10-F1B7B4333FBC}"/>
    <cellStyle name="Normal 33 36 2" xfId="15754" xr:uid="{F9D1768A-48C2-4B04-B1C9-657F96E557DF}"/>
    <cellStyle name="Normal 33 36 3" xfId="22290" xr:uid="{A44FF58F-471A-4B57-9AD6-30B66113FE89}"/>
    <cellStyle name="Normal 33 36 4" xfId="27988" xr:uid="{864CE9EC-D481-4A60-8C18-0F0456248C57}"/>
    <cellStyle name="Normal 33 36 5" xfId="33686" xr:uid="{3EEDDE0F-C5C7-45E5-B557-2EACA6B5059B}"/>
    <cellStyle name="Normal 33 37" xfId="5717" xr:uid="{707C6D80-3A23-464A-BD45-C1F79FA5C988}"/>
    <cellStyle name="Normal 33 37 2" xfId="15755" xr:uid="{E63B4483-9D24-4FDE-9B4D-FBFBB4FFE1DD}"/>
    <cellStyle name="Normal 33 37 3" xfId="22291" xr:uid="{EDE50C4A-55CD-44C7-8A7A-402927E1A8EB}"/>
    <cellStyle name="Normal 33 37 4" xfId="27989" xr:uid="{A73D6AC9-5CEC-4313-8F72-F4B94C3E04B7}"/>
    <cellStyle name="Normal 33 37 5" xfId="33687" xr:uid="{313C91C3-2579-4757-8BCF-95DEDBAE41BA}"/>
    <cellStyle name="Normal 33 38" xfId="5718" xr:uid="{E5D50E91-FE01-4ED7-85E6-B01D9285E09F}"/>
    <cellStyle name="Normal 33 38 2" xfId="15756" xr:uid="{47C3846C-7B68-41FF-90B0-0248B32771AE}"/>
    <cellStyle name="Normal 33 38 3" xfId="22292" xr:uid="{54EECEFD-F8D5-4DF7-B974-44CFA6F2ECFF}"/>
    <cellStyle name="Normal 33 38 4" xfId="27990" xr:uid="{768C5366-BB55-4372-B7F1-43B925520EE1}"/>
    <cellStyle name="Normal 33 38 5" xfId="33688" xr:uid="{0403A46A-3298-49D0-9151-641EE323A6B0}"/>
    <cellStyle name="Normal 33 39" xfId="5719" xr:uid="{3AD978B2-8D46-4C6E-962D-338AD8333162}"/>
    <cellStyle name="Normal 33 39 2" xfId="15757" xr:uid="{3F209FB5-A7EB-4E7B-BEF3-874622898ACD}"/>
    <cellStyle name="Normal 33 39 3" xfId="22293" xr:uid="{9C19CEBC-DEA1-4CE2-8587-08923F2CFA93}"/>
    <cellStyle name="Normal 33 39 4" xfId="27991" xr:uid="{BD3382E3-4F84-495B-B40B-22A27D0B6101}"/>
    <cellStyle name="Normal 33 39 5" xfId="33689" xr:uid="{1CFFCBA2-880B-4ABB-9EB2-755C0D1BE95D}"/>
    <cellStyle name="Normal 33 4" xfId="5720" xr:uid="{BBCD6D70-A0FF-4714-99EE-45059AC29C71}"/>
    <cellStyle name="Normal 33 4 2" xfId="5721" xr:uid="{E22F50EA-3334-4CF6-9E96-7B3A41DC0CBC}"/>
    <cellStyle name="Normal 33 4 2 2" xfId="15759" xr:uid="{456ECFFA-E7CF-49CB-9849-5C208C6A5F0E}"/>
    <cellStyle name="Normal 33 4 2 3" xfId="22295" xr:uid="{15907D71-3DB8-467B-85CA-7EA39E4F0CAF}"/>
    <cellStyle name="Normal 33 4 2 4" xfId="27993" xr:uid="{4DCD4C7C-6503-4BDA-9D4D-D11C010121A4}"/>
    <cellStyle name="Normal 33 4 2 5" xfId="33691" xr:uid="{4C744F41-584E-49D6-8C81-E5480DDA8B02}"/>
    <cellStyle name="Normal 33 4 3" xfId="5722" xr:uid="{60AF71D2-BE11-49F4-A0CA-562A66C71E33}"/>
    <cellStyle name="Normal 33 4 4" xfId="5723" xr:uid="{06F85FAD-D75E-410D-BA19-454A2727555D}"/>
    <cellStyle name="Normal 33 4 5" xfId="15758" xr:uid="{7A0D7E84-890E-4430-A5C5-3115C892606C}"/>
    <cellStyle name="Normal 33 4 6" xfId="22294" xr:uid="{1F2BFA85-386F-4CE0-911F-41D1C5356478}"/>
    <cellStyle name="Normal 33 4 7" xfId="27992" xr:uid="{7EDAF4B0-BED3-4335-BA19-3CCBC211B0A0}"/>
    <cellStyle name="Normal 33 4 8" xfId="33690" xr:uid="{C05FD43C-B38E-417B-BCBD-E3687D5DB364}"/>
    <cellStyle name="Normal 33 40" xfId="5724" xr:uid="{0AC2F6A5-52B9-479A-9040-53831F30EEFA}"/>
    <cellStyle name="Normal 33 40 2" xfId="15760" xr:uid="{6EF5EEA2-C88C-4387-8707-0B28A995A32D}"/>
    <cellStyle name="Normal 33 40 3" xfId="22296" xr:uid="{FF854344-DB2F-4DFF-94F4-45E225B0FEAD}"/>
    <cellStyle name="Normal 33 40 4" xfId="27994" xr:uid="{AD791AC3-6FCA-4DF9-9B10-F979B7C2AF71}"/>
    <cellStyle name="Normal 33 40 5" xfId="33692" xr:uid="{C4107960-B73E-4D4F-8CD5-AD5393443BCC}"/>
    <cellStyle name="Normal 33 41" xfId="5725" xr:uid="{F24FC03F-623F-4A2D-8662-C58BFF73C3A0}"/>
    <cellStyle name="Normal 33 41 2" xfId="15761" xr:uid="{D932A0FF-F12D-4688-9B5F-061BFE96994B}"/>
    <cellStyle name="Normal 33 41 3" xfId="22297" xr:uid="{DCDBC2BA-2B2A-40A0-B435-BED73C76EC59}"/>
    <cellStyle name="Normal 33 41 4" xfId="27995" xr:uid="{BCA72C1D-495D-48D3-B74A-DBEE41C03A8C}"/>
    <cellStyle name="Normal 33 41 5" xfId="33693" xr:uid="{155F2418-A7E9-4545-ADD8-E34CB953307B}"/>
    <cellStyle name="Normal 33 42" xfId="5726" xr:uid="{BBF70EEC-2993-4A7C-B049-54FB2A2A69AB}"/>
    <cellStyle name="Normal 33 42 2" xfId="15762" xr:uid="{8117FF21-B2E9-4D13-9452-325D8FFE892B}"/>
    <cellStyle name="Normal 33 42 3" xfId="22298" xr:uid="{14780CB4-7CDF-4597-8BFC-3BCAC052F121}"/>
    <cellStyle name="Normal 33 42 4" xfId="27996" xr:uid="{CED2C927-9B2B-4990-A9DA-F990142330BB}"/>
    <cellStyle name="Normal 33 42 5" xfId="33694" xr:uid="{69C55A4B-0705-4700-8D09-317E27BF8AAD}"/>
    <cellStyle name="Normal 33 43" xfId="5727" xr:uid="{809D74A5-A662-485D-98F6-EDFF6556EFA6}"/>
    <cellStyle name="Normal 33 43 2" xfId="15763" xr:uid="{3A3CB05E-19ED-45B0-A0B8-29CA5BA7044D}"/>
    <cellStyle name="Normal 33 43 3" xfId="22299" xr:uid="{A7E6BF99-6328-4BF0-99D5-8908DED0B6AE}"/>
    <cellStyle name="Normal 33 43 4" xfId="27997" xr:uid="{A5F195C0-2A93-4DF3-9164-67D02FB92C11}"/>
    <cellStyle name="Normal 33 43 5" xfId="33695" xr:uid="{254E2BBB-1648-405B-9AA3-9C7AD8EF4D62}"/>
    <cellStyle name="Normal 33 44" xfId="5728" xr:uid="{C62E9F2A-8BB5-4BC2-8C3A-84035CAF9C12}"/>
    <cellStyle name="Normal 33 44 2" xfId="15764" xr:uid="{7E458D22-9C82-47DF-8F67-FD9F7BA1D6E7}"/>
    <cellStyle name="Normal 33 44 3" xfId="22300" xr:uid="{7BCCD7E8-E696-47E3-A373-D6C605715B44}"/>
    <cellStyle name="Normal 33 44 4" xfId="27998" xr:uid="{7CA9100E-4323-4165-BA4C-2A48E9A4C664}"/>
    <cellStyle name="Normal 33 44 5" xfId="33696" xr:uid="{FCF17645-1033-4019-B91F-C00703B7AEAD}"/>
    <cellStyle name="Normal 33 45" xfId="5729" xr:uid="{D7B04479-8532-475E-927F-A9648D30AD1D}"/>
    <cellStyle name="Normal 33 45 2" xfId="15765" xr:uid="{D91EE7BB-4DE5-452A-96C0-A5C82A3D0DA0}"/>
    <cellStyle name="Normal 33 45 3" xfId="22301" xr:uid="{774C1EBE-B664-4FB4-AA11-F4DFF9A9E565}"/>
    <cellStyle name="Normal 33 45 4" xfId="27999" xr:uid="{CC1DB75C-61FB-4DAB-B98A-407462B3DFA1}"/>
    <cellStyle name="Normal 33 45 5" xfId="33697" xr:uid="{FB5B2B7C-7DBA-4989-9F60-06FC97DA3574}"/>
    <cellStyle name="Normal 33 46" xfId="5730" xr:uid="{4EA31449-E02C-43A1-B51C-72BB2AE47406}"/>
    <cellStyle name="Normal 33 46 2" xfId="15766" xr:uid="{2B256494-C46D-49EA-90B1-FD35CE22E5B3}"/>
    <cellStyle name="Normal 33 46 3" xfId="22302" xr:uid="{C81573FB-5F23-428B-BDCB-1825D62D9903}"/>
    <cellStyle name="Normal 33 46 4" xfId="28000" xr:uid="{E92007B2-D790-49C1-9ADF-76F7733F3441}"/>
    <cellStyle name="Normal 33 46 5" xfId="33698" xr:uid="{0BE60A17-FEB9-4DC2-92E2-37F3089F4589}"/>
    <cellStyle name="Normal 33 47" xfId="5731" xr:uid="{D7002A36-03F0-416C-BB45-FADBFCB8E335}"/>
    <cellStyle name="Normal 33 47 2" xfId="15767" xr:uid="{E146DF36-6393-4915-B514-BC05EBE267DB}"/>
    <cellStyle name="Normal 33 47 3" xfId="22303" xr:uid="{F6BF75E4-8425-471C-BD03-425892F30A1B}"/>
    <cellStyle name="Normal 33 47 4" xfId="28001" xr:uid="{8DE7158C-47D6-41D1-AB89-9FA2CC1BB31F}"/>
    <cellStyle name="Normal 33 47 5" xfId="33699" xr:uid="{3EEC3BE2-FC8B-4A21-8664-C636EAFE4370}"/>
    <cellStyle name="Normal 33 48" xfId="5732" xr:uid="{99E86FA6-9708-4F01-ABC5-1AEA6F4174C4}"/>
    <cellStyle name="Normal 33 48 2" xfId="15768" xr:uid="{17FBF001-1285-4FA8-AB85-C31BAD1C9C9E}"/>
    <cellStyle name="Normal 33 48 3" xfId="22304" xr:uid="{F59F2B80-AC3B-4043-A25E-251CB2D9445B}"/>
    <cellStyle name="Normal 33 48 4" xfId="28002" xr:uid="{B23E4341-0A2B-4B85-BECF-6EB75F1C5F6B}"/>
    <cellStyle name="Normal 33 48 5" xfId="33700" xr:uid="{55907D1E-9FB4-4FB2-91DB-DC518602AFE8}"/>
    <cellStyle name="Normal 33 49" xfId="5733" xr:uid="{5AF0B8AF-D56B-4840-AB70-9D973B84F571}"/>
    <cellStyle name="Normal 33 49 2" xfId="15769" xr:uid="{04BCFEA0-5EAC-42EF-BB16-175E0E76D291}"/>
    <cellStyle name="Normal 33 49 3" xfId="22305" xr:uid="{044086F2-5D78-48A2-BA2E-055764133DDC}"/>
    <cellStyle name="Normal 33 49 4" xfId="28003" xr:uid="{17A0539F-25B0-4544-A023-EF84BA21C401}"/>
    <cellStyle name="Normal 33 49 5" xfId="33701" xr:uid="{CC0D5AF1-8A91-45BA-8144-FA1798773514}"/>
    <cellStyle name="Normal 33 5" xfId="5734" xr:uid="{7E4D24BD-A56C-47C4-91B7-EFEDB5DA6941}"/>
    <cellStyle name="Normal 33 5 2" xfId="5735" xr:uid="{D5D66942-C65C-4DC3-B6BB-3B5D11A752A9}"/>
    <cellStyle name="Normal 33 5 2 2" xfId="15771" xr:uid="{B90551DF-0751-4ECE-8039-DBEB14D570B9}"/>
    <cellStyle name="Normal 33 5 2 3" xfId="22307" xr:uid="{A9A1C90F-1D52-4715-91FC-943CAFE7D881}"/>
    <cellStyle name="Normal 33 5 2 4" xfId="28005" xr:uid="{3CEAACA1-469A-44C1-8EB7-2171A8326407}"/>
    <cellStyle name="Normal 33 5 2 5" xfId="33703" xr:uid="{41647E59-E7F5-42D8-89E3-68E9E4D7449A}"/>
    <cellStyle name="Normal 33 5 3" xfId="5736" xr:uid="{DCE3696A-B1F7-4D37-B6B0-CE3593A7FF2F}"/>
    <cellStyle name="Normal 33 5 4" xfId="5737" xr:uid="{E6DC968B-31F3-4EE0-B083-8CAC53F03DD2}"/>
    <cellStyle name="Normal 33 5 5" xfId="15770" xr:uid="{A85BF410-97F7-452A-9541-9EAF3CDF1C6B}"/>
    <cellStyle name="Normal 33 5 6" xfId="22306" xr:uid="{4AE55F1E-CA9F-46C2-90C0-F0B039DA2A95}"/>
    <cellStyle name="Normal 33 5 7" xfId="28004" xr:uid="{12A2DCAC-7656-4EF4-A90C-441AE2694EF8}"/>
    <cellStyle name="Normal 33 5 8" xfId="33702" xr:uid="{E3B9BA0A-3C10-4D1C-A83B-AC7D0AAA7619}"/>
    <cellStyle name="Normal 33 50" xfId="5738" xr:uid="{64845AEF-2334-4CC6-84A0-141682860977}"/>
    <cellStyle name="Normal 33 50 2" xfId="15772" xr:uid="{51EC0A97-D9EF-4AEC-9998-A3FD7707D170}"/>
    <cellStyle name="Normal 33 50 3" xfId="22308" xr:uid="{D2210228-A660-4021-A7EB-DB99F6AB9192}"/>
    <cellStyle name="Normal 33 50 4" xfId="28006" xr:uid="{1E8269E8-BABB-4661-91D6-0CE030D436C1}"/>
    <cellStyle name="Normal 33 50 5" xfId="33704" xr:uid="{5643EACA-827A-4D5B-8E11-DC6E2ABA4BBF}"/>
    <cellStyle name="Normal 33 51" xfId="5739" xr:uid="{1DF8DB03-603B-4D90-B31C-8FAE45BF829F}"/>
    <cellStyle name="Normal 33 51 2" xfId="15773" xr:uid="{0E6DDAE2-2CD9-44D5-81C9-E60C7EA77567}"/>
    <cellStyle name="Normal 33 51 3" xfId="22309" xr:uid="{D6CE6E66-B131-43C2-97F9-BD8394C756A7}"/>
    <cellStyle name="Normal 33 51 4" xfId="28007" xr:uid="{3C953F4B-31FA-44C1-B871-0D2119F9DEE6}"/>
    <cellStyle name="Normal 33 51 5" xfId="33705" xr:uid="{C1362B90-E430-44FE-8B23-18E34B1A14A4}"/>
    <cellStyle name="Normal 33 52" xfId="5740" xr:uid="{44CF9D9E-D529-49EC-996B-4D54DD268CA5}"/>
    <cellStyle name="Normal 33 52 2" xfId="15774" xr:uid="{2DE2FF02-F2EC-4963-BEB7-7DF418EB4399}"/>
    <cellStyle name="Normal 33 52 3" xfId="22310" xr:uid="{89479562-6CC1-4620-9ED8-A09F94FC1922}"/>
    <cellStyle name="Normal 33 52 4" xfId="28008" xr:uid="{EF48BF2F-6632-47A9-8D21-43A56B84C0AC}"/>
    <cellStyle name="Normal 33 52 5" xfId="33706" xr:uid="{09E410B7-3228-46C3-ABD8-9CC97ED96DB4}"/>
    <cellStyle name="Normal 33 53" xfId="5741" xr:uid="{25C37DFD-0955-451B-94A2-07107A35A522}"/>
    <cellStyle name="Normal 33 53 2" xfId="15775" xr:uid="{F06F1642-77C9-409D-B785-7B85578CE71E}"/>
    <cellStyle name="Normal 33 53 3" xfId="22311" xr:uid="{7F185826-B93A-4882-91C8-5DC38AD4C0B8}"/>
    <cellStyle name="Normal 33 53 4" xfId="28009" xr:uid="{B634CCCE-E631-45EA-9A25-D8D4E2AC52E4}"/>
    <cellStyle name="Normal 33 53 5" xfId="33707" xr:uid="{031D9767-E0EF-4EFB-AD48-1E2446789F9F}"/>
    <cellStyle name="Normal 33 54" xfId="5742" xr:uid="{CDF42C4C-F32A-483C-979C-22DB66675773}"/>
    <cellStyle name="Normal 33 54 2" xfId="15776" xr:uid="{000C5345-12FE-41B4-9133-7D88785DEB45}"/>
    <cellStyle name="Normal 33 54 3" xfId="22312" xr:uid="{98750827-AC9D-4503-8864-668BF987732C}"/>
    <cellStyle name="Normal 33 54 4" xfId="28010" xr:uid="{CBB6B515-CACC-4B2B-B3B1-7257FB2BDFD3}"/>
    <cellStyle name="Normal 33 54 5" xfId="33708" xr:uid="{D3F97F18-D5FB-4F28-93A5-8E1C280D551E}"/>
    <cellStyle name="Normal 33 55" xfId="5743" xr:uid="{AD848FA1-424B-4D25-8118-2D879BB1D408}"/>
    <cellStyle name="Normal 33 55 2" xfId="15777" xr:uid="{717D422E-23DD-4EFF-9A2B-39F763889A38}"/>
    <cellStyle name="Normal 33 55 3" xfId="22313" xr:uid="{F1597BD1-066C-460F-A37B-2316664666ED}"/>
    <cellStyle name="Normal 33 55 4" xfId="28011" xr:uid="{5A750C91-6514-43DC-9FBD-86A36AF493EE}"/>
    <cellStyle name="Normal 33 55 5" xfId="33709" xr:uid="{542460B0-3D0D-445E-8970-4584F483D8D5}"/>
    <cellStyle name="Normal 33 56" xfId="5744" xr:uid="{DDF23305-6DAA-47C7-961B-1388599BE96D}"/>
    <cellStyle name="Normal 33 56 2" xfId="15778" xr:uid="{2029775D-D282-4926-9778-4B1D5130B79D}"/>
    <cellStyle name="Normal 33 56 3" xfId="22314" xr:uid="{75B11F50-43F3-46B0-AC50-E72B26AE6CF9}"/>
    <cellStyle name="Normal 33 56 4" xfId="28012" xr:uid="{E82A88C1-E92B-4FDF-8512-D5A0A00BF257}"/>
    <cellStyle name="Normal 33 56 5" xfId="33710" xr:uid="{BE950909-D3D0-43AB-B1E2-0BB765DD1259}"/>
    <cellStyle name="Normal 33 57" xfId="5745" xr:uid="{4CDD90DB-C8A7-4C7F-916A-19D65DEADAB9}"/>
    <cellStyle name="Normal 33 57 2" xfId="15779" xr:uid="{8636DC36-6DD8-47F8-9854-99B64D80349C}"/>
    <cellStyle name="Normal 33 57 3" xfId="22315" xr:uid="{C2190701-35C4-4758-A7AC-DF27E5F8CB96}"/>
    <cellStyle name="Normal 33 57 4" xfId="28013" xr:uid="{6D23D1AA-63DB-4318-9061-76AF8B9C325A}"/>
    <cellStyle name="Normal 33 57 5" xfId="33711" xr:uid="{ECD99994-17ED-4238-B4F2-96F5C2712B4F}"/>
    <cellStyle name="Normal 33 58" xfId="5746" xr:uid="{7F7BF000-5BAE-4393-A8C3-CD4AC1F645DE}"/>
    <cellStyle name="Normal 33 58 2" xfId="15780" xr:uid="{7D14F435-01B0-4EE2-AB21-F87D8389D5CD}"/>
    <cellStyle name="Normal 33 58 3" xfId="22316" xr:uid="{A7A58831-B0E5-4F50-A75D-245DB664F96F}"/>
    <cellStyle name="Normal 33 58 4" xfId="28014" xr:uid="{CFB15FB9-3D57-4437-8294-CD9C96C36779}"/>
    <cellStyle name="Normal 33 58 5" xfId="33712" xr:uid="{BF9EB492-A0A2-4CEF-8448-11A2D552234A}"/>
    <cellStyle name="Normal 33 59" xfId="5747" xr:uid="{D0569592-9B3A-4969-8886-591FE7D0A7F0}"/>
    <cellStyle name="Normal 33 59 2" xfId="15781" xr:uid="{06CE65E9-8A66-40DB-A719-1B7DF2D62465}"/>
    <cellStyle name="Normal 33 59 3" xfId="22317" xr:uid="{3BEB3695-D953-4085-A724-588AF3FD728E}"/>
    <cellStyle name="Normal 33 59 4" xfId="28015" xr:uid="{521EB57D-EDFC-4FFC-AD99-3D93DC4A14FA}"/>
    <cellStyle name="Normal 33 59 5" xfId="33713" xr:uid="{FC5449F2-8544-47D8-8D39-7EC298C885A4}"/>
    <cellStyle name="Normal 33 6" xfId="5748" xr:uid="{7E689EFB-028B-4E6E-B607-CA22B42C2E15}"/>
    <cellStyle name="Normal 33 6 2" xfId="5749" xr:uid="{1E92D200-6037-450B-AA85-9AEE34E56415}"/>
    <cellStyle name="Normal 33 6 2 2" xfId="15783" xr:uid="{9B3BC11D-2A1D-4CFC-892E-8AE84F43683F}"/>
    <cellStyle name="Normal 33 6 2 3" xfId="22319" xr:uid="{10E15DD8-C0C0-4F48-85A7-A357CD4947D4}"/>
    <cellStyle name="Normal 33 6 2 4" xfId="28017" xr:uid="{8C74EBEE-2458-47A4-B4E3-78480ABCB5ED}"/>
    <cellStyle name="Normal 33 6 2 5" xfId="33715" xr:uid="{393A8AEA-83F3-4F24-8F40-2610C51287E7}"/>
    <cellStyle name="Normal 33 6 3" xfId="5750" xr:uid="{B7D972A9-5EFF-4523-8170-D9E72E16E587}"/>
    <cellStyle name="Normal 33 6 4" xfId="5751" xr:uid="{1BAE35CA-1ABF-492E-85CB-0A0A11DF89E0}"/>
    <cellStyle name="Normal 33 6 5" xfId="15782" xr:uid="{A44DF8E0-3C3D-43B2-A0A3-D3068F646283}"/>
    <cellStyle name="Normal 33 6 6" xfId="22318" xr:uid="{D9910869-6CC1-4462-9EDF-B91277FF883D}"/>
    <cellStyle name="Normal 33 6 7" xfId="28016" xr:uid="{5FA218D0-EB51-4C05-ADA0-92B88CF6C3CB}"/>
    <cellStyle name="Normal 33 6 8" xfId="33714" xr:uid="{D53C0174-B1C2-4569-8D52-E24166C94C20}"/>
    <cellStyle name="Normal 33 60" xfId="5752" xr:uid="{5F16AC71-F23C-4BF9-B6D6-FA935290BAF1}"/>
    <cellStyle name="Normal 33 60 2" xfId="15784" xr:uid="{D9560B1B-D8CF-4F61-8F5A-333B687BC53C}"/>
    <cellStyle name="Normal 33 60 3" xfId="22320" xr:uid="{F0E6067F-71F4-4ACC-9E41-16192367E2FC}"/>
    <cellStyle name="Normal 33 60 4" xfId="28018" xr:uid="{6F44F5BC-6F66-4121-8009-D82D35B46C02}"/>
    <cellStyle name="Normal 33 60 5" xfId="33716" xr:uid="{0C31CFD4-E194-4A48-8E8D-18C94AAAD46B}"/>
    <cellStyle name="Normal 33 61" xfId="5753" xr:uid="{8F3776BD-5514-4CD6-AB49-191CFA514E5C}"/>
    <cellStyle name="Normal 33 61 2" xfId="15785" xr:uid="{60CF7FD6-8C2A-4BA7-8037-45C51E75EE65}"/>
    <cellStyle name="Normal 33 61 3" xfId="22321" xr:uid="{A3E36102-6D19-41B2-8083-E28E3E5966FE}"/>
    <cellStyle name="Normal 33 61 4" xfId="28019" xr:uid="{A42EC93B-3C05-4B19-B52F-87E9581105B7}"/>
    <cellStyle name="Normal 33 61 5" xfId="33717" xr:uid="{A30F2828-88C6-46FF-B57D-DF788BC16E62}"/>
    <cellStyle name="Normal 33 62" xfId="5754" xr:uid="{AD1CB290-B443-45F8-BF9D-200E0C2DEE27}"/>
    <cellStyle name="Normal 33 62 2" xfId="15786" xr:uid="{4FAB8B89-0C87-4229-84F0-5FD65B66659E}"/>
    <cellStyle name="Normal 33 62 3" xfId="22322" xr:uid="{F9ECF47A-1228-4D87-AEC8-BC5BF2B60290}"/>
    <cellStyle name="Normal 33 62 4" xfId="28020" xr:uid="{5F77BA93-C149-43F6-A486-4E4B7B6E4FC4}"/>
    <cellStyle name="Normal 33 62 5" xfId="33718" xr:uid="{6D7824F5-E58D-4A0B-ADAE-26612261EBBB}"/>
    <cellStyle name="Normal 33 7" xfId="5755" xr:uid="{0855FF74-49E2-48C1-9E0F-5D11941713C2}"/>
    <cellStyle name="Normal 33 7 2" xfId="5756" xr:uid="{F329A4A8-70F5-4757-97A3-A63FCBE406B0}"/>
    <cellStyle name="Normal 33 7 2 2" xfId="15788" xr:uid="{D494A429-085F-4C0B-8F87-09309B007670}"/>
    <cellStyle name="Normal 33 7 2 3" xfId="22324" xr:uid="{224B66F6-F9D5-4C61-96C6-9869048539E3}"/>
    <cellStyle name="Normal 33 7 2 4" xfId="28022" xr:uid="{22390C91-89E1-4150-9D5E-A10C6B99B35B}"/>
    <cellStyle name="Normal 33 7 2 5" xfId="33720" xr:uid="{A696A4EA-E05E-476F-872D-0710BDDA77D1}"/>
    <cellStyle name="Normal 33 7 3" xfId="5757" xr:uid="{592E5561-BF7F-49FD-9F0F-51659906E41E}"/>
    <cellStyle name="Normal 33 7 4" xfId="5758" xr:uid="{EE6A2CF1-DEF6-4D2B-BE22-9F379EEF165C}"/>
    <cellStyle name="Normal 33 7 5" xfId="15787" xr:uid="{04062F55-E893-47E4-91DC-EC4420540AF3}"/>
    <cellStyle name="Normal 33 7 6" xfId="22323" xr:uid="{38311E22-5A32-4197-BC43-E7EEAD5281EC}"/>
    <cellStyle name="Normal 33 7 7" xfId="28021" xr:uid="{55152B70-3037-49ED-BB7E-9289A93D19BD}"/>
    <cellStyle name="Normal 33 7 8" xfId="33719" xr:uid="{1A8CCC8D-6421-468F-A11B-3A59211FE86A}"/>
    <cellStyle name="Normal 33 8" xfId="5759" xr:uid="{D9A23DD5-240E-45F8-8843-F417C01136BC}"/>
    <cellStyle name="Normal 33 8 2" xfId="5760" xr:uid="{FDF143AE-9882-47C8-AEC2-8964F06EB7A6}"/>
    <cellStyle name="Normal 33 8 2 2" xfId="15790" xr:uid="{47BDB1BC-B240-4A69-B65D-828A9B12E1A3}"/>
    <cellStyle name="Normal 33 8 2 3" xfId="22326" xr:uid="{E2E17814-2D16-43F5-AD66-A26A68732496}"/>
    <cellStyle name="Normal 33 8 2 4" xfId="28024" xr:uid="{43348E8F-8F1A-47C0-8B39-1997D67B4E79}"/>
    <cellStyle name="Normal 33 8 2 5" xfId="33722" xr:uid="{8F68925C-E044-4585-B8AC-294B1BA67CB8}"/>
    <cellStyle name="Normal 33 8 3" xfId="5761" xr:uid="{86D143C4-FE64-4602-BD2C-D82991AD80DF}"/>
    <cellStyle name="Normal 33 8 4" xfId="5762" xr:uid="{99D08B55-EC4E-4E79-94B4-F647D96404D3}"/>
    <cellStyle name="Normal 33 8 5" xfId="15789" xr:uid="{BE279329-4415-409E-85BF-22CD6440B809}"/>
    <cellStyle name="Normal 33 8 6" xfId="22325" xr:uid="{0F01230A-D06C-458B-82DC-6E48BCFBA6C6}"/>
    <cellStyle name="Normal 33 8 7" xfId="28023" xr:uid="{ACF0402A-1EB6-4500-ACBA-7A6F7589E61D}"/>
    <cellStyle name="Normal 33 8 8" xfId="33721" xr:uid="{29CFD5F7-539E-429E-B75B-A62F238785CB}"/>
    <cellStyle name="Normal 33 9" xfId="5763" xr:uid="{B062DF55-7BC5-4E06-A8CB-18C1C66A2D0A}"/>
    <cellStyle name="Normal 33 9 2" xfId="5764" xr:uid="{561A72FB-A12E-4DF8-977D-2F4D210821C0}"/>
    <cellStyle name="Normal 33 9 2 2" xfId="15792" xr:uid="{1F4AC7CB-6EDB-496C-BFD8-E8B5701F7FA4}"/>
    <cellStyle name="Normal 33 9 2 3" xfId="22328" xr:uid="{ACDFF2D7-D956-4D1D-A8F3-8F054731BF62}"/>
    <cellStyle name="Normal 33 9 2 4" xfId="28026" xr:uid="{C9D6F1F3-9F26-4DE1-B3E2-3B0B4DC74686}"/>
    <cellStyle name="Normal 33 9 2 5" xfId="33724" xr:uid="{E09DE233-81C4-49C3-BDD2-3F3864B2F5D5}"/>
    <cellStyle name="Normal 33 9 3" xfId="5765" xr:uid="{33700E1C-D862-4AD6-B126-6729A9ACC34A}"/>
    <cellStyle name="Normal 33 9 4" xfId="5766" xr:uid="{A2363710-3E15-451D-8032-413A0386439E}"/>
    <cellStyle name="Normal 33 9 5" xfId="15791" xr:uid="{726C08F4-55BC-4FC8-AB40-CFE81C9312FC}"/>
    <cellStyle name="Normal 33 9 6" xfId="22327" xr:uid="{B189E1A2-860C-4CB6-890E-8D00EE89DC27}"/>
    <cellStyle name="Normal 33 9 7" xfId="28025" xr:uid="{302D80B4-E7E7-4650-92A9-F9B97B793BBE}"/>
    <cellStyle name="Normal 33 9 8" xfId="33723" xr:uid="{6B3BB755-1036-4636-BAD8-44535A84F4CE}"/>
    <cellStyle name="Normal 34" xfId="1180" xr:uid="{8BD9A31D-CDB7-4995-86AA-5CC4C5856BC7}"/>
    <cellStyle name="Normal 34 10" xfId="5767" xr:uid="{6B96E255-8732-4157-90E1-A3C953614364}"/>
    <cellStyle name="Normal 34 10 2" xfId="5768" xr:uid="{73ADDD1A-930F-463A-B4F1-EB15FC1DFFAA}"/>
    <cellStyle name="Normal 34 10 2 2" xfId="15794" xr:uid="{2B80B9B3-4521-4C1E-BB76-8EE91B4FA771}"/>
    <cellStyle name="Normal 34 10 2 3" xfId="22330" xr:uid="{2E9FB305-2781-4F2B-8CBE-863012C483F4}"/>
    <cellStyle name="Normal 34 10 2 4" xfId="28028" xr:uid="{5D2200DA-9115-40E0-8C06-F1A13B491EB4}"/>
    <cellStyle name="Normal 34 10 2 5" xfId="33726" xr:uid="{C0BFF71E-861A-49D0-B08D-92FCD6CFEBDC}"/>
    <cellStyle name="Normal 34 10 3" xfId="5769" xr:uid="{24A54EF6-3C39-40AE-822D-036922C5771D}"/>
    <cellStyle name="Normal 34 10 4" xfId="5770" xr:uid="{8F86D1B9-8E54-4ACB-8146-BAABD41D05C1}"/>
    <cellStyle name="Normal 34 10 5" xfId="15793" xr:uid="{20EAA486-F69F-4BFD-A98E-23297C8953F0}"/>
    <cellStyle name="Normal 34 10 6" xfId="22329" xr:uid="{23965048-D70E-4EFE-8D0A-8AA3C3A806E2}"/>
    <cellStyle name="Normal 34 10 7" xfId="28027" xr:uid="{57694BFE-44C0-4B1C-A5F5-653547CBB6BE}"/>
    <cellStyle name="Normal 34 10 8" xfId="33725" xr:uid="{02E4156D-79EB-43D3-90CC-318A1EDC2965}"/>
    <cellStyle name="Normal 34 11" xfId="5771" xr:uid="{119D0888-99A0-40B1-A079-C77D9444926D}"/>
    <cellStyle name="Normal 34 11 2" xfId="5772" xr:uid="{3C608178-EFFE-427A-927A-33E04B82FB9C}"/>
    <cellStyle name="Normal 34 11 2 2" xfId="15796" xr:uid="{E043CFB6-E445-4338-974F-84E100678E80}"/>
    <cellStyle name="Normal 34 11 2 3" xfId="22332" xr:uid="{6124D939-1AE7-4C05-9336-D8F12883E1F0}"/>
    <cellStyle name="Normal 34 11 2 4" xfId="28030" xr:uid="{A1C83E5E-45F2-4EFF-A52E-373BE0669E5F}"/>
    <cellStyle name="Normal 34 11 2 5" xfId="33728" xr:uid="{1FE0ED5D-08B6-49B6-8266-ADE6C058432B}"/>
    <cellStyle name="Normal 34 11 3" xfId="5773" xr:uid="{77C472F1-1DF8-4F31-9906-3E1F043784A5}"/>
    <cellStyle name="Normal 34 11 4" xfId="5774" xr:uid="{08291C9A-5C07-4393-AEA6-9BF8B790E56C}"/>
    <cellStyle name="Normal 34 11 5" xfId="15795" xr:uid="{570035FC-7519-475F-9C5D-E9B84A8096B6}"/>
    <cellStyle name="Normal 34 11 6" xfId="22331" xr:uid="{3DDD8B2E-6D07-4CDA-AB3E-38EC78526541}"/>
    <cellStyle name="Normal 34 11 7" xfId="28029" xr:uid="{F34F9260-A4E4-4EE7-B8C1-FA93D068FBBF}"/>
    <cellStyle name="Normal 34 11 8" xfId="33727" xr:uid="{379D5B01-9025-4E7D-B8F9-60A76E49B634}"/>
    <cellStyle name="Normal 34 12" xfId="5775" xr:uid="{F50B9BF5-AC55-4807-BFC0-18049E801BBE}"/>
    <cellStyle name="Normal 34 12 2" xfId="5776" xr:uid="{B6D5C0AA-273E-4382-A382-7B6C9824542B}"/>
    <cellStyle name="Normal 34 12 2 2" xfId="15798" xr:uid="{19AE990B-2322-4ADA-8EA5-AD9BADE6C0A0}"/>
    <cellStyle name="Normal 34 12 2 3" xfId="22334" xr:uid="{DCEE5463-BBF5-4755-BE91-92FC2ED87021}"/>
    <cellStyle name="Normal 34 12 2 4" xfId="28032" xr:uid="{A45E213C-D0A8-4E98-B67F-A4802F501392}"/>
    <cellStyle name="Normal 34 12 2 5" xfId="33730" xr:uid="{5F5A639F-1C80-49AE-8493-CDAC51ABF8D5}"/>
    <cellStyle name="Normal 34 12 3" xfId="5777" xr:uid="{67517E55-014C-446B-9CF4-084BF88EBA34}"/>
    <cellStyle name="Normal 34 12 4" xfId="5778" xr:uid="{53F9C212-FB6A-4921-A14E-0DE56B0BE721}"/>
    <cellStyle name="Normal 34 12 5" xfId="15797" xr:uid="{01AF8B8C-9240-4C6D-8957-D4262462BF7F}"/>
    <cellStyle name="Normal 34 12 6" xfId="22333" xr:uid="{5CF664F4-1C3C-4D1B-B63F-A2AA54BBE413}"/>
    <cellStyle name="Normal 34 12 7" xfId="28031" xr:uid="{3A8042B2-7D01-4ED1-90E3-44D26534E118}"/>
    <cellStyle name="Normal 34 12 8" xfId="33729" xr:uid="{6500FC65-CA54-4032-88B6-093FACF54F0E}"/>
    <cellStyle name="Normal 34 13" xfId="5779" xr:uid="{31D214A7-A364-476E-BA7B-78AC00AA29F2}"/>
    <cellStyle name="Normal 34 13 2" xfId="5780" xr:uid="{A5EE3D1A-307F-4204-A302-DB7D4207F2B7}"/>
    <cellStyle name="Normal 34 13 2 2" xfId="15800" xr:uid="{8C10EFE5-B03F-4438-97C0-42B8482C8E98}"/>
    <cellStyle name="Normal 34 13 2 3" xfId="22336" xr:uid="{775764EE-3A0B-42B2-86BE-2AD5907A7537}"/>
    <cellStyle name="Normal 34 13 2 4" xfId="28034" xr:uid="{FBFB23A2-3728-4BFB-B05F-BA80317F384C}"/>
    <cellStyle name="Normal 34 13 2 5" xfId="33732" xr:uid="{BA994A5B-4227-4035-AA43-CE7D6F197EA2}"/>
    <cellStyle name="Normal 34 13 3" xfId="5781" xr:uid="{1B329243-4179-466F-9206-67911565BEB9}"/>
    <cellStyle name="Normal 34 13 4" xfId="5782" xr:uid="{D81A7440-83C6-4DF2-BCED-82F259098C5C}"/>
    <cellStyle name="Normal 34 13 5" xfId="15799" xr:uid="{FA14B7EF-6368-470D-A59B-8179D7213D80}"/>
    <cellStyle name="Normal 34 13 6" xfId="22335" xr:uid="{ACE4813D-A670-4EA1-8379-F1CAAC313CC0}"/>
    <cellStyle name="Normal 34 13 7" xfId="28033" xr:uid="{4EC88B54-F262-41E5-B6DE-92CA01C471C6}"/>
    <cellStyle name="Normal 34 13 8" xfId="33731" xr:uid="{BC645DD0-2A3F-4F46-80EE-77A4BC84386A}"/>
    <cellStyle name="Normal 34 14" xfId="5783" xr:uid="{AB820D5F-7391-4D1B-B642-DBAC2F1429CC}"/>
    <cellStyle name="Normal 34 14 2" xfId="5784" xr:uid="{AF5A7C7F-DE34-4D0F-ACC8-D0CCB2CA1833}"/>
    <cellStyle name="Normal 34 14 2 2" xfId="15802" xr:uid="{E750CCBD-467F-4233-94FB-22AF2DD31F7B}"/>
    <cellStyle name="Normal 34 14 2 3" xfId="22338" xr:uid="{A2DDFFE2-AB47-47B8-AE96-ACFF672AF587}"/>
    <cellStyle name="Normal 34 14 2 4" xfId="28036" xr:uid="{94EC27DE-827E-4FC7-85B2-825D0207E03D}"/>
    <cellStyle name="Normal 34 14 2 5" xfId="33734" xr:uid="{7BBF6916-A180-4F5A-BB1B-DCE664081736}"/>
    <cellStyle name="Normal 34 14 3" xfId="5785" xr:uid="{C00C9CD0-69F7-4339-81DE-B1753F5CF5B4}"/>
    <cellStyle name="Normal 34 14 4" xfId="5786" xr:uid="{8FB4552E-019A-44EC-8082-D2D19CD9AAE6}"/>
    <cellStyle name="Normal 34 14 5" xfId="15801" xr:uid="{8CF8AE87-6B78-482C-BAB1-C338954F6FA1}"/>
    <cellStyle name="Normal 34 14 6" xfId="22337" xr:uid="{69CD775E-5A28-4037-BF5C-768863064B3E}"/>
    <cellStyle name="Normal 34 14 7" xfId="28035" xr:uid="{23E9DD24-D133-4589-BF2A-922E459EFC12}"/>
    <cellStyle name="Normal 34 14 8" xfId="33733" xr:uid="{B9104AAF-47DB-4FE9-B51D-D2CE10228DFE}"/>
    <cellStyle name="Normal 34 15" xfId="5787" xr:uid="{96F8B9EA-7023-44BE-9A88-1E519A2EB635}"/>
    <cellStyle name="Normal 34 15 2" xfId="5788" xr:uid="{32E356F0-6F04-40AA-A263-BFBF558750DA}"/>
    <cellStyle name="Normal 34 15 2 2" xfId="15804" xr:uid="{E6925452-64FD-4FFC-8BB6-7C472DB65D30}"/>
    <cellStyle name="Normal 34 15 2 3" xfId="22340" xr:uid="{2DE01FB1-26C1-4783-B2F0-ED1012FCCB01}"/>
    <cellStyle name="Normal 34 15 2 4" xfId="28038" xr:uid="{3E70F1B7-6D8A-42D6-B942-ABA588EFC87C}"/>
    <cellStyle name="Normal 34 15 2 5" xfId="33736" xr:uid="{D45EB029-CBFA-45CB-870E-C4C656B47ECA}"/>
    <cellStyle name="Normal 34 15 3" xfId="5789" xr:uid="{55B78373-F542-4465-8A6E-56FA26F9BC42}"/>
    <cellStyle name="Normal 34 15 4" xfId="5790" xr:uid="{B36CF859-2A6D-42A7-AE3B-E7EF50617334}"/>
    <cellStyle name="Normal 34 15 5" xfId="15803" xr:uid="{7C93E5F0-98FE-4404-85FE-D51836D4EFC4}"/>
    <cellStyle name="Normal 34 15 6" xfId="22339" xr:uid="{BCC32FE2-E253-4B6F-A53B-D40F57259A82}"/>
    <cellStyle name="Normal 34 15 7" xfId="28037" xr:uid="{17DB2948-23DA-40F8-91C9-1E381F123BCE}"/>
    <cellStyle name="Normal 34 15 8" xfId="33735" xr:uid="{D2EC7D91-DF31-4E05-9733-F2BB1FB13FA2}"/>
    <cellStyle name="Normal 34 16" xfId="5791" xr:uid="{FEA09FFF-846D-4329-BBFF-D6534207F0AD}"/>
    <cellStyle name="Normal 34 16 2" xfId="5792" xr:uid="{2082F2F1-D26E-440E-83B9-E5AB705B729A}"/>
    <cellStyle name="Normal 34 16 2 2" xfId="15806" xr:uid="{17781059-C9E6-4786-B766-0A9F5692EECF}"/>
    <cellStyle name="Normal 34 16 2 3" xfId="22342" xr:uid="{94D5D4D2-6451-45AB-B398-D371DF424BB8}"/>
    <cellStyle name="Normal 34 16 2 4" xfId="28040" xr:uid="{0D21ACAF-69BA-4EC4-A92A-AE7C486BD0ED}"/>
    <cellStyle name="Normal 34 16 2 5" xfId="33738" xr:uid="{6088869A-68E8-4A6A-B706-66E33CAA96BF}"/>
    <cellStyle name="Normal 34 16 3" xfId="5793" xr:uid="{3CAC5162-6020-42BA-9474-D00E0D574776}"/>
    <cellStyle name="Normal 34 16 4" xfId="5794" xr:uid="{C3D7686C-48B3-4125-AB19-8DAEADB8A78C}"/>
    <cellStyle name="Normal 34 16 5" xfId="15805" xr:uid="{E91F6083-CF0A-401D-938B-FFDD858D69DB}"/>
    <cellStyle name="Normal 34 16 6" xfId="22341" xr:uid="{35AEA580-1D36-4BB3-8819-99C79E86C806}"/>
    <cellStyle name="Normal 34 16 7" xfId="28039" xr:uid="{A30D7828-D1B1-48E9-9115-7BDC3DD769AD}"/>
    <cellStyle name="Normal 34 16 8" xfId="33737" xr:uid="{C0D79525-0487-482C-8B92-144BC8A1F7E2}"/>
    <cellStyle name="Normal 34 17" xfId="5795" xr:uid="{308F9176-FB64-4B3B-B376-7B19290E8422}"/>
    <cellStyle name="Normal 34 17 2" xfId="5796" xr:uid="{B3450C4D-D29F-483C-A739-AF802B229C32}"/>
    <cellStyle name="Normal 34 17 2 2" xfId="15808" xr:uid="{8E61E504-AF6A-4049-9952-5F24D98BF0DE}"/>
    <cellStyle name="Normal 34 17 2 3" xfId="22344" xr:uid="{6A25565D-95EA-4275-97F8-02DCB4CE52CD}"/>
    <cellStyle name="Normal 34 17 2 4" xfId="28042" xr:uid="{A1EE4F88-A13C-413B-93E0-7A0AE1C76797}"/>
    <cellStyle name="Normal 34 17 2 5" xfId="33740" xr:uid="{554F90A2-90F6-456B-B77E-9DD5738B5D8E}"/>
    <cellStyle name="Normal 34 17 3" xfId="5797" xr:uid="{06E905A4-6B1A-452F-898D-96861895E586}"/>
    <cellStyle name="Normal 34 17 4" xfId="5798" xr:uid="{890CB16A-9701-4ADE-B169-797F92C32263}"/>
    <cellStyle name="Normal 34 17 5" xfId="15807" xr:uid="{87100CFB-7C12-48AA-A2F9-A196C0C00BD1}"/>
    <cellStyle name="Normal 34 17 6" xfId="22343" xr:uid="{95D0765A-5217-42D1-B565-42B1814ECA0D}"/>
    <cellStyle name="Normal 34 17 7" xfId="28041" xr:uid="{A8CF5F96-7A91-4D08-A6E5-47815274CA3E}"/>
    <cellStyle name="Normal 34 17 8" xfId="33739" xr:uid="{BA71DC15-EE5E-4E84-9222-A898E2C17CEE}"/>
    <cellStyle name="Normal 34 18" xfId="5799" xr:uid="{F1E98176-E4FF-4065-AE50-C64BB1881268}"/>
    <cellStyle name="Normal 34 18 2" xfId="5800" xr:uid="{DA8C7D40-25C2-4774-9F54-6C390B53D823}"/>
    <cellStyle name="Normal 34 18 2 2" xfId="15810" xr:uid="{078A360D-051F-4470-90DD-C6E88928D833}"/>
    <cellStyle name="Normal 34 18 2 3" xfId="22346" xr:uid="{06433AE3-29C3-49EF-8FE5-9D10EA05DD77}"/>
    <cellStyle name="Normal 34 18 2 4" xfId="28044" xr:uid="{68BCEFFC-CCBF-463F-B7FB-1B2BC21F5AD2}"/>
    <cellStyle name="Normal 34 18 2 5" xfId="33742" xr:uid="{840FD9F7-57B6-4D47-B68C-215782DD54B7}"/>
    <cellStyle name="Normal 34 18 3" xfId="5801" xr:uid="{C0B51986-557F-4D8A-BD61-0D2FE2ABFC85}"/>
    <cellStyle name="Normal 34 18 4" xfId="5802" xr:uid="{B6B292FE-E932-4B8F-9A78-AC857A6FDFCA}"/>
    <cellStyle name="Normal 34 18 5" xfId="15809" xr:uid="{B1B5F700-A3E1-4EA5-87D3-707936060B3A}"/>
    <cellStyle name="Normal 34 18 6" xfId="22345" xr:uid="{23291553-D9A0-4AA4-B106-90D891A1B787}"/>
    <cellStyle name="Normal 34 18 7" xfId="28043" xr:uid="{8D35364D-4542-4771-BE99-3D40D5C622E7}"/>
    <cellStyle name="Normal 34 18 8" xfId="33741" xr:uid="{54AA5551-2906-494B-984D-49A243B23E1E}"/>
    <cellStyle name="Normal 34 19" xfId="5803" xr:uid="{B557DCB5-29BB-42FC-A58F-79EBBECCA96A}"/>
    <cellStyle name="Normal 34 19 2" xfId="5804" xr:uid="{73BA6AAD-77B8-4925-ABF1-FCC3DA3EE5A0}"/>
    <cellStyle name="Normal 34 19 2 2" xfId="15812" xr:uid="{90059252-C90C-420F-85B1-7DBD6E7163BC}"/>
    <cellStyle name="Normal 34 19 2 3" xfId="22348" xr:uid="{FB2BBB91-41CF-4C2F-9081-6C93E80E669C}"/>
    <cellStyle name="Normal 34 19 2 4" xfId="28046" xr:uid="{3827BB11-CE64-453A-82AF-A31DF1EF12E5}"/>
    <cellStyle name="Normal 34 19 2 5" xfId="33744" xr:uid="{3F7B01A5-C53D-4943-B4B2-EE0048BEE7D8}"/>
    <cellStyle name="Normal 34 19 3" xfId="5805" xr:uid="{0355DBE3-3D97-480D-B415-476DE458D974}"/>
    <cellStyle name="Normal 34 19 4" xfId="5806" xr:uid="{53229601-7317-4094-9005-ED897E672FF7}"/>
    <cellStyle name="Normal 34 19 5" xfId="15811" xr:uid="{A40E98C5-8F15-4A5E-A01A-170C81A8B1E2}"/>
    <cellStyle name="Normal 34 19 6" xfId="22347" xr:uid="{28F3B5DD-3C0C-45B5-846A-BE312C92C93A}"/>
    <cellStyle name="Normal 34 19 7" xfId="28045" xr:uid="{126E9F6B-8634-4090-9EB7-82030D86A6AC}"/>
    <cellStyle name="Normal 34 19 8" xfId="33743" xr:uid="{D54D4706-D52F-426C-BC2C-B9718BD7B6A3}"/>
    <cellStyle name="Normal 34 2" xfId="5807" xr:uid="{3499975B-E689-4DC6-AB17-8E2B36A0DA3A}"/>
    <cellStyle name="Normal 34 2 2" xfId="5808" xr:uid="{A386DCBD-2E08-4134-AF06-1793B79B3B46}"/>
    <cellStyle name="Normal 34 2 2 2" xfId="15814" xr:uid="{86331D3F-C5CA-48C0-8BA4-92CF6B0500A1}"/>
    <cellStyle name="Normal 34 2 2 3" xfId="22350" xr:uid="{343EEF84-D1B4-4A45-80B1-5DA22C6A133B}"/>
    <cellStyle name="Normal 34 2 2 4" xfId="28048" xr:uid="{824971AE-17DD-458A-8EA5-E8961689ED54}"/>
    <cellStyle name="Normal 34 2 2 5" xfId="33746" xr:uid="{6D9B02D9-86BA-4741-8FC5-310198396672}"/>
    <cellStyle name="Normal 34 2 3" xfId="5809" xr:uid="{146D3E32-5CC3-44C3-A989-0801BCCA6BB8}"/>
    <cellStyle name="Normal 34 2 4" xfId="5810" xr:uid="{E3821669-D6FF-4CC7-A889-804366E1C64E}"/>
    <cellStyle name="Normal 34 2 5" xfId="15813" xr:uid="{58273F4F-2898-4824-9997-667B2A48E6D7}"/>
    <cellStyle name="Normal 34 2 6" xfId="22349" xr:uid="{AE2F4D7F-4B69-4384-B59A-C4907E0C5C57}"/>
    <cellStyle name="Normal 34 2 7" xfId="28047" xr:uid="{12945353-AE92-4C6A-8EF2-8DFAB09B3E20}"/>
    <cellStyle name="Normal 34 2 8" xfId="33745" xr:uid="{F6183F1E-F3E8-49D2-BBCC-1743DB2686E1}"/>
    <cellStyle name="Normal 34 20" xfId="5811" xr:uid="{597F7693-F984-4E73-B520-8DB9F7380A45}"/>
    <cellStyle name="Normal 34 20 2" xfId="5812" xr:uid="{2AA1A1EA-BC96-4A52-B87C-CB43B949D5E1}"/>
    <cellStyle name="Normal 34 20 2 2" xfId="15816" xr:uid="{411D6CE0-AF0B-454F-9C69-0955FAC0EB6B}"/>
    <cellStyle name="Normal 34 20 2 3" xfId="22352" xr:uid="{924CE982-49DF-4F0F-91E2-DE369FC9FCDF}"/>
    <cellStyle name="Normal 34 20 2 4" xfId="28050" xr:uid="{6DDD55F3-3311-4F5E-9C38-A82848D58C90}"/>
    <cellStyle name="Normal 34 20 2 5" xfId="33748" xr:uid="{FB2204B5-A13F-498C-90F3-D9A8F887A520}"/>
    <cellStyle name="Normal 34 20 3" xfId="5813" xr:uid="{5C9B57A5-40DD-4C7D-814C-D1FF536F5F48}"/>
    <cellStyle name="Normal 34 20 4" xfId="5814" xr:uid="{02FD2CCD-44FC-4236-99AF-04382A027A00}"/>
    <cellStyle name="Normal 34 20 5" xfId="15815" xr:uid="{7596D1D1-F0F1-468D-87C8-2219010CA48F}"/>
    <cellStyle name="Normal 34 20 6" xfId="22351" xr:uid="{80B6DADF-7B36-403F-A4F9-3E9EFF7071E5}"/>
    <cellStyle name="Normal 34 20 7" xfId="28049" xr:uid="{3B5FB216-6672-4F35-9175-B2B68F1E5202}"/>
    <cellStyle name="Normal 34 20 8" xfId="33747" xr:uid="{F172D82C-BFDE-4326-9385-DAA7860988E1}"/>
    <cellStyle name="Normal 34 21" xfId="5815" xr:uid="{1C285047-6B2F-4B05-9334-0054D11357F0}"/>
    <cellStyle name="Normal 34 21 2" xfId="5816" xr:uid="{AE6E9BA2-B724-487D-9160-B7CBAA055751}"/>
    <cellStyle name="Normal 34 21 2 2" xfId="15818" xr:uid="{AF81F565-B657-4150-8650-E1FB03CDA2B6}"/>
    <cellStyle name="Normal 34 21 2 3" xfId="22354" xr:uid="{906F84BA-26BF-4385-ACA5-F0BEE56D9BB3}"/>
    <cellStyle name="Normal 34 21 2 4" xfId="28052" xr:uid="{907DA40C-C3D6-4E02-85F9-B9062E5F320E}"/>
    <cellStyle name="Normal 34 21 2 5" xfId="33750" xr:uid="{D38DBDDF-4136-4D3A-AE7E-FC0DB842BA37}"/>
    <cellStyle name="Normal 34 21 3" xfId="5817" xr:uid="{7598C91F-DB34-4B43-AF7A-BA4D337C3B40}"/>
    <cellStyle name="Normal 34 21 4" xfId="5818" xr:uid="{32ED1721-743C-401E-9B00-B9743EC2BB2E}"/>
    <cellStyle name="Normal 34 21 5" xfId="15817" xr:uid="{A0123519-7E63-4C85-BC24-A67836F3FBD2}"/>
    <cellStyle name="Normal 34 21 6" xfId="22353" xr:uid="{FDC193CA-99ED-4769-A280-F7FAB4614AD0}"/>
    <cellStyle name="Normal 34 21 7" xfId="28051" xr:uid="{34F11CC3-2062-41C4-811A-1C849975E0D4}"/>
    <cellStyle name="Normal 34 21 8" xfId="33749" xr:uid="{1A87766E-5E90-4DD2-81C9-52A4EC0BA51C}"/>
    <cellStyle name="Normal 34 22" xfId="5819" xr:uid="{E690DC1F-EB52-42A5-B467-80C137BD0962}"/>
    <cellStyle name="Normal 34 22 2" xfId="5820" xr:uid="{872B35D9-5F4C-415F-94CB-67FBF5038010}"/>
    <cellStyle name="Normal 34 22 2 2" xfId="15820" xr:uid="{992B9A81-B103-41D7-BC77-53C5A4E02874}"/>
    <cellStyle name="Normal 34 22 2 3" xfId="22356" xr:uid="{5C47F80C-769C-4A0F-8A7C-0CE24B6CF70F}"/>
    <cellStyle name="Normal 34 22 2 4" xfId="28054" xr:uid="{4E247BC7-E2D1-4041-9ACA-9F78428D967D}"/>
    <cellStyle name="Normal 34 22 2 5" xfId="33752" xr:uid="{60D1F61F-E248-40C2-B67A-18D3040378AA}"/>
    <cellStyle name="Normal 34 22 3" xfId="5821" xr:uid="{BED4F1E7-2415-4EB0-B8E2-7E5C4370E5C7}"/>
    <cellStyle name="Normal 34 22 4" xfId="5822" xr:uid="{327DFB47-66E6-43FB-ADA2-E61AD818B9D4}"/>
    <cellStyle name="Normal 34 22 5" xfId="15819" xr:uid="{9A683DA4-6EF3-4B4E-BDF6-4A9A4D82F383}"/>
    <cellStyle name="Normal 34 22 6" xfId="22355" xr:uid="{C2996CF3-8042-4AC6-BD0E-D16344F657DA}"/>
    <cellStyle name="Normal 34 22 7" xfId="28053" xr:uid="{D9E715DE-1EBB-4E57-9062-D3435D17F2DF}"/>
    <cellStyle name="Normal 34 22 8" xfId="33751" xr:uid="{2A6BEB3E-8CF1-4082-9191-588A8664000A}"/>
    <cellStyle name="Normal 34 23" xfId="5823" xr:uid="{3BFDA6DA-59A7-49E4-8166-2931DA4E6086}"/>
    <cellStyle name="Normal 34 23 2" xfId="5824" xr:uid="{08C04CAE-FC97-4AF1-A327-3CE48BE30DCD}"/>
    <cellStyle name="Normal 34 23 2 2" xfId="15822" xr:uid="{AD4032E4-1FB7-42FC-9558-7F83F97694CD}"/>
    <cellStyle name="Normal 34 23 2 3" xfId="22358" xr:uid="{48D7ACB3-AB05-4262-912B-42FD3B8E4DCB}"/>
    <cellStyle name="Normal 34 23 2 4" xfId="28056" xr:uid="{D9B3B973-3180-433B-A30A-8147BD213229}"/>
    <cellStyle name="Normal 34 23 2 5" xfId="33754" xr:uid="{CA00DD8E-D955-408C-AE58-DFCEB58354C8}"/>
    <cellStyle name="Normal 34 23 3" xfId="5825" xr:uid="{5DFB45EA-7C1E-44A1-A4A9-5E77E160B208}"/>
    <cellStyle name="Normal 34 23 4" xfId="5826" xr:uid="{E81C688F-A70F-4125-A6EB-26791DEBABFD}"/>
    <cellStyle name="Normal 34 23 5" xfId="15821" xr:uid="{E79C2914-E42B-46F1-9AA2-F0FE094597C1}"/>
    <cellStyle name="Normal 34 23 6" xfId="22357" xr:uid="{FD5FA39D-1F9A-477B-918A-148D315DC0E2}"/>
    <cellStyle name="Normal 34 23 7" xfId="28055" xr:uid="{CE1F4BA7-C3C4-440A-900B-C9448E24B541}"/>
    <cellStyle name="Normal 34 23 8" xfId="33753" xr:uid="{54428E40-4688-4F9C-809A-17720E63E06E}"/>
    <cellStyle name="Normal 34 24" xfId="5827" xr:uid="{3E3F79A7-F407-44D3-BF69-9B34DFBABBF3}"/>
    <cellStyle name="Normal 34 24 2" xfId="5828" xr:uid="{A2D670E8-61B3-4031-BB73-7EFFB1678D3C}"/>
    <cellStyle name="Normal 34 24 2 2" xfId="15824" xr:uid="{25B23A28-332E-4932-AB48-EF37D28495F6}"/>
    <cellStyle name="Normal 34 24 2 3" xfId="22360" xr:uid="{5FBF09EB-5619-4591-9CA8-FFA6906743DF}"/>
    <cellStyle name="Normal 34 24 2 4" xfId="28058" xr:uid="{EC5222E9-A9C8-4D36-A5A8-397243CFA4AC}"/>
    <cellStyle name="Normal 34 24 2 5" xfId="33756" xr:uid="{251FF4C2-67E9-4C34-9F6D-82BC25C046D9}"/>
    <cellStyle name="Normal 34 24 3" xfId="5829" xr:uid="{BDB1E833-FE1F-4ED5-A607-D3C3DC36CF09}"/>
    <cellStyle name="Normal 34 24 4" xfId="5830" xr:uid="{C3DFDB77-F1F7-4CB6-B903-9F8AF43B10B0}"/>
    <cellStyle name="Normal 34 24 5" xfId="15823" xr:uid="{B5FC6ED5-8279-4D93-BB24-B03FAC97B324}"/>
    <cellStyle name="Normal 34 24 6" xfId="22359" xr:uid="{7BDCFA81-01A7-40D4-8FA3-1136231ED4C4}"/>
    <cellStyle name="Normal 34 24 7" xfId="28057" xr:uid="{4DC1DDA9-F314-40F8-B885-253C23672EB9}"/>
    <cellStyle name="Normal 34 24 8" xfId="33755" xr:uid="{7A415372-D178-4429-A86B-DAA4C2F474B6}"/>
    <cellStyle name="Normal 34 25" xfId="5831" xr:uid="{0E839536-C181-4369-8708-60D25509D6C5}"/>
    <cellStyle name="Normal 34 25 2" xfId="5832" xr:uid="{2F9A9A75-10A0-4FCB-81E5-2F66EE9D8BAE}"/>
    <cellStyle name="Normal 34 25 2 2" xfId="15826" xr:uid="{03C20802-2A70-479F-9CE1-A73DB759FC23}"/>
    <cellStyle name="Normal 34 25 2 3" xfId="22362" xr:uid="{095B005F-8F39-4FEF-9938-F51961C45339}"/>
    <cellStyle name="Normal 34 25 2 4" xfId="28060" xr:uid="{30D128A9-E0C0-4C7C-9984-27F1369911F9}"/>
    <cellStyle name="Normal 34 25 2 5" xfId="33758" xr:uid="{B2A1E07A-BE63-4F70-BE66-A4949437DECD}"/>
    <cellStyle name="Normal 34 25 3" xfId="5833" xr:uid="{5E50E200-1780-4CDE-9D96-1961AF25C86F}"/>
    <cellStyle name="Normal 34 25 4" xfId="5834" xr:uid="{2B64B4FB-01E2-41D2-BE55-5F79499B8F11}"/>
    <cellStyle name="Normal 34 25 5" xfId="15825" xr:uid="{7680DA03-528E-44E9-AC6C-90EA76E18CE4}"/>
    <cellStyle name="Normal 34 25 6" xfId="22361" xr:uid="{83F942AB-6688-4E1D-8AED-B2A7BD3E7DCB}"/>
    <cellStyle name="Normal 34 25 7" xfId="28059" xr:uid="{C7B06A45-A20C-410E-AA57-2991508F27FA}"/>
    <cellStyle name="Normal 34 25 8" xfId="33757" xr:uid="{208CF189-A96B-4310-A6B8-1E29E69C00A4}"/>
    <cellStyle name="Normal 34 26" xfId="5835" xr:uid="{E9D6A950-D58F-4EF7-A4A3-A585F9F70468}"/>
    <cellStyle name="Normal 34 26 2" xfId="5836" xr:uid="{C9E171A9-F26A-457A-A909-13D152667EBB}"/>
    <cellStyle name="Normal 34 26 2 2" xfId="15828" xr:uid="{D42AB4A4-FE50-4934-8F48-DC668234F129}"/>
    <cellStyle name="Normal 34 26 2 3" xfId="22364" xr:uid="{83661EA6-C71E-471F-BA11-58D97787B3FE}"/>
    <cellStyle name="Normal 34 26 2 4" xfId="28062" xr:uid="{D6C51D0E-BAB6-4D3C-8BE3-B5FFBEF3AE8C}"/>
    <cellStyle name="Normal 34 26 2 5" xfId="33760" xr:uid="{BBECE074-9C89-480D-9AA3-913B4AFAD096}"/>
    <cellStyle name="Normal 34 26 3" xfId="5837" xr:uid="{FDD9FE9E-A58A-4EAC-BFD0-029F323100BB}"/>
    <cellStyle name="Normal 34 26 4" xfId="5838" xr:uid="{CE4850DB-4456-4C3B-B758-7210211A92B5}"/>
    <cellStyle name="Normal 34 26 5" xfId="15827" xr:uid="{3572BF59-F6B0-450B-AE4D-A9FD83228AFF}"/>
    <cellStyle name="Normal 34 26 6" xfId="22363" xr:uid="{4C2834B4-1E1C-4BC5-9665-473A1DE473F0}"/>
    <cellStyle name="Normal 34 26 7" xfId="28061" xr:uid="{36DC2DA5-B95A-4715-ACC2-82BB342F1EE2}"/>
    <cellStyle name="Normal 34 26 8" xfId="33759" xr:uid="{14DB0420-BA2A-44E9-99CE-BCAF89707BC7}"/>
    <cellStyle name="Normal 34 27" xfId="5839" xr:uid="{8A6F43D2-0483-46D8-8D96-7428D8EB010C}"/>
    <cellStyle name="Normal 34 27 2" xfId="5840" xr:uid="{C2051040-AB53-4A68-9E6F-508A2C66C547}"/>
    <cellStyle name="Normal 34 27 2 2" xfId="15830" xr:uid="{128C4FC9-F51B-452B-826E-0EAA8FA660E2}"/>
    <cellStyle name="Normal 34 27 2 3" xfId="22366" xr:uid="{5FDB3B3E-355A-4C76-A440-DFF64E01644C}"/>
    <cellStyle name="Normal 34 27 2 4" xfId="28064" xr:uid="{FB982754-EC31-40A2-A4FD-3C6A0396ADE9}"/>
    <cellStyle name="Normal 34 27 2 5" xfId="33762" xr:uid="{130F1CAC-EF09-47BC-B805-38EC68FDBD8E}"/>
    <cellStyle name="Normal 34 27 3" xfId="5841" xr:uid="{0A8F397C-9B59-4952-8E9B-50A4671A006D}"/>
    <cellStyle name="Normal 34 27 4" xfId="5842" xr:uid="{88A2223F-BEC8-4292-AADE-FC5D01B96F8D}"/>
    <cellStyle name="Normal 34 27 5" xfId="15829" xr:uid="{DC86BD7A-5ECA-4F7C-9B7A-CB9BD8B55D1A}"/>
    <cellStyle name="Normal 34 27 6" xfId="22365" xr:uid="{D37AF061-9D99-4147-9E60-78E661CDE35E}"/>
    <cellStyle name="Normal 34 27 7" xfId="28063" xr:uid="{446FA62F-87D3-4E82-9042-A0ADEF365778}"/>
    <cellStyle name="Normal 34 27 8" xfId="33761" xr:uid="{305249AB-7825-4D0A-B8D1-4FA1579392E7}"/>
    <cellStyle name="Normal 34 28" xfId="5843" xr:uid="{55A3DACE-ECE3-4B0C-B058-898E74A4286B}"/>
    <cellStyle name="Normal 34 28 2" xfId="5844" xr:uid="{A87BDD50-DAAF-42CB-9380-38981577987C}"/>
    <cellStyle name="Normal 34 28 2 2" xfId="15832" xr:uid="{40C4AF23-058B-4B03-B616-6911AF222B40}"/>
    <cellStyle name="Normal 34 28 2 3" xfId="22368" xr:uid="{387B606F-0EE2-43CA-A9DC-0D331309AA5B}"/>
    <cellStyle name="Normal 34 28 2 4" xfId="28066" xr:uid="{8A93E07A-B009-42FE-8C50-AB61939A6753}"/>
    <cellStyle name="Normal 34 28 2 5" xfId="33764" xr:uid="{B8B524F2-E26C-4B8D-82ED-380214D5F2E3}"/>
    <cellStyle name="Normal 34 28 3" xfId="5845" xr:uid="{EF05BB10-9027-4A4D-AC81-B529DBD6A4EF}"/>
    <cellStyle name="Normal 34 28 4" xfId="5846" xr:uid="{35C2EAE1-CF6D-4D18-84D5-8384724DD438}"/>
    <cellStyle name="Normal 34 28 5" xfId="15831" xr:uid="{A3BDC890-1922-47FF-B73B-85FFF6BB3EFD}"/>
    <cellStyle name="Normal 34 28 6" xfId="22367" xr:uid="{48B2A0DA-D0F3-4AD8-942A-C411ED16CEC6}"/>
    <cellStyle name="Normal 34 28 7" xfId="28065" xr:uid="{42C96CF1-0DB6-4EA4-953E-29E2B84F973A}"/>
    <cellStyle name="Normal 34 28 8" xfId="33763" xr:uid="{7EAAFAD9-7EAF-4CF0-8864-268B245514FF}"/>
    <cellStyle name="Normal 34 29" xfId="5847" xr:uid="{9B82901D-40AE-4219-AFD7-79B90B351EB1}"/>
    <cellStyle name="Normal 34 29 2" xfId="5848" xr:uid="{D2014101-582B-47D3-B326-073FB4FBF828}"/>
    <cellStyle name="Normal 34 29 2 2" xfId="15834" xr:uid="{FF448B78-7C41-49B5-9B5B-B2822434A4F4}"/>
    <cellStyle name="Normal 34 29 2 3" xfId="22370" xr:uid="{5CA2FD8A-7C1B-409C-B0BF-C60F257A71D8}"/>
    <cellStyle name="Normal 34 29 2 4" xfId="28068" xr:uid="{9220E23B-CB5E-45EF-AD64-0A87560601CC}"/>
    <cellStyle name="Normal 34 29 2 5" xfId="33766" xr:uid="{3A86A1CC-0FFE-4863-B75B-26C0990E5EF8}"/>
    <cellStyle name="Normal 34 29 3" xfId="5849" xr:uid="{FE8951D5-3C98-4C49-98D0-FF7605247E44}"/>
    <cellStyle name="Normal 34 29 4" xfId="5850" xr:uid="{B27F6D21-4751-4248-8B9A-A81FAE6C34FF}"/>
    <cellStyle name="Normal 34 29 5" xfId="15833" xr:uid="{F261A29D-8799-4A3E-9568-934CC4A028E6}"/>
    <cellStyle name="Normal 34 29 6" xfId="22369" xr:uid="{73782A4F-76A5-484C-AB1C-238B71A887C6}"/>
    <cellStyle name="Normal 34 29 7" xfId="28067" xr:uid="{C45D4B38-73B1-407B-94BA-DC164442C1B2}"/>
    <cellStyle name="Normal 34 29 8" xfId="33765" xr:uid="{A454BBAC-FC90-4A5E-864B-B6C58FBFEA0F}"/>
    <cellStyle name="Normal 34 3" xfId="5851" xr:uid="{A051D58C-2BFF-401B-AA27-9C351389C251}"/>
    <cellStyle name="Normal 34 3 2" xfId="5852" xr:uid="{82CDE272-E15A-4548-ABB7-A348B2FD9949}"/>
    <cellStyle name="Normal 34 3 2 2" xfId="15836" xr:uid="{BBB847AF-7A70-4E08-8EEF-9649D58B5DB4}"/>
    <cellStyle name="Normal 34 3 2 3" xfId="22372" xr:uid="{1C11CEAF-758C-4C0E-A02A-C7182E9C6717}"/>
    <cellStyle name="Normal 34 3 2 4" xfId="28070" xr:uid="{6C28452A-65E5-43CD-8697-AF65F9696523}"/>
    <cellStyle name="Normal 34 3 2 5" xfId="33768" xr:uid="{F2C25518-DFDE-463E-8F1E-1993BE421F5A}"/>
    <cellStyle name="Normal 34 3 3" xfId="5853" xr:uid="{BECAF8F6-B87B-4EA7-9109-D2BE555865BB}"/>
    <cellStyle name="Normal 34 3 4" xfId="5854" xr:uid="{095B36BE-153E-4FD4-9DCD-2462ADE866EC}"/>
    <cellStyle name="Normal 34 3 5" xfId="15835" xr:uid="{C1E6EEF5-3108-477B-9A0C-305698594928}"/>
    <cellStyle name="Normal 34 3 6" xfId="22371" xr:uid="{845EBE6E-E298-4C89-AA61-985AB3F2B856}"/>
    <cellStyle name="Normal 34 3 7" xfId="28069" xr:uid="{CD5515E4-7F6B-43CF-A25B-0A292038BF16}"/>
    <cellStyle name="Normal 34 3 8" xfId="33767" xr:uid="{43C55656-4EBE-418C-A66A-5D009DD4D459}"/>
    <cellStyle name="Normal 34 30" xfId="5855" xr:uid="{49341E4B-E122-4596-9AEC-50CF754B7CBA}"/>
    <cellStyle name="Normal 34 30 2" xfId="5856" xr:uid="{6B5754F9-9965-4388-8FD7-D117362A069C}"/>
    <cellStyle name="Normal 34 30 2 2" xfId="15838" xr:uid="{20A194DE-934A-437B-AF12-69ADD96E6C9C}"/>
    <cellStyle name="Normal 34 30 2 3" xfId="22374" xr:uid="{D00B6B97-40DF-4E06-951D-4CFEDE115162}"/>
    <cellStyle name="Normal 34 30 2 4" xfId="28072" xr:uid="{D1DAFE25-861C-46F2-8A4D-6ED25F5E389B}"/>
    <cellStyle name="Normal 34 30 2 5" xfId="33770" xr:uid="{F529F6FE-0097-47E0-A85D-EB3F7D5201F0}"/>
    <cellStyle name="Normal 34 30 3" xfId="5857" xr:uid="{AF82DFC0-7D81-46DA-BCDF-362F2642BD93}"/>
    <cellStyle name="Normal 34 30 4" xfId="5858" xr:uid="{8B8199FF-5AF3-4062-B4BA-16BBF272778D}"/>
    <cellStyle name="Normal 34 30 5" xfId="15837" xr:uid="{A3D40040-8D72-4D5C-A87F-61187D2DE50F}"/>
    <cellStyle name="Normal 34 30 6" xfId="22373" xr:uid="{C482E643-4AA1-4DD9-9518-4CB6FB0C5A4B}"/>
    <cellStyle name="Normal 34 30 7" xfId="28071" xr:uid="{5D03A0F6-86A6-4998-9413-0EB3BF8B03C5}"/>
    <cellStyle name="Normal 34 30 8" xfId="33769" xr:uid="{4D7E3136-9429-4B19-943D-42EE81B26708}"/>
    <cellStyle name="Normal 34 31" xfId="5859" xr:uid="{6B5B20AF-B0CD-429F-B9F2-0702E96A52CA}"/>
    <cellStyle name="Normal 34 31 2" xfId="5860" xr:uid="{727800E7-FD5D-44A5-9624-792B915E479C}"/>
    <cellStyle name="Normal 34 31 2 2" xfId="15840" xr:uid="{4E61D3E3-F712-4A72-B47E-1B7EA85A7AA5}"/>
    <cellStyle name="Normal 34 31 2 3" xfId="22376" xr:uid="{8B73170B-9EE3-4398-8828-E0B2FA26E42F}"/>
    <cellStyle name="Normal 34 31 2 4" xfId="28074" xr:uid="{D97EA203-DD70-4959-92C9-EFEDBF19725C}"/>
    <cellStyle name="Normal 34 31 2 5" xfId="33772" xr:uid="{B446EDE2-7D65-4A6A-8FB5-076ED244A4F7}"/>
    <cellStyle name="Normal 34 31 3" xfId="5861" xr:uid="{04122CC1-57A8-4D72-A632-9A6F298E2B2D}"/>
    <cellStyle name="Normal 34 31 4" xfId="5862" xr:uid="{7476B54D-0B63-4E14-A532-BD16CA46CCE6}"/>
    <cellStyle name="Normal 34 31 5" xfId="15839" xr:uid="{88D4B351-1212-4E0E-A6A5-0B74DDEA789E}"/>
    <cellStyle name="Normal 34 31 6" xfId="22375" xr:uid="{9DEFE924-F119-4449-BD8B-53FE21429F66}"/>
    <cellStyle name="Normal 34 31 7" xfId="28073" xr:uid="{A9D2AABB-FE2F-4FE7-BEF6-FFDD60C6A2D6}"/>
    <cellStyle name="Normal 34 31 8" xfId="33771" xr:uid="{4753739F-1730-44B9-A788-7510B8A56860}"/>
    <cellStyle name="Normal 34 32" xfId="5863" xr:uid="{5D985C4E-D20D-4D38-823F-28E7EE938AF2}"/>
    <cellStyle name="Normal 34 32 2" xfId="5864" xr:uid="{07F859D1-68AC-4F23-BD89-E4D172F61D22}"/>
    <cellStyle name="Normal 34 32 2 2" xfId="15842" xr:uid="{85D2C1C3-991B-42AC-B54A-16AA558A2709}"/>
    <cellStyle name="Normal 34 32 2 3" xfId="22378" xr:uid="{B4D27283-F431-41F6-96A2-EC00EE5AFA48}"/>
    <cellStyle name="Normal 34 32 2 4" xfId="28076" xr:uid="{1A089947-6B4E-4C8C-9D60-8D14B14B13BA}"/>
    <cellStyle name="Normal 34 32 2 5" xfId="33774" xr:uid="{0B9C8AE4-338D-40ED-8282-5B2C015A8C99}"/>
    <cellStyle name="Normal 34 32 3" xfId="5865" xr:uid="{4F0CDE94-E59A-46FD-817F-247341E59875}"/>
    <cellStyle name="Normal 34 32 4" xfId="5866" xr:uid="{B88A188F-671E-49AF-9285-95C2EE49D480}"/>
    <cellStyle name="Normal 34 32 5" xfId="15841" xr:uid="{26A9A21D-0FC9-4C5E-91D3-5C675EA8B52E}"/>
    <cellStyle name="Normal 34 32 6" xfId="22377" xr:uid="{204C65C0-7A19-4222-A852-3A35C2F17768}"/>
    <cellStyle name="Normal 34 32 7" xfId="28075" xr:uid="{06EF001E-E2CB-4D28-9ED5-CDDFD866134A}"/>
    <cellStyle name="Normal 34 32 8" xfId="33773" xr:uid="{5F176797-1317-45C0-8EAA-49738D96FBFE}"/>
    <cellStyle name="Normal 34 33" xfId="5867" xr:uid="{40FCBDDC-2EEB-497E-A2A2-0CE3ED4E1E09}"/>
    <cellStyle name="Normal 34 33 2" xfId="5868" xr:uid="{0087AF3D-E973-4500-B6B5-5689E36F5ED0}"/>
    <cellStyle name="Normal 34 33 2 2" xfId="15844" xr:uid="{42B1A2EC-F93A-4C4E-8A2D-664A97AD0C73}"/>
    <cellStyle name="Normal 34 33 2 3" xfId="22380" xr:uid="{5FA57724-F9DD-40AD-B3C8-0013F824D4CC}"/>
    <cellStyle name="Normal 34 33 2 4" xfId="28078" xr:uid="{51978305-38E1-46CA-89B7-EF1178241E29}"/>
    <cellStyle name="Normal 34 33 2 5" xfId="33776" xr:uid="{E1843F9A-3482-450D-BB78-FDB6FD66D1AA}"/>
    <cellStyle name="Normal 34 33 3" xfId="5869" xr:uid="{E837C55F-4A61-4CFD-9D79-0BA3F4CE667E}"/>
    <cellStyle name="Normal 34 33 4" xfId="5870" xr:uid="{B1BDBC13-4D17-425E-ABB8-CCF5D7A946D3}"/>
    <cellStyle name="Normal 34 33 5" xfId="15843" xr:uid="{3B680BFE-AB92-47A4-A19E-B0035B65BAEB}"/>
    <cellStyle name="Normal 34 33 6" xfId="22379" xr:uid="{3855AE96-D86E-432F-9655-239357179DCD}"/>
    <cellStyle name="Normal 34 33 7" xfId="28077" xr:uid="{487F533A-8E4B-4B47-8F4B-45383F19CEAC}"/>
    <cellStyle name="Normal 34 33 8" xfId="33775" xr:uid="{92B79883-688B-405E-9E50-306FBF57EAE5}"/>
    <cellStyle name="Normal 34 34" xfId="5871" xr:uid="{DCFF9936-7726-4ED3-AAEB-F3BBF415B18B}"/>
    <cellStyle name="Normal 34 34 2" xfId="5872" xr:uid="{23802846-C0C1-4D7B-985E-D31626FF373C}"/>
    <cellStyle name="Normal 34 34 2 2" xfId="15846" xr:uid="{77AA8E05-F3FE-40B3-A097-60A29FA77339}"/>
    <cellStyle name="Normal 34 34 2 3" xfId="22382" xr:uid="{A0B71840-9736-46A9-856A-B3AB5A5AAFAD}"/>
    <cellStyle name="Normal 34 34 2 4" xfId="28080" xr:uid="{62FE7D99-9924-4FB2-B238-10C6E897B72A}"/>
    <cellStyle name="Normal 34 34 2 5" xfId="33778" xr:uid="{A20AE85F-611F-4590-B14B-8CFF6E26A04F}"/>
    <cellStyle name="Normal 34 34 3" xfId="5873" xr:uid="{9EAD120B-347D-4B38-BA49-87969E98F8AC}"/>
    <cellStyle name="Normal 34 34 4" xfId="5874" xr:uid="{0A119EBC-2386-4239-BF4D-5C3E2721519B}"/>
    <cellStyle name="Normal 34 34 5" xfId="15845" xr:uid="{F161C367-9E83-4762-9295-F7028554D349}"/>
    <cellStyle name="Normal 34 34 6" xfId="22381" xr:uid="{55961B89-E8A4-47F2-A001-21505B93C8CE}"/>
    <cellStyle name="Normal 34 34 7" xfId="28079" xr:uid="{0E4B6FA7-1AC2-441A-A1AF-F1B3A51327E3}"/>
    <cellStyle name="Normal 34 34 8" xfId="33777" xr:uid="{ED4E88A9-81E2-4ECD-BD5F-57D5AC37B750}"/>
    <cellStyle name="Normal 34 35" xfId="5875" xr:uid="{5B90FD03-0D29-4CC3-A154-58220DD9D810}"/>
    <cellStyle name="Normal 34 35 2" xfId="15847" xr:uid="{E5BF0E72-6C3E-4639-A4BD-A62C3AA91E12}"/>
    <cellStyle name="Normal 34 35 3" xfId="22383" xr:uid="{849F8A0F-470E-403C-B03B-BA4FF40931CB}"/>
    <cellStyle name="Normal 34 35 4" xfId="28081" xr:uid="{8EB4224C-3E24-4E2B-A16F-AB08E0A90EE7}"/>
    <cellStyle name="Normal 34 35 5" xfId="33779" xr:uid="{30C53F06-E3C5-4461-A144-693FB71D5C1A}"/>
    <cellStyle name="Normal 34 36" xfId="5876" xr:uid="{3C246005-91AA-4296-AFB0-96C0FC46D058}"/>
    <cellStyle name="Normal 34 36 2" xfId="15848" xr:uid="{5629D9D3-88FB-40B0-BDD4-D0F0140E9D67}"/>
    <cellStyle name="Normal 34 36 3" xfId="22384" xr:uid="{760A0610-00E1-4CA8-B009-37ABB208DBC5}"/>
    <cellStyle name="Normal 34 36 4" xfId="28082" xr:uid="{C653E15E-A7D8-48B2-A170-DE2CC1E350A5}"/>
    <cellStyle name="Normal 34 36 5" xfId="33780" xr:uid="{0AE40726-A492-4CF1-8E4E-F66FCC77CDD3}"/>
    <cellStyle name="Normal 34 37" xfId="5877" xr:uid="{DCFEE78E-39A5-45D8-ADDC-C9F217C32609}"/>
    <cellStyle name="Normal 34 37 2" xfId="15849" xr:uid="{BAB0BB00-441B-437A-B36B-1012636D8EE9}"/>
    <cellStyle name="Normal 34 37 3" xfId="22385" xr:uid="{F7A4B203-8A98-4D4F-BB96-07145D24DA06}"/>
    <cellStyle name="Normal 34 37 4" xfId="28083" xr:uid="{DD7EA453-AC08-4589-A057-C627A9AD65D3}"/>
    <cellStyle name="Normal 34 37 5" xfId="33781" xr:uid="{CCF1615A-D5DF-4339-A027-B7DCDEFF7731}"/>
    <cellStyle name="Normal 34 38" xfId="5878" xr:uid="{11942BD5-006B-4552-98A0-672F9D84029C}"/>
    <cellStyle name="Normal 34 38 2" xfId="15850" xr:uid="{C5883071-C1DF-4E78-A59B-1F269A4DD607}"/>
    <cellStyle name="Normal 34 38 3" xfId="22386" xr:uid="{88E67B8C-0CE0-421D-8AF8-81C7E6935E32}"/>
    <cellStyle name="Normal 34 38 4" xfId="28084" xr:uid="{44AF53FF-1753-4180-AEAA-BD03D5690440}"/>
    <cellStyle name="Normal 34 38 5" xfId="33782" xr:uid="{8F92BC8D-5771-42B2-8BF6-11271C53FE3D}"/>
    <cellStyle name="Normal 34 39" xfId="5879" xr:uid="{1F4513E2-C880-4662-9778-48361EF17BE7}"/>
    <cellStyle name="Normal 34 39 2" xfId="15851" xr:uid="{81523108-74BA-4E9D-B55F-864928247E04}"/>
    <cellStyle name="Normal 34 39 3" xfId="22387" xr:uid="{DF1F67AF-CA33-4A9E-9650-FB9EBEBF479E}"/>
    <cellStyle name="Normal 34 39 4" xfId="28085" xr:uid="{1A0A4B75-CD59-47D2-99B4-A103378FD441}"/>
    <cellStyle name="Normal 34 39 5" xfId="33783" xr:uid="{559D7031-6077-4016-8F53-8A9E10B4EAAF}"/>
    <cellStyle name="Normal 34 4" xfId="5880" xr:uid="{90DF8916-F5A6-49C9-8AD5-1501CCFFD9BE}"/>
    <cellStyle name="Normal 34 4 2" xfId="5881" xr:uid="{F6C544F4-43E3-470F-B03E-B8246DEC9A81}"/>
    <cellStyle name="Normal 34 4 2 2" xfId="15853" xr:uid="{34B19404-2677-4CD1-B1FD-4CF97CD47EF0}"/>
    <cellStyle name="Normal 34 4 2 3" xfId="22389" xr:uid="{0A5292E2-DD0F-44E2-9105-BAA79A6064D5}"/>
    <cellStyle name="Normal 34 4 2 4" xfId="28087" xr:uid="{0C6D9C69-7853-4387-86CA-B73B30E18C30}"/>
    <cellStyle name="Normal 34 4 2 5" xfId="33785" xr:uid="{2791324F-95C8-4893-B590-6F3A80B5D799}"/>
    <cellStyle name="Normal 34 4 3" xfId="5882" xr:uid="{9A53F1ED-C898-45B3-B212-88C520DB0CF6}"/>
    <cellStyle name="Normal 34 4 4" xfId="5883" xr:uid="{3D50B6B7-7B73-4618-A17C-43A40511499E}"/>
    <cellStyle name="Normal 34 4 5" xfId="15852" xr:uid="{A6CE6EBD-E35A-427A-A4D7-CC947A97DACB}"/>
    <cellStyle name="Normal 34 4 6" xfId="22388" xr:uid="{499C4230-3DA0-4825-B384-BA51D1B1D16A}"/>
    <cellStyle name="Normal 34 4 7" xfId="28086" xr:uid="{4EFED930-4095-4F6D-8953-EB5CC4EAF8D0}"/>
    <cellStyle name="Normal 34 4 8" xfId="33784" xr:uid="{3CEED769-75DB-4020-BEAA-AA2EF8392AB5}"/>
    <cellStyle name="Normal 34 40" xfId="5884" xr:uid="{6B77D3D2-186E-435D-9AF5-CB17EC4B4163}"/>
    <cellStyle name="Normal 34 40 2" xfId="15854" xr:uid="{6BDAFE49-87EA-4BD5-B7E2-0F7D166FFBFC}"/>
    <cellStyle name="Normal 34 40 3" xfId="22390" xr:uid="{7AA580BC-D732-4333-958D-F3EA659D8341}"/>
    <cellStyle name="Normal 34 40 4" xfId="28088" xr:uid="{2CF67B97-7BCD-4118-90CA-8AA3F3D76221}"/>
    <cellStyle name="Normal 34 40 5" xfId="33786" xr:uid="{EDBC1711-6993-4B0A-96F1-2560B71133E7}"/>
    <cellStyle name="Normal 34 41" xfId="5885" xr:uid="{58513C30-1F6C-4366-B20F-37BB938F7BD8}"/>
    <cellStyle name="Normal 34 41 2" xfId="15855" xr:uid="{0BB8EA10-7741-4828-AFBC-7E71C7183603}"/>
    <cellStyle name="Normal 34 41 3" xfId="22391" xr:uid="{75E850E0-8D12-4DB6-A2F4-F228BC43494D}"/>
    <cellStyle name="Normal 34 41 4" xfId="28089" xr:uid="{65BBA880-655C-4883-A9FA-6A5AE54A4FE3}"/>
    <cellStyle name="Normal 34 41 5" xfId="33787" xr:uid="{BB07DDB4-2844-46B6-AB41-4E3BA05BAB74}"/>
    <cellStyle name="Normal 34 42" xfId="5886" xr:uid="{D33DC204-B207-451E-B3E7-D38E7F6E63C6}"/>
    <cellStyle name="Normal 34 42 2" xfId="15856" xr:uid="{569BE509-7D95-4CD8-B5DD-59F6938EE1F3}"/>
    <cellStyle name="Normal 34 42 3" xfId="22392" xr:uid="{9797F709-D3B0-41C7-A445-E8DE74B994E3}"/>
    <cellStyle name="Normal 34 42 4" xfId="28090" xr:uid="{CF177C0C-35D4-44B1-B3AF-B5B6D91C064B}"/>
    <cellStyle name="Normal 34 42 5" xfId="33788" xr:uid="{16A504B6-494A-4DDA-8142-7BDD287CA8E3}"/>
    <cellStyle name="Normal 34 43" xfId="5887" xr:uid="{123D635B-26E6-422B-8677-D5DE8146D13F}"/>
    <cellStyle name="Normal 34 43 2" xfId="15857" xr:uid="{8903BE5F-0C7D-4CCF-95FC-FBDBEAA6382F}"/>
    <cellStyle name="Normal 34 43 3" xfId="22393" xr:uid="{A5BB4100-9A14-43C6-A414-6D596F7344AB}"/>
    <cellStyle name="Normal 34 43 4" xfId="28091" xr:uid="{B58C741A-4CC8-4EFD-8B16-6271541A00D6}"/>
    <cellStyle name="Normal 34 43 5" xfId="33789" xr:uid="{E77AADD8-7520-4762-AB11-1389D73A4ADA}"/>
    <cellStyle name="Normal 34 44" xfId="5888" xr:uid="{8DA42AF8-C9FF-4D21-A1BE-B8E75D4F47A3}"/>
    <cellStyle name="Normal 34 44 2" xfId="15858" xr:uid="{290B7CF1-2697-4729-B3F6-52E92D6C6FDD}"/>
    <cellStyle name="Normal 34 44 3" xfId="22394" xr:uid="{B11840AA-E505-4D38-91A1-B876C2610185}"/>
    <cellStyle name="Normal 34 44 4" xfId="28092" xr:uid="{65B65065-773F-4752-830B-726E48322FEF}"/>
    <cellStyle name="Normal 34 44 5" xfId="33790" xr:uid="{50425C9D-AD62-4C08-9962-64D55A67C479}"/>
    <cellStyle name="Normal 34 45" xfId="5889" xr:uid="{614ECAC8-68E9-43EC-A438-1EB211B3CF38}"/>
    <cellStyle name="Normal 34 45 2" xfId="15859" xr:uid="{4E406D68-478F-49FC-8C50-B24CEE6F9E65}"/>
    <cellStyle name="Normal 34 45 3" xfId="22395" xr:uid="{193C2BDE-6B86-423F-BFE0-8540F6B4476A}"/>
    <cellStyle name="Normal 34 45 4" xfId="28093" xr:uid="{B8E5F880-B759-4EC6-A456-AF4EB0B72CF4}"/>
    <cellStyle name="Normal 34 45 5" xfId="33791" xr:uid="{A6E4B8FB-6678-4B6A-AA52-EF5906192036}"/>
    <cellStyle name="Normal 34 46" xfId="5890" xr:uid="{9E8F577E-FB53-4220-A337-3C67425A4F03}"/>
    <cellStyle name="Normal 34 46 2" xfId="15860" xr:uid="{C2395329-6580-4E31-BF41-7895F4CD25F9}"/>
    <cellStyle name="Normal 34 46 3" xfId="22396" xr:uid="{32CCA32B-65E5-4C50-8B15-CD3C78A79C82}"/>
    <cellStyle name="Normal 34 46 4" xfId="28094" xr:uid="{853BC254-2A06-4213-AF32-3BF6CD95E3F3}"/>
    <cellStyle name="Normal 34 46 5" xfId="33792" xr:uid="{D4213ABA-052B-4346-BBBD-F467AA9FE2F3}"/>
    <cellStyle name="Normal 34 47" xfId="5891" xr:uid="{91AE3576-553F-4E8B-9EE8-8C8AB40FADD8}"/>
    <cellStyle name="Normal 34 47 2" xfId="15861" xr:uid="{5C3974E9-59F0-4003-943C-C8BB125D9C33}"/>
    <cellStyle name="Normal 34 47 3" xfId="22397" xr:uid="{177E2B5B-2F5C-46E7-A67D-D82062DEE1FB}"/>
    <cellStyle name="Normal 34 47 4" xfId="28095" xr:uid="{BB22B56E-58CA-4F08-8BA0-30A5A173E4C7}"/>
    <cellStyle name="Normal 34 47 5" xfId="33793" xr:uid="{45E95FD9-2CA0-432B-8C22-61133EC15747}"/>
    <cellStyle name="Normal 34 48" xfId="5892" xr:uid="{628DB1A0-B27F-4313-98D1-83AA45A37C45}"/>
    <cellStyle name="Normal 34 48 2" xfId="15862" xr:uid="{BFC10D5E-E237-454F-B055-3B00DC377743}"/>
    <cellStyle name="Normal 34 48 3" xfId="22398" xr:uid="{50763CDA-CCEE-443E-A258-2A06FA4F1813}"/>
    <cellStyle name="Normal 34 48 4" xfId="28096" xr:uid="{DDD773A3-50C9-462C-824C-A54B4A1E997B}"/>
    <cellStyle name="Normal 34 48 5" xfId="33794" xr:uid="{1F90C4E3-4A34-4AF8-B1CC-4F52603A690D}"/>
    <cellStyle name="Normal 34 49" xfId="5893" xr:uid="{01AA8CE5-7B26-497C-A863-6A741336E8D2}"/>
    <cellStyle name="Normal 34 49 2" xfId="15863" xr:uid="{D2F1A3E0-7260-449B-AAEC-13A665896CBC}"/>
    <cellStyle name="Normal 34 49 3" xfId="22399" xr:uid="{6BF912A7-57CD-46CE-AA17-FD14DEF4EDA7}"/>
    <cellStyle name="Normal 34 49 4" xfId="28097" xr:uid="{80DD6326-379E-4C28-8ACA-C66B0E8E06F7}"/>
    <cellStyle name="Normal 34 49 5" xfId="33795" xr:uid="{43251D10-E1A5-4FCB-B03D-3236913E9983}"/>
    <cellStyle name="Normal 34 5" xfId="5894" xr:uid="{D8EBE073-9463-4D5B-B889-5F54AA205076}"/>
    <cellStyle name="Normal 34 5 2" xfId="5895" xr:uid="{F388D944-3580-456E-B8D2-7A7D5E2FBD00}"/>
    <cellStyle name="Normal 34 5 2 2" xfId="15865" xr:uid="{515582D8-7D64-47F2-AF49-33C9906E6D9F}"/>
    <cellStyle name="Normal 34 5 2 3" xfId="22401" xr:uid="{61A90FDF-A828-4635-8718-287F3DAE814C}"/>
    <cellStyle name="Normal 34 5 2 4" xfId="28099" xr:uid="{86214B53-C2E6-4977-B9F4-D687C8B86BB9}"/>
    <cellStyle name="Normal 34 5 2 5" xfId="33797" xr:uid="{C56B6852-F69A-40C2-846B-A46B193AF3AA}"/>
    <cellStyle name="Normal 34 5 3" xfId="5896" xr:uid="{80BC7CFB-9976-42E7-9A6E-C7BC6177114B}"/>
    <cellStyle name="Normal 34 5 4" xfId="5897" xr:uid="{E25470D9-02F9-48AB-AC44-DB7FC2061F0E}"/>
    <cellStyle name="Normal 34 5 5" xfId="15864" xr:uid="{0B415392-2DED-4450-BEEB-FBB617D8EF13}"/>
    <cellStyle name="Normal 34 5 6" xfId="22400" xr:uid="{6E56A609-ACC0-42D6-AEAF-048483520840}"/>
    <cellStyle name="Normal 34 5 7" xfId="28098" xr:uid="{44670914-B7D7-47A3-9EA0-A5EB1EBEF529}"/>
    <cellStyle name="Normal 34 5 8" xfId="33796" xr:uid="{E9EA2452-CE3E-4BFE-A2E5-5FB5779110C4}"/>
    <cellStyle name="Normal 34 50" xfId="5898" xr:uid="{7DC375F6-41B0-495D-8309-EC4EB3566B2D}"/>
    <cellStyle name="Normal 34 50 2" xfId="15866" xr:uid="{F84E0D0D-3145-49D3-9397-2C0270413E22}"/>
    <cellStyle name="Normal 34 50 3" xfId="22402" xr:uid="{AD6201C3-ED93-4EC5-8706-BFB2F4607EF4}"/>
    <cellStyle name="Normal 34 50 4" xfId="28100" xr:uid="{CDDC1BB4-F433-4EDF-93F5-9C6965F27FC0}"/>
    <cellStyle name="Normal 34 50 5" xfId="33798" xr:uid="{E0C5ECDF-5579-4EBC-8BDA-4A4CDF219A8B}"/>
    <cellStyle name="Normal 34 51" xfId="5899" xr:uid="{DE818A8F-B953-4DD3-BA39-800746ABE0B2}"/>
    <cellStyle name="Normal 34 51 2" xfId="15867" xr:uid="{18925FE4-FC21-40D6-B5EE-120E0F1F206A}"/>
    <cellStyle name="Normal 34 51 3" xfId="22403" xr:uid="{9749A40A-1D3F-4A5E-8983-3C5F5BD56467}"/>
    <cellStyle name="Normal 34 51 4" xfId="28101" xr:uid="{CFD15B66-E198-4B5E-A912-8C83AC2203CA}"/>
    <cellStyle name="Normal 34 51 5" xfId="33799" xr:uid="{49E66180-511F-4378-9941-730B4791B723}"/>
    <cellStyle name="Normal 34 52" xfId="5900" xr:uid="{EEBB734C-B6B4-4073-BFF1-CD4A5C658CB7}"/>
    <cellStyle name="Normal 34 52 2" xfId="15868" xr:uid="{30915AEE-B564-4C34-A9B0-20C651562651}"/>
    <cellStyle name="Normal 34 52 3" xfId="22404" xr:uid="{273161AC-124F-45EA-961E-EC48D5D3593C}"/>
    <cellStyle name="Normal 34 52 4" xfId="28102" xr:uid="{54CED3E2-717C-4B75-B420-A05BD83B17D1}"/>
    <cellStyle name="Normal 34 52 5" xfId="33800" xr:uid="{7F029A15-1287-4AC6-8892-637C3C5A6F3C}"/>
    <cellStyle name="Normal 34 53" xfId="5901" xr:uid="{0B1AD0F3-B374-41F7-ACAF-15307565C24C}"/>
    <cellStyle name="Normal 34 53 2" xfId="15869" xr:uid="{13A152F4-5289-48ED-AACA-4DBC8E3CCACB}"/>
    <cellStyle name="Normal 34 53 3" xfId="22405" xr:uid="{2D321668-7E7D-4E93-AE71-215E376F56C1}"/>
    <cellStyle name="Normal 34 53 4" xfId="28103" xr:uid="{8A6BB9B2-4859-4537-AF3A-13EF17E3AAEC}"/>
    <cellStyle name="Normal 34 53 5" xfId="33801" xr:uid="{D7DF8098-F449-4F18-AFBE-84C9E6110C5F}"/>
    <cellStyle name="Normal 34 54" xfId="5902" xr:uid="{C2F4F039-A6C6-4C94-9A80-032582EC8E04}"/>
    <cellStyle name="Normal 34 54 2" xfId="15870" xr:uid="{47DDD5D7-6D8B-4E4A-82B9-3961CAAB6049}"/>
    <cellStyle name="Normal 34 54 3" xfId="22406" xr:uid="{CA732B0C-7280-4BF4-AC64-89F485132D2D}"/>
    <cellStyle name="Normal 34 54 4" xfId="28104" xr:uid="{FF0C2D1F-1290-43B4-8385-B09440AB0060}"/>
    <cellStyle name="Normal 34 54 5" xfId="33802" xr:uid="{581B1CFC-7EC9-4181-9902-6E2477DD3B52}"/>
    <cellStyle name="Normal 34 55" xfId="5903" xr:uid="{6F64D38E-5F17-4941-A919-91273CCA8BEE}"/>
    <cellStyle name="Normal 34 55 2" xfId="15871" xr:uid="{6AACBA72-0D6A-4B5D-B677-033E61E08ADE}"/>
    <cellStyle name="Normal 34 55 3" xfId="22407" xr:uid="{BD7B3E13-7B57-4119-A32F-3FE52D93B7F9}"/>
    <cellStyle name="Normal 34 55 4" xfId="28105" xr:uid="{7E663AC1-978F-4A1F-9015-2D9B6B6E7877}"/>
    <cellStyle name="Normal 34 55 5" xfId="33803" xr:uid="{0353AE6B-7C25-45C7-93A2-D19B3A17B4D8}"/>
    <cellStyle name="Normal 34 56" xfId="5904" xr:uid="{B3D428C1-8473-42DD-A41C-DB1D6CF14635}"/>
    <cellStyle name="Normal 34 56 2" xfId="15872" xr:uid="{DCA41C15-8AC1-4B95-9360-12C5B5A721EB}"/>
    <cellStyle name="Normal 34 56 3" xfId="22408" xr:uid="{E0B96EBB-BBC6-44BA-B6DE-1836062A5954}"/>
    <cellStyle name="Normal 34 56 4" xfId="28106" xr:uid="{1A9F05E6-2051-4BDF-A680-2E2CFECC8FA5}"/>
    <cellStyle name="Normal 34 56 5" xfId="33804" xr:uid="{AC81CDB5-93A4-4F1A-A47C-AB555EBAE8D2}"/>
    <cellStyle name="Normal 34 57" xfId="5905" xr:uid="{D7E9E6AF-1207-4BA0-9DDA-053D2FD9B290}"/>
    <cellStyle name="Normal 34 57 2" xfId="15873" xr:uid="{B1D7968B-C526-4BE9-AE93-D8B0C0B780B6}"/>
    <cellStyle name="Normal 34 57 3" xfId="22409" xr:uid="{478FE846-E668-4872-932A-C293A9A40507}"/>
    <cellStyle name="Normal 34 57 4" xfId="28107" xr:uid="{C10A5232-0737-44DC-9637-B7939BC290C3}"/>
    <cellStyle name="Normal 34 57 5" xfId="33805" xr:uid="{EA3BB494-8018-4E13-9F54-F044F43BC8D9}"/>
    <cellStyle name="Normal 34 58" xfId="5906" xr:uid="{4B518492-E606-485F-B9E5-C52918399938}"/>
    <cellStyle name="Normal 34 58 2" xfId="15874" xr:uid="{124697A8-FAC1-4BFB-989E-44636EF4F7B1}"/>
    <cellStyle name="Normal 34 58 3" xfId="22410" xr:uid="{FAC3A835-B826-407B-BB18-50CF9972A8B5}"/>
    <cellStyle name="Normal 34 58 4" xfId="28108" xr:uid="{ECD93EDD-7807-4F88-81F9-72AAE664A753}"/>
    <cellStyle name="Normal 34 58 5" xfId="33806" xr:uid="{B6B8DF4B-FDCD-4301-9D83-EF7ADF502020}"/>
    <cellStyle name="Normal 34 59" xfId="5907" xr:uid="{B3B502B6-E97B-4DE5-8890-86B26918E7F6}"/>
    <cellStyle name="Normal 34 59 2" xfId="15875" xr:uid="{BE9790DC-EA34-4990-81BE-C369706797C8}"/>
    <cellStyle name="Normal 34 59 3" xfId="22411" xr:uid="{7D138F12-0ED7-4300-B78A-A75F773C9B74}"/>
    <cellStyle name="Normal 34 59 4" xfId="28109" xr:uid="{0188788E-C10F-4AA4-AD17-96C898F4BF70}"/>
    <cellStyle name="Normal 34 59 5" xfId="33807" xr:uid="{94C00539-CB4A-4374-9248-D90F0548D38A}"/>
    <cellStyle name="Normal 34 6" xfId="5908" xr:uid="{C05D6FB3-252C-4782-94E4-EBCDE65C2C87}"/>
    <cellStyle name="Normal 34 6 2" xfId="5909" xr:uid="{7B54F6EC-A41C-4357-BA08-1D0C01D869EA}"/>
    <cellStyle name="Normal 34 6 2 2" xfId="15877" xr:uid="{CEA3AA1D-84B0-485E-9D07-AB7BFBD42356}"/>
    <cellStyle name="Normal 34 6 2 3" xfId="22413" xr:uid="{04098E57-85F0-42AA-96BC-91ACB59DCD72}"/>
    <cellStyle name="Normal 34 6 2 4" xfId="28111" xr:uid="{1F9737FE-FB42-4B7B-8424-4B8310F5649F}"/>
    <cellStyle name="Normal 34 6 2 5" xfId="33809" xr:uid="{BB82399C-E6C3-4168-9890-9F53A6457CAF}"/>
    <cellStyle name="Normal 34 6 3" xfId="5910" xr:uid="{C029C7DD-8279-4711-8518-AE41697C9C09}"/>
    <cellStyle name="Normal 34 6 4" xfId="5911" xr:uid="{46342BEA-9F57-4B6C-8F19-99C7EA9DC4FF}"/>
    <cellStyle name="Normal 34 6 5" xfId="15876" xr:uid="{D360005F-B10D-4E41-A779-8689F13DF8D7}"/>
    <cellStyle name="Normal 34 6 6" xfId="22412" xr:uid="{7E35777C-0B4B-4D68-B529-001ECB48B1E4}"/>
    <cellStyle name="Normal 34 6 7" xfId="28110" xr:uid="{C3DD941E-4682-43E3-B7E8-A52F15BE74F5}"/>
    <cellStyle name="Normal 34 6 8" xfId="33808" xr:uid="{36674C3A-08DB-428F-861B-B88FFCABE0A1}"/>
    <cellStyle name="Normal 34 60" xfId="5912" xr:uid="{BFFD4388-7D71-4137-B59E-0F781AE377E1}"/>
    <cellStyle name="Normal 34 60 2" xfId="15878" xr:uid="{A0B2D1ED-9324-4301-B7F2-78F76533A985}"/>
    <cellStyle name="Normal 34 60 3" xfId="22414" xr:uid="{823A6247-0A9B-4606-BFAC-1F81D249B315}"/>
    <cellStyle name="Normal 34 60 4" xfId="28112" xr:uid="{9A18AD93-2A7B-43AF-9049-9FE193969A93}"/>
    <cellStyle name="Normal 34 60 5" xfId="33810" xr:uid="{627D9737-5F89-4922-A68E-EF8A25913D4D}"/>
    <cellStyle name="Normal 34 61" xfId="5913" xr:uid="{1656E36F-4202-4677-A9C4-A19CD36D49B6}"/>
    <cellStyle name="Normal 34 61 2" xfId="15879" xr:uid="{112752ED-C4D8-4B9C-B5A2-DA4B46F6FA68}"/>
    <cellStyle name="Normal 34 61 3" xfId="22415" xr:uid="{EE0C978B-8C09-428E-9EE4-9D57D10B4E93}"/>
    <cellStyle name="Normal 34 61 4" xfId="28113" xr:uid="{683BD3F2-5A17-470F-BC98-A5377E3F292E}"/>
    <cellStyle name="Normal 34 61 5" xfId="33811" xr:uid="{118D0AAF-B9D3-4737-9C76-A9138D9E70E9}"/>
    <cellStyle name="Normal 34 62" xfId="5914" xr:uid="{1AA8D844-0470-4042-940F-174BBD22CFD0}"/>
    <cellStyle name="Normal 34 62 2" xfId="15880" xr:uid="{CE0A15CF-26F1-44D1-9D49-3447BDDB9AB1}"/>
    <cellStyle name="Normal 34 62 3" xfId="22416" xr:uid="{F0AA2E05-21A2-440B-8A2D-1F9D93D74FBD}"/>
    <cellStyle name="Normal 34 62 4" xfId="28114" xr:uid="{16DAFA9F-C059-4985-9B01-D8C29D772987}"/>
    <cellStyle name="Normal 34 62 5" xfId="33812" xr:uid="{569BEE3D-73ED-438D-A8CE-664A81C977C4}"/>
    <cellStyle name="Normal 34 7" xfId="5915" xr:uid="{58A2A1FC-42A3-4187-84A2-7A1AF2A6C30E}"/>
    <cellStyle name="Normal 34 7 2" xfId="5916" xr:uid="{FE6A29C2-2C59-4E3B-9212-7C37D8B0A1EC}"/>
    <cellStyle name="Normal 34 7 2 2" xfId="15882" xr:uid="{6CF8CFC7-3BC6-43F4-A2E7-A5119F0E78C6}"/>
    <cellStyle name="Normal 34 7 2 3" xfId="22418" xr:uid="{D41A1C81-E102-4AB5-9EA1-A3EBCA60EC95}"/>
    <cellStyle name="Normal 34 7 2 4" xfId="28116" xr:uid="{7BAB36DA-9021-4222-A7BA-1BF47BEA8F4E}"/>
    <cellStyle name="Normal 34 7 2 5" xfId="33814" xr:uid="{7A487833-1874-4BD6-A94B-61E07C1DF677}"/>
    <cellStyle name="Normal 34 7 3" xfId="5917" xr:uid="{80BA5873-B167-445D-A4FA-D6317EC30D2B}"/>
    <cellStyle name="Normal 34 7 4" xfId="5918" xr:uid="{3E8D7A88-C44F-4459-B270-9AA6AFF1E7E3}"/>
    <cellStyle name="Normal 34 7 5" xfId="15881" xr:uid="{A22B43FA-84FA-44DA-9595-B0C4A500C6E8}"/>
    <cellStyle name="Normal 34 7 6" xfId="22417" xr:uid="{A5463300-861D-4954-9F97-FBAD41BCC058}"/>
    <cellStyle name="Normal 34 7 7" xfId="28115" xr:uid="{EEC56BAE-2718-4B75-B7EA-82E708025045}"/>
    <cellStyle name="Normal 34 7 8" xfId="33813" xr:uid="{CACAA219-B21E-4FDB-94CB-512C0FB5590C}"/>
    <cellStyle name="Normal 34 8" xfId="5919" xr:uid="{63B31F19-26A0-4069-8B94-98C41A2AC24F}"/>
    <cellStyle name="Normal 34 8 2" xfId="5920" xr:uid="{BF779295-3C9E-47DD-A4DF-8DF551C54293}"/>
    <cellStyle name="Normal 34 8 2 2" xfId="15884" xr:uid="{F6012DB4-8CCF-41BE-AF94-4154D1CEADB2}"/>
    <cellStyle name="Normal 34 8 2 3" xfId="22420" xr:uid="{23B41890-44F4-4CD4-A7B0-58F9BBE03AFC}"/>
    <cellStyle name="Normal 34 8 2 4" xfId="28118" xr:uid="{A1A225A3-8EAA-4BE2-ACCD-EC2D30602740}"/>
    <cellStyle name="Normal 34 8 2 5" xfId="33816" xr:uid="{4C08D45D-B3B9-43BD-BCF0-B7960E5346C6}"/>
    <cellStyle name="Normal 34 8 3" xfId="5921" xr:uid="{C8B69D75-F746-4889-9DB3-260D7BB305D9}"/>
    <cellStyle name="Normal 34 8 4" xfId="5922" xr:uid="{4E948C56-6E5E-4478-888A-9A1E3ECCC7FA}"/>
    <cellStyle name="Normal 34 8 5" xfId="15883" xr:uid="{6409B2FA-FA60-4BA3-9E37-AF24CFA4CEFC}"/>
    <cellStyle name="Normal 34 8 6" xfId="22419" xr:uid="{C90943F9-0646-4CCE-BA3E-DFDC829BDFDD}"/>
    <cellStyle name="Normal 34 8 7" xfId="28117" xr:uid="{BB9306F1-8269-499B-A97C-2935B58DC361}"/>
    <cellStyle name="Normal 34 8 8" xfId="33815" xr:uid="{FBA77491-4EF3-4D48-8466-3EB9E63DB561}"/>
    <cellStyle name="Normal 34 9" xfId="5923" xr:uid="{9F51B50D-90A9-4827-BC3A-0BCAB1A8AD81}"/>
    <cellStyle name="Normal 34 9 2" xfId="5924" xr:uid="{0F334E99-FC9D-494B-9466-72B90C695D78}"/>
    <cellStyle name="Normal 34 9 2 2" xfId="15886" xr:uid="{918E3341-A7AC-4457-9BCD-41AD8D71766D}"/>
    <cellStyle name="Normal 34 9 2 3" xfId="22422" xr:uid="{22B7A378-A119-40AD-9EEA-3B8C47A48411}"/>
    <cellStyle name="Normal 34 9 2 4" xfId="28120" xr:uid="{A7FD8500-9520-481C-A316-0C6D139537B8}"/>
    <cellStyle name="Normal 34 9 2 5" xfId="33818" xr:uid="{72487E08-E0A1-48C4-B115-C560C4E9DD0C}"/>
    <cellStyle name="Normal 34 9 3" xfId="5925" xr:uid="{30587564-F86F-40D4-BEB9-C314175890AB}"/>
    <cellStyle name="Normal 34 9 4" xfId="5926" xr:uid="{01017ED5-DCE1-4302-B15E-7EF97CEBD8B2}"/>
    <cellStyle name="Normal 34 9 5" xfId="15885" xr:uid="{7759C60E-4913-42AF-ABBB-06204D4BD43C}"/>
    <cellStyle name="Normal 34 9 6" xfId="22421" xr:uid="{B55193AA-FAB9-4275-BC45-ECC1A434D4D4}"/>
    <cellStyle name="Normal 34 9 7" xfId="28119" xr:uid="{A6CC88D7-5C57-4D93-B796-85C50FB49D48}"/>
    <cellStyle name="Normal 34 9 8" xfId="33817" xr:uid="{33E6FF36-F1EE-4F1F-95E1-0D4952AEC3FF}"/>
    <cellStyle name="Normal 35" xfId="1181" xr:uid="{A8613CC9-1308-4265-ABAE-E19243CFEF03}"/>
    <cellStyle name="Normal 35 10" xfId="5927" xr:uid="{49B138CF-3C6D-47B5-A44A-9D92EE5C201B}"/>
    <cellStyle name="Normal 35 10 2" xfId="5928" xr:uid="{C7EB8A31-857A-48AB-9AA9-1B90A6DD8421}"/>
    <cellStyle name="Normal 35 10 2 2" xfId="15888" xr:uid="{72EF7D9B-DCF9-4330-BF1D-3A86B54CEAAF}"/>
    <cellStyle name="Normal 35 10 2 3" xfId="22424" xr:uid="{52B995F3-73E9-45BF-A31F-84722C639901}"/>
    <cellStyle name="Normal 35 10 2 4" xfId="28122" xr:uid="{91E0E3C2-D363-4B96-A8FD-03C2EEC78305}"/>
    <cellStyle name="Normal 35 10 2 5" xfId="33820" xr:uid="{DB2E0225-7691-4CAB-920D-D2EE6A44558E}"/>
    <cellStyle name="Normal 35 10 3" xfId="5929" xr:uid="{D842711F-C2E3-4DDC-997D-45886971CD5D}"/>
    <cellStyle name="Normal 35 10 4" xfId="5930" xr:uid="{318ACCFF-FC12-4908-9527-5C762B942E34}"/>
    <cellStyle name="Normal 35 10 5" xfId="15887" xr:uid="{9C0E8C30-264E-41CD-8529-7CFD22D42E91}"/>
    <cellStyle name="Normal 35 10 6" xfId="22423" xr:uid="{AAD23DAB-7FF4-42D9-AA48-E0B4D9A8DEEA}"/>
    <cellStyle name="Normal 35 10 7" xfId="28121" xr:uid="{1DC5BBD4-FC39-4630-9EBE-97D53ABD7360}"/>
    <cellStyle name="Normal 35 10 8" xfId="33819" xr:uid="{1085588F-05D7-4A68-862D-8961A472C827}"/>
    <cellStyle name="Normal 35 11" xfId="5931" xr:uid="{A2B4974E-7C74-4BD3-9B65-F17C39EDAE28}"/>
    <cellStyle name="Normal 35 11 2" xfId="5932" xr:uid="{F43C86E7-B334-429F-B9ED-F08CF84EA93E}"/>
    <cellStyle name="Normal 35 11 2 2" xfId="15890" xr:uid="{A08BC623-9637-4609-88E2-FDBB13C390D2}"/>
    <cellStyle name="Normal 35 11 2 3" xfId="22426" xr:uid="{E6B134EB-AB3C-4E6C-9118-68BDF250154E}"/>
    <cellStyle name="Normal 35 11 2 4" xfId="28124" xr:uid="{F0466943-0B0A-4A9D-A772-A5C0E0FD04EF}"/>
    <cellStyle name="Normal 35 11 2 5" xfId="33822" xr:uid="{838F4E91-14A1-4373-89E5-9D5A78D26C27}"/>
    <cellStyle name="Normal 35 11 3" xfId="5933" xr:uid="{F0457E2B-6A94-4EF2-8FFA-1DD79910CCFD}"/>
    <cellStyle name="Normal 35 11 4" xfId="5934" xr:uid="{37E5791B-A04E-45E0-90EF-C194994B8427}"/>
    <cellStyle name="Normal 35 11 5" xfId="15889" xr:uid="{683E15A2-2D4B-4B38-B1C7-71505A8B030C}"/>
    <cellStyle name="Normal 35 11 6" xfId="22425" xr:uid="{F356FB5C-7CF5-4EE9-9122-D64087665AA8}"/>
    <cellStyle name="Normal 35 11 7" xfId="28123" xr:uid="{4F3E4430-47C5-4B06-B543-C9B6D4E9FFCE}"/>
    <cellStyle name="Normal 35 11 8" xfId="33821" xr:uid="{B8C1478F-B765-4D56-BA68-96DFE9BA06AC}"/>
    <cellStyle name="Normal 35 12" xfId="5935" xr:uid="{ADF20708-FB4C-4814-827E-2452DDE0B767}"/>
    <cellStyle name="Normal 35 12 2" xfId="5936" xr:uid="{2B0132FC-7D3D-493E-840B-B530CE98AAC4}"/>
    <cellStyle name="Normal 35 12 2 2" xfId="15892" xr:uid="{1EDBCABC-887A-41FD-A34D-F2F5D3069D35}"/>
    <cellStyle name="Normal 35 12 2 3" xfId="22428" xr:uid="{8F7C9F96-4602-4DC7-93D8-F27224E7CE9C}"/>
    <cellStyle name="Normal 35 12 2 4" xfId="28126" xr:uid="{BBB99592-3F15-4A20-9148-6B3098916AD2}"/>
    <cellStyle name="Normal 35 12 2 5" xfId="33824" xr:uid="{E1261AE0-5FC4-427D-B0FB-A5D8E9958EAF}"/>
    <cellStyle name="Normal 35 12 3" xfId="5937" xr:uid="{500E08C1-BCDA-43C4-8C8D-A4E0A2537C5A}"/>
    <cellStyle name="Normal 35 12 4" xfId="5938" xr:uid="{FF5E8D26-5B11-4A1F-9949-6FC3CE55D72A}"/>
    <cellStyle name="Normal 35 12 5" xfId="15891" xr:uid="{BBAF862A-5323-45FB-9964-E9CFC10B33DD}"/>
    <cellStyle name="Normal 35 12 6" xfId="22427" xr:uid="{38A47C69-A58F-4345-863D-8B05F0BEF7E2}"/>
    <cellStyle name="Normal 35 12 7" xfId="28125" xr:uid="{0D360B2C-CDE6-4EB4-9CFF-61D2E9B2CB5B}"/>
    <cellStyle name="Normal 35 12 8" xfId="33823" xr:uid="{89EC9E92-F287-4D68-B826-9ACDC18F75B4}"/>
    <cellStyle name="Normal 35 13" xfId="5939" xr:uid="{2A62051B-F68D-4A65-A15D-16219337E5BE}"/>
    <cellStyle name="Normal 35 13 2" xfId="5940" xr:uid="{CCC8A138-075D-4226-AC31-6DE5029350D4}"/>
    <cellStyle name="Normal 35 13 2 2" xfId="15894" xr:uid="{B297B2F2-7DD5-468D-9E9A-3F6B983D7F0B}"/>
    <cellStyle name="Normal 35 13 2 3" xfId="22430" xr:uid="{9539A9DB-5070-4990-8A64-0B9F636BA405}"/>
    <cellStyle name="Normal 35 13 2 4" xfId="28128" xr:uid="{8A57F72B-B303-4A5B-8F4D-1E8F3E27A869}"/>
    <cellStyle name="Normal 35 13 2 5" xfId="33826" xr:uid="{A084C188-BDE2-4F7B-8937-F6EC7B0EF16F}"/>
    <cellStyle name="Normal 35 13 3" xfId="5941" xr:uid="{8C468EE3-2C95-4D4B-9B36-7056334DA483}"/>
    <cellStyle name="Normal 35 13 4" xfId="5942" xr:uid="{5465DFA7-BFB4-4E64-8543-2BEED3E44DCE}"/>
    <cellStyle name="Normal 35 13 5" xfId="15893" xr:uid="{ABC5F25A-DCC6-40C2-A79A-AEB27DD43CDF}"/>
    <cellStyle name="Normal 35 13 6" xfId="22429" xr:uid="{A5210290-54F5-4C62-8F2E-3E03EEB56E78}"/>
    <cellStyle name="Normal 35 13 7" xfId="28127" xr:uid="{F66F463F-1207-4178-8DCF-25EACE8D70C9}"/>
    <cellStyle name="Normal 35 13 8" xfId="33825" xr:uid="{239E25B6-CE70-4400-B94B-0475D8B9D01F}"/>
    <cellStyle name="Normal 35 14" xfId="5943" xr:uid="{DFA3287E-A172-49AB-BACE-C374EC2BE728}"/>
    <cellStyle name="Normal 35 14 2" xfId="5944" xr:uid="{ABFB41CA-9DBD-4C31-934B-C64D7930BFD5}"/>
    <cellStyle name="Normal 35 14 2 2" xfId="15896" xr:uid="{B7ED1063-D307-4C54-A400-A0689F00F14D}"/>
    <cellStyle name="Normal 35 14 2 3" xfId="22432" xr:uid="{A749CFF9-0952-4848-90C4-C29D306C3B74}"/>
    <cellStyle name="Normal 35 14 2 4" xfId="28130" xr:uid="{2A476D0C-F817-4C02-AC08-9245F1792169}"/>
    <cellStyle name="Normal 35 14 2 5" xfId="33828" xr:uid="{CC74C5B9-CEC7-4812-A4D0-A30EFFDA805C}"/>
    <cellStyle name="Normal 35 14 3" xfId="5945" xr:uid="{7982B216-14D2-4A8A-82EB-E5F1E11845E5}"/>
    <cellStyle name="Normal 35 14 4" xfId="5946" xr:uid="{5D530C61-8318-44CB-908A-33D9E75BA801}"/>
    <cellStyle name="Normal 35 14 5" xfId="15895" xr:uid="{477F0C67-400D-4AE6-9FBB-72633E002C12}"/>
    <cellStyle name="Normal 35 14 6" xfId="22431" xr:uid="{4F8F36A6-8C10-4C67-BA81-11DFEAFEDE43}"/>
    <cellStyle name="Normal 35 14 7" xfId="28129" xr:uid="{1C47658B-D4B9-4317-9436-D7C79405C239}"/>
    <cellStyle name="Normal 35 14 8" xfId="33827" xr:uid="{E49CAB05-1AF7-48F5-BF58-F7A647793B00}"/>
    <cellStyle name="Normal 35 15" xfId="5947" xr:uid="{C427B54A-16C2-465D-A6AB-38BE124B3DCC}"/>
    <cellStyle name="Normal 35 15 2" xfId="5948" xr:uid="{0E72AEC0-8A1F-4E5D-91D6-19C617A7E5B2}"/>
    <cellStyle name="Normal 35 15 2 2" xfId="15898" xr:uid="{4650A773-463A-465F-B555-EB06227CB00D}"/>
    <cellStyle name="Normal 35 15 2 3" xfId="22434" xr:uid="{77829860-911C-4A7B-BD48-6E0CC821A272}"/>
    <cellStyle name="Normal 35 15 2 4" xfId="28132" xr:uid="{A268474D-ED1A-4E1C-BEEA-D7CAAC3050B5}"/>
    <cellStyle name="Normal 35 15 2 5" xfId="33830" xr:uid="{DD428B79-DA12-4058-95CD-6B0A35617370}"/>
    <cellStyle name="Normal 35 15 3" xfId="5949" xr:uid="{A01C7B47-67F8-44E2-8D08-EB963E5C4551}"/>
    <cellStyle name="Normal 35 15 4" xfId="5950" xr:uid="{AD965715-8C68-41CA-826A-FFB7D9C74EAC}"/>
    <cellStyle name="Normal 35 15 5" xfId="15897" xr:uid="{30BE6882-C089-4E5B-9854-EFACCA97E70D}"/>
    <cellStyle name="Normal 35 15 6" xfId="22433" xr:uid="{8D644A62-B369-4416-A52C-BA7A99296FE9}"/>
    <cellStyle name="Normal 35 15 7" xfId="28131" xr:uid="{41A3A97F-CF69-4ED1-81FE-B99337366727}"/>
    <cellStyle name="Normal 35 15 8" xfId="33829" xr:uid="{77E7985C-9572-4521-B185-294125417581}"/>
    <cellStyle name="Normal 35 16" xfId="5951" xr:uid="{9C2A4892-72EE-4978-BEB1-988479772D94}"/>
    <cellStyle name="Normal 35 16 2" xfId="5952" xr:uid="{E83AB8C2-F0DA-4E47-B1ED-4DABB97AAFCF}"/>
    <cellStyle name="Normal 35 16 2 2" xfId="15900" xr:uid="{DEDE62C5-93DA-42AD-AAD2-D125A5A1DB7F}"/>
    <cellStyle name="Normal 35 16 2 3" xfId="22436" xr:uid="{BC6D5A2D-039A-45B3-8163-DA74BFEA0CCC}"/>
    <cellStyle name="Normal 35 16 2 4" xfId="28134" xr:uid="{B356FF30-AC4E-49B4-AFAB-7E2F5B667F3F}"/>
    <cellStyle name="Normal 35 16 2 5" xfId="33832" xr:uid="{8BE48E7A-C0A4-46DC-ACA0-0E1CF2EAEE84}"/>
    <cellStyle name="Normal 35 16 3" xfId="5953" xr:uid="{86C3418F-79EB-4105-9F93-D4DB7D2600D3}"/>
    <cellStyle name="Normal 35 16 4" xfId="5954" xr:uid="{BE71881A-581D-4D2E-BAB9-1CC6F3D69FE1}"/>
    <cellStyle name="Normal 35 16 5" xfId="15899" xr:uid="{7ADF8C70-E9AB-4026-A907-AA20D62C061D}"/>
    <cellStyle name="Normal 35 16 6" xfId="22435" xr:uid="{DB6BC3DC-CFE6-4955-8AD4-9CA8DD4BD96A}"/>
    <cellStyle name="Normal 35 16 7" xfId="28133" xr:uid="{5F180F85-260F-42AD-9170-917B13BE2AA7}"/>
    <cellStyle name="Normal 35 16 8" xfId="33831" xr:uid="{B7EEB1E3-B1A2-42D6-A0BC-452A86F3F605}"/>
    <cellStyle name="Normal 35 17" xfId="5955" xr:uid="{53A9A4FD-C6F4-4BC3-9830-9E320506FF9F}"/>
    <cellStyle name="Normal 35 17 2" xfId="5956" xr:uid="{CC624180-4A1B-4958-921F-D34011DB3BF2}"/>
    <cellStyle name="Normal 35 17 2 2" xfId="15902" xr:uid="{E69B91D8-FF0A-4FEC-8F1A-0EFB651B05E4}"/>
    <cellStyle name="Normal 35 17 2 3" xfId="22438" xr:uid="{8D7C0FB0-0416-476C-B8EF-052317A3B4A5}"/>
    <cellStyle name="Normal 35 17 2 4" xfId="28136" xr:uid="{ADB10D9F-9BCC-46DA-B3AA-1F233F771192}"/>
    <cellStyle name="Normal 35 17 2 5" xfId="33834" xr:uid="{C0438353-8F01-415E-8D48-A0682295F7C8}"/>
    <cellStyle name="Normal 35 17 3" xfId="5957" xr:uid="{AADBD9A4-3039-41AB-915E-2448DD35BF43}"/>
    <cellStyle name="Normal 35 17 4" xfId="5958" xr:uid="{8E7798BE-9D8A-43C3-841E-1574D31DF6CA}"/>
    <cellStyle name="Normal 35 17 5" xfId="15901" xr:uid="{267F905F-B8BE-4500-8B8C-89E76503391C}"/>
    <cellStyle name="Normal 35 17 6" xfId="22437" xr:uid="{64C96A95-9DA9-4ED6-A5DF-C7855FD5F4F6}"/>
    <cellStyle name="Normal 35 17 7" xfId="28135" xr:uid="{47E0CC0C-AB83-4EFA-9B90-0FE58B488766}"/>
    <cellStyle name="Normal 35 17 8" xfId="33833" xr:uid="{C34DF546-B899-40C9-B5A9-AB5A4B59A367}"/>
    <cellStyle name="Normal 35 18" xfId="5959" xr:uid="{EA557836-7AD3-4511-A896-C8386630137D}"/>
    <cellStyle name="Normal 35 18 2" xfId="5960" xr:uid="{E530C2D3-2EFF-4B85-966A-6D4BAD80A955}"/>
    <cellStyle name="Normal 35 18 2 2" xfId="15904" xr:uid="{8077E703-F5AB-40F4-9AB7-4F74D527DECF}"/>
    <cellStyle name="Normal 35 18 2 3" xfId="22440" xr:uid="{C4A8337A-C753-47A0-ABCA-BAB929E8474E}"/>
    <cellStyle name="Normal 35 18 2 4" xfId="28138" xr:uid="{67185EB1-215C-44B1-BA9D-E9FA41857900}"/>
    <cellStyle name="Normal 35 18 2 5" xfId="33836" xr:uid="{C45A67FD-081E-46BB-8E14-9F321E161EFC}"/>
    <cellStyle name="Normal 35 18 3" xfId="5961" xr:uid="{616EE618-E0F8-46F3-8136-9FBD562D3E1B}"/>
    <cellStyle name="Normal 35 18 4" xfId="5962" xr:uid="{3C5EBD46-10F1-4B8F-B02B-398EA60D6566}"/>
    <cellStyle name="Normal 35 18 5" xfId="15903" xr:uid="{FEDCF8B2-B173-44E3-8AFA-F43260D74176}"/>
    <cellStyle name="Normal 35 18 6" xfId="22439" xr:uid="{CBAF2984-CFFA-4767-9319-A821A662A728}"/>
    <cellStyle name="Normal 35 18 7" xfId="28137" xr:uid="{51A7A00E-082C-4200-B8B6-7F094FC992CF}"/>
    <cellStyle name="Normal 35 18 8" xfId="33835" xr:uid="{B831260E-2711-4EEA-91D8-5463A48288D6}"/>
    <cellStyle name="Normal 35 19" xfId="5963" xr:uid="{0CB8FA05-425B-4CF8-8842-B724467AEA85}"/>
    <cellStyle name="Normal 35 19 2" xfId="5964" xr:uid="{E59CA812-9B86-4484-AD18-3DAE400CA6B1}"/>
    <cellStyle name="Normal 35 19 2 2" xfId="15906" xr:uid="{A37684F7-FBAC-403C-91BD-7B0AF5E8768E}"/>
    <cellStyle name="Normal 35 19 2 3" xfId="22442" xr:uid="{4DAFE860-86CB-4D1E-8017-18A24C72AB28}"/>
    <cellStyle name="Normal 35 19 2 4" xfId="28140" xr:uid="{9E208873-B247-4558-9F85-7062CDDBEDA4}"/>
    <cellStyle name="Normal 35 19 2 5" xfId="33838" xr:uid="{E4BFD4EE-5DC1-436D-8FE6-4930FFE1DD62}"/>
    <cellStyle name="Normal 35 19 3" xfId="5965" xr:uid="{9F7A7682-095A-4498-9F1D-4F5273B2EF20}"/>
    <cellStyle name="Normal 35 19 4" xfId="5966" xr:uid="{8FAB539B-0AF1-4BFA-955F-C2BB733433BF}"/>
    <cellStyle name="Normal 35 19 5" xfId="15905" xr:uid="{6E197E4D-06F7-4CD3-A26B-1281BA2123C3}"/>
    <cellStyle name="Normal 35 19 6" xfId="22441" xr:uid="{DD55CD5B-A4BF-4461-8365-F69BBC060DD4}"/>
    <cellStyle name="Normal 35 19 7" xfId="28139" xr:uid="{3AEEBC9A-33E6-4BE9-9C5A-D36BB0FD17B0}"/>
    <cellStyle name="Normal 35 19 8" xfId="33837" xr:uid="{6C76551A-AA03-49C8-91E0-D06254012396}"/>
    <cellStyle name="Normal 35 2" xfId="5967" xr:uid="{49DC90A5-FB5C-4B0F-A2B6-5CF2963487E3}"/>
    <cellStyle name="Normal 35 2 2" xfId="5968" xr:uid="{C94B603F-A915-4E8D-9FA4-A227D1D45265}"/>
    <cellStyle name="Normal 35 2 2 2" xfId="15908" xr:uid="{EDA919CA-BE1C-489F-89D7-2EE3564CEB87}"/>
    <cellStyle name="Normal 35 2 2 3" xfId="22444" xr:uid="{6614EEB9-CC54-438B-8121-DB5298614342}"/>
    <cellStyle name="Normal 35 2 2 4" xfId="28142" xr:uid="{563F0FFB-5F6A-4F9A-9EE6-0F2EC73D075F}"/>
    <cellStyle name="Normal 35 2 2 5" xfId="33840" xr:uid="{0E79A726-CB8D-4774-A632-6601926A4D46}"/>
    <cellStyle name="Normal 35 2 3" xfId="5969" xr:uid="{CD56332A-B121-4D14-B909-0A3EB1624E4B}"/>
    <cellStyle name="Normal 35 2 4" xfId="5970" xr:uid="{A032406E-142E-4745-9824-1737AACBDE0E}"/>
    <cellStyle name="Normal 35 2 5" xfId="15907" xr:uid="{65651963-A350-4E9A-A423-465A46B32970}"/>
    <cellStyle name="Normal 35 2 6" xfId="22443" xr:uid="{CF37A931-0BCF-4D6C-B3AC-21D09774BAFC}"/>
    <cellStyle name="Normal 35 2 7" xfId="28141" xr:uid="{5C63FF17-EFA1-4905-97FC-9842036D093D}"/>
    <cellStyle name="Normal 35 2 8" xfId="33839" xr:uid="{65C082B7-6B5C-4183-8B5B-1E6008B2C291}"/>
    <cellStyle name="Normal 35 20" xfId="5971" xr:uid="{BC1A7A22-F5B0-4E11-8D07-6F5B6BB1E3A7}"/>
    <cellStyle name="Normal 35 20 2" xfId="5972" xr:uid="{B4FAFB09-B029-4EB4-AB3D-BE75AD5B72DC}"/>
    <cellStyle name="Normal 35 20 2 2" xfId="15910" xr:uid="{CB6F7C14-6BC0-4EED-9BB2-6D472880E9CB}"/>
    <cellStyle name="Normal 35 20 2 3" xfId="22446" xr:uid="{41FE9C34-3BF0-4548-8881-39D12BA83B8F}"/>
    <cellStyle name="Normal 35 20 2 4" xfId="28144" xr:uid="{C4C690CB-738E-40B2-8089-E66F6753465B}"/>
    <cellStyle name="Normal 35 20 2 5" xfId="33842" xr:uid="{8AA9C7C4-1AA9-47E8-8A68-C4E6D6AD49FA}"/>
    <cellStyle name="Normal 35 20 3" xfId="5973" xr:uid="{4F13D4DF-962C-4E38-B94E-86E2853B0F8C}"/>
    <cellStyle name="Normal 35 20 4" xfId="5974" xr:uid="{85471F7E-8F10-404B-AB76-0472F753AA06}"/>
    <cellStyle name="Normal 35 20 5" xfId="15909" xr:uid="{4DD9997F-EC09-4BCC-A062-0536C0443E6B}"/>
    <cellStyle name="Normal 35 20 6" xfId="22445" xr:uid="{E300001C-C783-4679-ADB1-70F6A245354B}"/>
    <cellStyle name="Normal 35 20 7" xfId="28143" xr:uid="{504D01FA-D3CE-4669-AE47-237F54332A70}"/>
    <cellStyle name="Normal 35 20 8" xfId="33841" xr:uid="{078C9358-99F1-42C4-AD3B-1B86BE931DC6}"/>
    <cellStyle name="Normal 35 21" xfId="5975" xr:uid="{DD02E5FB-CC30-4C97-BF3E-309AA57A137B}"/>
    <cellStyle name="Normal 35 21 2" xfId="5976" xr:uid="{99C1E09B-9893-4820-92AB-A85DCB93A030}"/>
    <cellStyle name="Normal 35 21 2 2" xfId="15912" xr:uid="{F6BBDBAF-AD52-4E63-BBA4-609605BB6F6D}"/>
    <cellStyle name="Normal 35 21 2 3" xfId="22448" xr:uid="{02947BFD-76C7-4732-B82C-1290E1A4AFE4}"/>
    <cellStyle name="Normal 35 21 2 4" xfId="28146" xr:uid="{928AF03E-A26E-4E67-9E2F-ABD372959D56}"/>
    <cellStyle name="Normal 35 21 2 5" xfId="33844" xr:uid="{FEDADB2A-23D9-4FF3-9384-FFA8344837EB}"/>
    <cellStyle name="Normal 35 21 3" xfId="5977" xr:uid="{CF2A093B-AB5F-4A54-89E5-D3FB50318DA1}"/>
    <cellStyle name="Normal 35 21 4" xfId="5978" xr:uid="{5713328B-DC90-41A4-8954-EF96AC9D26D6}"/>
    <cellStyle name="Normal 35 21 5" xfId="15911" xr:uid="{A3E759D8-44E7-4889-AEDA-9377FEB3E56E}"/>
    <cellStyle name="Normal 35 21 6" xfId="22447" xr:uid="{8C044091-6813-49E8-B7D3-669E3E54267D}"/>
    <cellStyle name="Normal 35 21 7" xfId="28145" xr:uid="{521EA9B0-38EF-4EFE-B7ED-9F71190D801F}"/>
    <cellStyle name="Normal 35 21 8" xfId="33843" xr:uid="{43D974BE-542C-4A2D-8E6D-9B1C4FFA912F}"/>
    <cellStyle name="Normal 35 22" xfId="5979" xr:uid="{56AEA9B2-7A23-4E47-992E-0BD201A9D9C7}"/>
    <cellStyle name="Normal 35 22 2" xfId="5980" xr:uid="{1488FC00-BD98-494E-AC0D-47428C442D4A}"/>
    <cellStyle name="Normal 35 22 2 2" xfId="15914" xr:uid="{AE44BDF2-49AC-4058-80BC-30914983B072}"/>
    <cellStyle name="Normal 35 22 2 3" xfId="22450" xr:uid="{128DBECC-9CB9-4A20-AAC0-66212B3AD234}"/>
    <cellStyle name="Normal 35 22 2 4" xfId="28148" xr:uid="{12B62F4F-C209-4C13-AA82-C476A6F85F43}"/>
    <cellStyle name="Normal 35 22 2 5" xfId="33846" xr:uid="{66B11745-31F2-422C-B8CB-7D9F7E191C51}"/>
    <cellStyle name="Normal 35 22 3" xfId="5981" xr:uid="{4E3D9867-774A-469B-89D4-A2411D744351}"/>
    <cellStyle name="Normal 35 22 4" xfId="5982" xr:uid="{2E281A4B-B464-4406-8C02-6191E87328D1}"/>
    <cellStyle name="Normal 35 22 5" xfId="15913" xr:uid="{F2AFA63F-247C-4F9E-8337-E1E4832649F3}"/>
    <cellStyle name="Normal 35 22 6" xfId="22449" xr:uid="{355DF6C6-A1BF-423F-9463-4537C71F648A}"/>
    <cellStyle name="Normal 35 22 7" xfId="28147" xr:uid="{06109D39-399E-4AF4-A8C5-5D3AB95A6F3F}"/>
    <cellStyle name="Normal 35 22 8" xfId="33845" xr:uid="{05C85580-8DC8-4EFB-B771-01F5C747C64D}"/>
    <cellStyle name="Normal 35 23" xfId="5983" xr:uid="{D3ED7366-FD4D-4FEF-AB06-0ADC4A97D31E}"/>
    <cellStyle name="Normal 35 23 2" xfId="5984" xr:uid="{B8714387-EDCD-4F0F-A20D-15A0DD393EBB}"/>
    <cellStyle name="Normal 35 23 2 2" xfId="15916" xr:uid="{AD47363D-1529-4D37-AD55-DF0BC4415428}"/>
    <cellStyle name="Normal 35 23 2 3" xfId="22452" xr:uid="{F8A96B1C-EBFC-4BF1-AFDF-A890E7C2991E}"/>
    <cellStyle name="Normal 35 23 2 4" xfId="28150" xr:uid="{4DD7506F-3CCB-429C-AD03-E7D11121B248}"/>
    <cellStyle name="Normal 35 23 2 5" xfId="33848" xr:uid="{2F75445D-CEB2-4564-ADAF-7785F028C6F7}"/>
    <cellStyle name="Normal 35 23 3" xfId="5985" xr:uid="{DEEED842-141E-4374-ACAA-32096ADA982E}"/>
    <cellStyle name="Normal 35 23 4" xfId="5986" xr:uid="{F0B1427F-7413-421B-9D43-49B3555C095B}"/>
    <cellStyle name="Normal 35 23 5" xfId="15915" xr:uid="{FFB3DC23-8CF6-46D8-ACF9-6616913EB418}"/>
    <cellStyle name="Normal 35 23 6" xfId="22451" xr:uid="{E63FDF27-E954-4AAA-91D2-83F1090C559A}"/>
    <cellStyle name="Normal 35 23 7" xfId="28149" xr:uid="{EED7BB41-B2DE-4629-95DF-C4B8B57739A5}"/>
    <cellStyle name="Normal 35 23 8" xfId="33847" xr:uid="{7F247058-AE02-4071-97A0-F9DF074E9CF3}"/>
    <cellStyle name="Normal 35 24" xfId="5987" xr:uid="{90AF39BA-0B91-4A42-B6E8-C6045C10DF76}"/>
    <cellStyle name="Normal 35 24 2" xfId="5988" xr:uid="{B77E55E2-1BE4-459C-90E6-D77993E2FDED}"/>
    <cellStyle name="Normal 35 24 2 2" xfId="15918" xr:uid="{520F2620-FE69-471F-9C1D-92C7689B0E4F}"/>
    <cellStyle name="Normal 35 24 2 3" xfId="22454" xr:uid="{773F7421-3DF4-4092-A8BD-BEAFB7D3B116}"/>
    <cellStyle name="Normal 35 24 2 4" xfId="28152" xr:uid="{E087872A-C318-497B-BB37-D59C5C1989B1}"/>
    <cellStyle name="Normal 35 24 2 5" xfId="33850" xr:uid="{7B5ADD9B-D83D-4EAB-A764-C2A09E3549F9}"/>
    <cellStyle name="Normal 35 24 3" xfId="5989" xr:uid="{ED432F41-0410-4972-92AD-56CCEB4E4251}"/>
    <cellStyle name="Normal 35 24 4" xfId="5990" xr:uid="{E0427464-D318-4CD4-9113-EAE999497A98}"/>
    <cellStyle name="Normal 35 24 5" xfId="15917" xr:uid="{1BE1BA46-FCD9-4372-BAD8-B0F77C2CDD6A}"/>
    <cellStyle name="Normal 35 24 6" xfId="22453" xr:uid="{D9C2FAB9-81AB-42E8-A958-FC4FA0815C7A}"/>
    <cellStyle name="Normal 35 24 7" xfId="28151" xr:uid="{1B1F3DEC-1147-4895-8FD3-18B295C64527}"/>
    <cellStyle name="Normal 35 24 8" xfId="33849" xr:uid="{5C56B221-C8E6-4342-B809-0AB4AD5BAB73}"/>
    <cellStyle name="Normal 35 25" xfId="5991" xr:uid="{20BD730B-EB8A-4746-9721-E281DBBB24AD}"/>
    <cellStyle name="Normal 35 25 2" xfId="5992" xr:uid="{5322C2E5-7A90-4838-B07E-A36E26C63125}"/>
    <cellStyle name="Normal 35 25 2 2" xfId="15920" xr:uid="{D159DDF6-3669-4A3B-B199-31E0066F9B41}"/>
    <cellStyle name="Normal 35 25 2 3" xfId="22456" xr:uid="{E4C14787-6D07-4A4F-AE38-844F24C44389}"/>
    <cellStyle name="Normal 35 25 2 4" xfId="28154" xr:uid="{FB717AE9-EBC5-4402-92C1-CBF19D9A415A}"/>
    <cellStyle name="Normal 35 25 2 5" xfId="33852" xr:uid="{71616A18-5384-47C5-ACDB-E5AD482E318C}"/>
    <cellStyle name="Normal 35 25 3" xfId="5993" xr:uid="{0CBFB00B-8D81-4E96-A87C-85A459790939}"/>
    <cellStyle name="Normal 35 25 4" xfId="5994" xr:uid="{2FADA646-DEF9-4C56-8C55-21E14C0A1E69}"/>
    <cellStyle name="Normal 35 25 5" xfId="15919" xr:uid="{B52AF1F7-13FB-4CEA-80F3-F7ADDDAEA77E}"/>
    <cellStyle name="Normal 35 25 6" xfId="22455" xr:uid="{CDC55E01-4887-4AF4-A2B4-7F733BB84584}"/>
    <cellStyle name="Normal 35 25 7" xfId="28153" xr:uid="{57EE692A-E237-4498-9271-32A551EC7288}"/>
    <cellStyle name="Normal 35 25 8" xfId="33851" xr:uid="{98D458B9-B724-468B-9127-48EBF4E511B3}"/>
    <cellStyle name="Normal 35 26" xfId="5995" xr:uid="{808DBA5B-A08E-41BE-AEB7-C9D70D5C6BFF}"/>
    <cellStyle name="Normal 35 26 2" xfId="5996" xr:uid="{C6CEBDAE-48A0-403E-9F46-AD6987B84D7C}"/>
    <cellStyle name="Normal 35 26 2 2" xfId="15922" xr:uid="{8452A8C6-C838-4776-BCB6-3CE9B9C267F5}"/>
    <cellStyle name="Normal 35 26 2 3" xfId="22458" xr:uid="{D3D99FCE-7F80-4DD1-B893-8BF48A262CB6}"/>
    <cellStyle name="Normal 35 26 2 4" xfId="28156" xr:uid="{5356111D-EF2F-4C26-AF54-CEC891E2E842}"/>
    <cellStyle name="Normal 35 26 2 5" xfId="33854" xr:uid="{950B2BE4-1B66-4DD0-B384-264F0E6BDD90}"/>
    <cellStyle name="Normal 35 26 3" xfId="5997" xr:uid="{15D980BA-8041-421F-B889-D2E131C4F630}"/>
    <cellStyle name="Normal 35 26 4" xfId="5998" xr:uid="{8DB22AA5-81B9-41DE-BEE1-4CEF84E4E6D4}"/>
    <cellStyle name="Normal 35 26 5" xfId="15921" xr:uid="{C5205D26-0732-4E15-8497-E5E2D63C5F08}"/>
    <cellStyle name="Normal 35 26 6" xfId="22457" xr:uid="{EE1C25BC-DCC1-4D38-B16E-5FBB5688EF56}"/>
    <cellStyle name="Normal 35 26 7" xfId="28155" xr:uid="{B5616BCF-2981-4108-BC83-3174E48657D3}"/>
    <cellStyle name="Normal 35 26 8" xfId="33853" xr:uid="{814E6BC1-48B3-44F5-842C-E7A428BC7686}"/>
    <cellStyle name="Normal 35 27" xfId="5999" xr:uid="{0CC7B0DB-D945-474D-9E20-5568A27FA8AC}"/>
    <cellStyle name="Normal 35 27 2" xfId="6000" xr:uid="{A15D8853-4804-4B2C-AF88-B2638321F9F8}"/>
    <cellStyle name="Normal 35 27 2 2" xfId="15924" xr:uid="{0003B0CC-2551-4150-AECB-1E34EAD19009}"/>
    <cellStyle name="Normal 35 27 2 3" xfId="22460" xr:uid="{9C157F52-1F42-4A68-BBFA-6FFFCC7BE7B8}"/>
    <cellStyle name="Normal 35 27 2 4" xfId="28158" xr:uid="{0DA06697-24E5-4967-AA03-FB198EEF8663}"/>
    <cellStyle name="Normal 35 27 2 5" xfId="33856" xr:uid="{A792424E-AB03-4122-BB5B-59BA9BBA6B5C}"/>
    <cellStyle name="Normal 35 27 3" xfId="6001" xr:uid="{E9309437-069D-4404-BE6F-3261D0E6986D}"/>
    <cellStyle name="Normal 35 27 4" xfId="6002" xr:uid="{8024D295-FF38-42FC-B19B-A3E68E283D07}"/>
    <cellStyle name="Normal 35 27 5" xfId="15923" xr:uid="{EE8D0D53-DD12-4B60-A0F3-98185C80C203}"/>
    <cellStyle name="Normal 35 27 6" xfId="22459" xr:uid="{51C4B005-55FD-4B5E-85CD-A36962014A79}"/>
    <cellStyle name="Normal 35 27 7" xfId="28157" xr:uid="{19B5DECF-27F9-4AAB-82A7-5DA3FACE8AC7}"/>
    <cellStyle name="Normal 35 27 8" xfId="33855" xr:uid="{3A8B1723-B73E-4DBE-93E5-24961A032F1E}"/>
    <cellStyle name="Normal 35 28" xfId="6003" xr:uid="{FA203DF6-D8B4-4FA3-AE4A-F3F7FA71F070}"/>
    <cellStyle name="Normal 35 28 2" xfId="6004" xr:uid="{6971024B-FFE7-4F5B-98E6-D3538B909C9F}"/>
    <cellStyle name="Normal 35 28 2 2" xfId="15926" xr:uid="{74CB92E1-1949-4FC1-B25C-E3660F1C6E3C}"/>
    <cellStyle name="Normal 35 28 2 3" xfId="22462" xr:uid="{1F7DFABF-E7DB-4A2F-89DA-FE447F1EB2C2}"/>
    <cellStyle name="Normal 35 28 2 4" xfId="28160" xr:uid="{24D9B937-9E0D-47EF-AE71-C02ECA2F3789}"/>
    <cellStyle name="Normal 35 28 2 5" xfId="33858" xr:uid="{C5E11F8C-A4EC-4C55-81CB-D56B6D05007E}"/>
    <cellStyle name="Normal 35 28 3" xfId="6005" xr:uid="{230D25C8-6F71-45B0-903C-292B4EE57E76}"/>
    <cellStyle name="Normal 35 28 4" xfId="6006" xr:uid="{0D6DA84B-DE3B-4C8A-B199-A3EC05918664}"/>
    <cellStyle name="Normal 35 28 5" xfId="15925" xr:uid="{B7CA326A-FA17-4C69-8876-BD6B5B5ABD3C}"/>
    <cellStyle name="Normal 35 28 6" xfId="22461" xr:uid="{ADB9519D-0967-4DFD-9436-9ECD5E88860F}"/>
    <cellStyle name="Normal 35 28 7" xfId="28159" xr:uid="{228DAB99-05FF-430D-BDC4-C04D7C38C6D4}"/>
    <cellStyle name="Normal 35 28 8" xfId="33857" xr:uid="{C09DBD87-D16D-4E4F-A326-7A1DE3F74BAD}"/>
    <cellStyle name="Normal 35 29" xfId="6007" xr:uid="{2F8A809A-9453-4ABF-99E8-FA4A61C378E5}"/>
    <cellStyle name="Normal 35 29 2" xfId="6008" xr:uid="{5FCB43DA-DBE6-4F42-AEE4-54C0BFF94575}"/>
    <cellStyle name="Normal 35 29 2 2" xfId="15928" xr:uid="{9021BB50-5FC4-4AF2-8C0C-554839CD6C7F}"/>
    <cellStyle name="Normal 35 29 2 3" xfId="22464" xr:uid="{2A672C85-3F91-4965-9BB9-DF8033D43D53}"/>
    <cellStyle name="Normal 35 29 2 4" xfId="28162" xr:uid="{D1CCEA6E-C44D-40E7-AF95-4CCE5E9D9E6D}"/>
    <cellStyle name="Normal 35 29 2 5" xfId="33860" xr:uid="{C0761BD7-2320-4859-946B-39EA4345B2A9}"/>
    <cellStyle name="Normal 35 29 3" xfId="6009" xr:uid="{469E45C5-1F18-4BFC-A32C-BAB2F4889FBD}"/>
    <cellStyle name="Normal 35 29 4" xfId="6010" xr:uid="{6E513014-FF27-4947-9014-CB018558CE97}"/>
    <cellStyle name="Normal 35 29 5" xfId="15927" xr:uid="{F61B4246-8D5A-442C-B22F-257F1BCC8C28}"/>
    <cellStyle name="Normal 35 29 6" xfId="22463" xr:uid="{1F5784D2-4548-4543-9AF3-545F06DE24BB}"/>
    <cellStyle name="Normal 35 29 7" xfId="28161" xr:uid="{037B8F6F-5543-4319-AAF9-C7A4CD68515A}"/>
    <cellStyle name="Normal 35 29 8" xfId="33859" xr:uid="{FB95CAF6-83BD-45F8-BE25-CE89535FE331}"/>
    <cellStyle name="Normal 35 3" xfId="6011" xr:uid="{B6EDB58F-35CF-4F21-931C-BC9E536C8ECB}"/>
    <cellStyle name="Normal 35 3 2" xfId="6012" xr:uid="{D5952E98-58E0-47EB-A232-1614F2DEFEC8}"/>
    <cellStyle name="Normal 35 3 2 2" xfId="15930" xr:uid="{34AE47EA-2A29-4A17-8779-2F664AFD2226}"/>
    <cellStyle name="Normal 35 3 2 3" xfId="22466" xr:uid="{B5EC2C64-D129-402C-B332-7AFF0D3404B8}"/>
    <cellStyle name="Normal 35 3 2 4" xfId="28164" xr:uid="{1AEDDCE8-2D0C-4434-AE7C-96D3A4301EB1}"/>
    <cellStyle name="Normal 35 3 2 5" xfId="33862" xr:uid="{C3142975-090A-4525-8812-5E5DC6B5EEF0}"/>
    <cellStyle name="Normal 35 3 3" xfId="6013" xr:uid="{AB876278-E8E5-4F9B-AFF1-D45F12BA7B48}"/>
    <cellStyle name="Normal 35 3 4" xfId="6014" xr:uid="{DA5359C8-9E17-4940-8070-2490D505F29B}"/>
    <cellStyle name="Normal 35 3 5" xfId="15929" xr:uid="{1FA0B0F6-790D-490E-95F3-9532CBEFFBE7}"/>
    <cellStyle name="Normal 35 3 6" xfId="22465" xr:uid="{CA19529F-519D-41CA-A210-A8AE95D7F6E8}"/>
    <cellStyle name="Normal 35 3 7" xfId="28163" xr:uid="{804216DE-4902-42FF-8BD7-0C01A84217E7}"/>
    <cellStyle name="Normal 35 3 8" xfId="33861" xr:uid="{2B8ADA8E-71A8-4F12-80C9-ED12402E6CA7}"/>
    <cellStyle name="Normal 35 30" xfId="6015" xr:uid="{579DE8B2-F843-4EBB-8D91-2438496D8706}"/>
    <cellStyle name="Normal 35 30 2" xfId="6016" xr:uid="{73846FF2-F549-4761-A39D-4B9C97A25B2A}"/>
    <cellStyle name="Normal 35 30 2 2" xfId="15932" xr:uid="{44A461A8-9E7B-48A8-85C2-0D814A865E73}"/>
    <cellStyle name="Normal 35 30 2 3" xfId="22468" xr:uid="{8F4DFD12-1F75-438E-A033-97517A568202}"/>
    <cellStyle name="Normal 35 30 2 4" xfId="28166" xr:uid="{03912EDA-FB66-4578-AE72-7A5C12411678}"/>
    <cellStyle name="Normal 35 30 2 5" xfId="33864" xr:uid="{125239DE-AD73-4EBC-846A-36CA25C58F41}"/>
    <cellStyle name="Normal 35 30 3" xfId="6017" xr:uid="{7A531F05-4B1A-4558-85E9-596DC845E19D}"/>
    <cellStyle name="Normal 35 30 4" xfId="6018" xr:uid="{AEF4B542-61C5-4F16-8D97-B34C6BB5D700}"/>
    <cellStyle name="Normal 35 30 5" xfId="15931" xr:uid="{949501D4-4088-4D0A-A443-878843680EBE}"/>
    <cellStyle name="Normal 35 30 6" xfId="22467" xr:uid="{D21295E2-3524-4946-9A87-B1C8DC2591B8}"/>
    <cellStyle name="Normal 35 30 7" xfId="28165" xr:uid="{6BA197AC-1721-4662-96B3-B7ADD7C07252}"/>
    <cellStyle name="Normal 35 30 8" xfId="33863" xr:uid="{A42B645F-A144-4469-BDE3-544D42CA620A}"/>
    <cellStyle name="Normal 35 31" xfId="6019" xr:uid="{BD4AB284-8DF3-4C55-B0F0-55926F5C072B}"/>
    <cellStyle name="Normal 35 31 2" xfId="6020" xr:uid="{1E913FBA-F418-44CD-9F65-DCB91DB35B6E}"/>
    <cellStyle name="Normal 35 31 2 2" xfId="15934" xr:uid="{A29E6291-7DE0-4683-8548-CE75113820AD}"/>
    <cellStyle name="Normal 35 31 2 3" xfId="22470" xr:uid="{BDE8244B-B8EF-4018-8E95-D3055AD7643C}"/>
    <cellStyle name="Normal 35 31 2 4" xfId="28168" xr:uid="{BAD71567-BB4B-43D1-A844-2BB1E8CFF836}"/>
    <cellStyle name="Normal 35 31 2 5" xfId="33866" xr:uid="{F5D20476-F25D-4FE6-951C-266E797835E5}"/>
    <cellStyle name="Normal 35 31 3" xfId="6021" xr:uid="{D246AEE5-5187-4F35-9C96-9BE44F3B0E46}"/>
    <cellStyle name="Normal 35 31 4" xfId="6022" xr:uid="{301BB0F0-3D8A-495E-B5F1-433D430DF34D}"/>
    <cellStyle name="Normal 35 31 5" xfId="15933" xr:uid="{B5895D80-2B7F-430F-83F2-BD597BD70B11}"/>
    <cellStyle name="Normal 35 31 6" xfId="22469" xr:uid="{C3048C9B-CD3E-43A3-8F8D-889F44FE71B1}"/>
    <cellStyle name="Normal 35 31 7" xfId="28167" xr:uid="{6511B704-46F1-4070-B3B0-DC69C5958DF6}"/>
    <cellStyle name="Normal 35 31 8" xfId="33865" xr:uid="{60C02AF6-1446-4866-8C0F-516BDCC263A3}"/>
    <cellStyle name="Normal 35 32" xfId="6023" xr:uid="{7BED07CB-CF7F-45BC-B5AE-2E34427E19AC}"/>
    <cellStyle name="Normal 35 32 2" xfId="6024" xr:uid="{A0BB90BB-7BF9-46CE-B1EC-1E87CE2C57BD}"/>
    <cellStyle name="Normal 35 32 2 2" xfId="15936" xr:uid="{7313999E-20C2-4691-9189-98476FC31982}"/>
    <cellStyle name="Normal 35 32 2 3" xfId="22472" xr:uid="{AB1F343B-C3B9-4335-93D6-8D590559413E}"/>
    <cellStyle name="Normal 35 32 2 4" xfId="28170" xr:uid="{8F704C48-E463-4F83-A98D-A647EC561D78}"/>
    <cellStyle name="Normal 35 32 2 5" xfId="33868" xr:uid="{A0436B28-E5DF-401D-9C67-A546E9AF08EA}"/>
    <cellStyle name="Normal 35 32 3" xfId="6025" xr:uid="{19D202A7-CA63-460E-B8AA-B273D5A28940}"/>
    <cellStyle name="Normal 35 32 4" xfId="6026" xr:uid="{EB7B8248-3744-4C10-9479-7A9D57703B55}"/>
    <cellStyle name="Normal 35 32 5" xfId="15935" xr:uid="{98F1ED52-0E1C-4821-84A1-081537D85692}"/>
    <cellStyle name="Normal 35 32 6" xfId="22471" xr:uid="{1292CCA5-7A2E-4327-9771-F603AD62371B}"/>
    <cellStyle name="Normal 35 32 7" xfId="28169" xr:uid="{15DED3E1-A3D3-413D-8C8C-CC1A89C2D2C5}"/>
    <cellStyle name="Normal 35 32 8" xfId="33867" xr:uid="{8EBDCFD0-DBD2-475C-9BD9-70BAF5EC9C4A}"/>
    <cellStyle name="Normal 35 33" xfId="6027" xr:uid="{B12AC3CE-1880-435B-A8C0-599BEAE80608}"/>
    <cellStyle name="Normal 35 33 2" xfId="6028" xr:uid="{FB35ECA2-237F-452E-ADE0-237A23FADD3A}"/>
    <cellStyle name="Normal 35 33 2 2" xfId="15938" xr:uid="{57DBF1E7-32B5-416B-B2CF-BBD8732BD6DE}"/>
    <cellStyle name="Normal 35 33 2 3" xfId="22474" xr:uid="{41643306-6A2E-4DC1-8949-FD0A1792D668}"/>
    <cellStyle name="Normal 35 33 2 4" xfId="28172" xr:uid="{6E2153B7-8354-41D3-8E7D-D6FF4E37550C}"/>
    <cellStyle name="Normal 35 33 2 5" xfId="33870" xr:uid="{6A4A73C4-C608-4A0D-B505-42415461946C}"/>
    <cellStyle name="Normal 35 33 3" xfId="6029" xr:uid="{702083C8-5E84-40C8-96A9-03E52BF121E7}"/>
    <cellStyle name="Normal 35 33 4" xfId="6030" xr:uid="{5CB41852-FD69-4309-9F18-CCB8F96493F0}"/>
    <cellStyle name="Normal 35 33 5" xfId="15937" xr:uid="{6E90CB6D-4842-4814-A0DD-3814F2873CFA}"/>
    <cellStyle name="Normal 35 33 6" xfId="22473" xr:uid="{A953419A-6C99-4206-955A-4E6CB13330F9}"/>
    <cellStyle name="Normal 35 33 7" xfId="28171" xr:uid="{502A77E1-AE82-4256-B3ED-4B509D3E7E7A}"/>
    <cellStyle name="Normal 35 33 8" xfId="33869" xr:uid="{1DEC1A84-C518-4521-8E81-3617B4D0E888}"/>
    <cellStyle name="Normal 35 34" xfId="6031" xr:uid="{814E4E36-4FE2-4BAF-BDEA-C87452F7A4BA}"/>
    <cellStyle name="Normal 35 34 2" xfId="6032" xr:uid="{E95D4020-F77A-4323-A894-1CE19138FAEF}"/>
    <cellStyle name="Normal 35 34 2 2" xfId="15940" xr:uid="{E5B239E7-83B2-4111-9EDA-4421DA4F3BBA}"/>
    <cellStyle name="Normal 35 34 2 3" xfId="22476" xr:uid="{83A31D84-8F5F-417D-9B00-F3CF1F8DB848}"/>
    <cellStyle name="Normal 35 34 2 4" xfId="28174" xr:uid="{D8D7EDE7-7B6D-4E21-BEE0-1C7688AF9670}"/>
    <cellStyle name="Normal 35 34 2 5" xfId="33872" xr:uid="{B7976116-2E44-4BB4-84C7-920C8031D7FD}"/>
    <cellStyle name="Normal 35 34 3" xfId="6033" xr:uid="{BC31576E-A3D5-4369-8E3B-E1E8D704DE27}"/>
    <cellStyle name="Normal 35 34 4" xfId="6034" xr:uid="{437175AC-A9A6-4349-A2C2-9B87493BC507}"/>
    <cellStyle name="Normal 35 34 5" xfId="15939" xr:uid="{BD94DD35-C7EC-4488-A3A3-4A985BA16BD4}"/>
    <cellStyle name="Normal 35 34 6" xfId="22475" xr:uid="{5E816E3C-A0E9-4D4E-A20C-2A82CA86297C}"/>
    <cellStyle name="Normal 35 34 7" xfId="28173" xr:uid="{DBDAFC46-36ED-4B4A-9A93-22CF70AA1C00}"/>
    <cellStyle name="Normal 35 34 8" xfId="33871" xr:uid="{EB3AAC53-13CA-4AC6-B299-56DF81520CF5}"/>
    <cellStyle name="Normal 35 35" xfId="6035" xr:uid="{D5CB91D9-2861-4F1A-99B6-60D69A3D9110}"/>
    <cellStyle name="Normal 35 35 2" xfId="15941" xr:uid="{BEA64298-EE84-429A-A016-20360D1081D0}"/>
    <cellStyle name="Normal 35 35 3" xfId="22477" xr:uid="{6625F666-6F52-42EC-AFE2-CFFC1F869893}"/>
    <cellStyle name="Normal 35 35 4" xfId="28175" xr:uid="{EE6ED52C-2A37-4159-8CCD-13273272C55E}"/>
    <cellStyle name="Normal 35 35 5" xfId="33873" xr:uid="{597A9173-93B0-41B2-99C9-1AABEB9798F8}"/>
    <cellStyle name="Normal 35 36" xfId="6036" xr:uid="{52E3BB34-DD92-41FE-976C-EEC5CC3E86F5}"/>
    <cellStyle name="Normal 35 36 2" xfId="15942" xr:uid="{A3F940D9-2C63-467F-ADC8-D094B90D2649}"/>
    <cellStyle name="Normal 35 36 3" xfId="22478" xr:uid="{B44B0C40-9193-4091-A5A8-BFBDEAD11FD1}"/>
    <cellStyle name="Normal 35 36 4" xfId="28176" xr:uid="{32C028F6-E98D-4FC8-914F-50958CC45FCF}"/>
    <cellStyle name="Normal 35 36 5" xfId="33874" xr:uid="{BEDD8D5C-73E5-40A7-B3A0-B23B1A94A7DA}"/>
    <cellStyle name="Normal 35 37" xfId="6037" xr:uid="{89160EB0-632B-4A6F-94BA-DFC0B58DEF35}"/>
    <cellStyle name="Normal 35 37 2" xfId="15943" xr:uid="{5EBF4C84-4370-49D6-8668-5B22BE8A9DCC}"/>
    <cellStyle name="Normal 35 37 3" xfId="22479" xr:uid="{7BA0222F-0AEE-45C4-918B-72AE80A1BD04}"/>
    <cellStyle name="Normal 35 37 4" xfId="28177" xr:uid="{385DC4D8-B1A2-4926-B4E1-1E53B27ECC0B}"/>
    <cellStyle name="Normal 35 37 5" xfId="33875" xr:uid="{6BDDB0F3-B2B6-42A5-B471-897C32904127}"/>
    <cellStyle name="Normal 35 38" xfId="6038" xr:uid="{86AC630D-A3D7-40D4-AC38-79904A12256B}"/>
    <cellStyle name="Normal 35 38 2" xfId="15944" xr:uid="{DCFEE174-1119-444E-BED4-FB5E523BD3A1}"/>
    <cellStyle name="Normal 35 38 3" xfId="22480" xr:uid="{1E375A29-106D-4B5F-A15B-7CDEF8F6CA3C}"/>
    <cellStyle name="Normal 35 38 4" xfId="28178" xr:uid="{16F71302-C05F-4C3C-90BD-E3352225B729}"/>
    <cellStyle name="Normal 35 38 5" xfId="33876" xr:uid="{BD5E66B0-00DD-4FEB-AB05-D2CB24C6EA50}"/>
    <cellStyle name="Normal 35 39" xfId="6039" xr:uid="{442DDD13-49D2-4C72-9360-602E591B5E79}"/>
    <cellStyle name="Normal 35 39 2" xfId="15945" xr:uid="{C00754D3-0266-4437-A2E4-7ABED18487D1}"/>
    <cellStyle name="Normal 35 39 3" xfId="22481" xr:uid="{74DF109A-293B-4F68-8A6D-E5A3B22AD4E5}"/>
    <cellStyle name="Normal 35 39 4" xfId="28179" xr:uid="{DDEA8CA4-4DF6-48EE-90E2-B5425396747E}"/>
    <cellStyle name="Normal 35 39 5" xfId="33877" xr:uid="{D3697546-DD2E-493E-8ECD-599C2CEFC6C3}"/>
    <cellStyle name="Normal 35 4" xfId="6040" xr:uid="{49AFFFB9-D700-42A2-92A5-86578FAAC544}"/>
    <cellStyle name="Normal 35 4 2" xfId="6041" xr:uid="{C05177A9-896E-4DB9-B113-BF32F66A6E19}"/>
    <cellStyle name="Normal 35 4 2 2" xfId="15947" xr:uid="{AD9D1A30-A15B-421D-9CFB-6CAA71F6ACBA}"/>
    <cellStyle name="Normal 35 4 2 3" xfId="22483" xr:uid="{84BAFBFA-0F85-46E2-92CD-109021334975}"/>
    <cellStyle name="Normal 35 4 2 4" xfId="28181" xr:uid="{F429BAE8-EB05-485F-A2D5-BC9D1F462F1C}"/>
    <cellStyle name="Normal 35 4 2 5" xfId="33879" xr:uid="{3CE4DD67-92B8-40CD-8FD8-780EA83BB808}"/>
    <cellStyle name="Normal 35 4 3" xfId="6042" xr:uid="{89017EF8-1D98-40B8-8BD3-50C853BE68A6}"/>
    <cellStyle name="Normal 35 4 4" xfId="6043" xr:uid="{065C0A7B-E401-4AA4-BC00-0220774070F8}"/>
    <cellStyle name="Normal 35 4 5" xfId="15946" xr:uid="{6A82DB11-9970-449E-BAA5-AB10ECCD6114}"/>
    <cellStyle name="Normal 35 4 6" xfId="22482" xr:uid="{D709DC40-17C4-438F-BC12-61D39AC20E03}"/>
    <cellStyle name="Normal 35 4 7" xfId="28180" xr:uid="{A91B97E3-89FC-41ED-866B-559D0E76D510}"/>
    <cellStyle name="Normal 35 4 8" xfId="33878" xr:uid="{F8198EE7-225A-4F89-BA32-BB545939C4AC}"/>
    <cellStyle name="Normal 35 40" xfId="6044" xr:uid="{8C5A087C-A59A-476C-B4AA-000829EAC5AF}"/>
    <cellStyle name="Normal 35 40 2" xfId="15948" xr:uid="{0EAE2FCB-A74D-4753-8ECF-F354B2ABC0A6}"/>
    <cellStyle name="Normal 35 40 3" xfId="22484" xr:uid="{B133F236-3343-48BE-ABBB-56A9360DF84F}"/>
    <cellStyle name="Normal 35 40 4" xfId="28182" xr:uid="{8BDCCE0F-2A33-42A3-8450-0584C635AECF}"/>
    <cellStyle name="Normal 35 40 5" xfId="33880" xr:uid="{89408E9C-5680-4865-B59F-F5614984CA6A}"/>
    <cellStyle name="Normal 35 41" xfId="6045" xr:uid="{F917C63F-B341-4274-99DA-2BFF91423FF9}"/>
    <cellStyle name="Normal 35 41 2" xfId="15949" xr:uid="{0AD6BCF2-5CAC-4419-93CB-73644E7F7F2A}"/>
    <cellStyle name="Normal 35 41 3" xfId="22485" xr:uid="{CC620CC7-B4CB-4D8A-8D4D-4B02F5DBFE73}"/>
    <cellStyle name="Normal 35 41 4" xfId="28183" xr:uid="{1D8DA898-A95A-4D9C-87B2-37CD6F981BDA}"/>
    <cellStyle name="Normal 35 41 5" xfId="33881" xr:uid="{6F6D4CFF-C7C1-4DA0-AEBB-A35933538C98}"/>
    <cellStyle name="Normal 35 42" xfId="6046" xr:uid="{AA753498-D664-48DA-9E30-EC5F1B78985D}"/>
    <cellStyle name="Normal 35 42 2" xfId="15950" xr:uid="{884574F0-4C37-48CC-A2EC-652404C462D0}"/>
    <cellStyle name="Normal 35 42 3" xfId="22486" xr:uid="{9B221A12-22FE-4251-AF36-42C946C0C384}"/>
    <cellStyle name="Normal 35 42 4" xfId="28184" xr:uid="{615E9780-289E-4166-82C5-4F3A2FC202FB}"/>
    <cellStyle name="Normal 35 42 5" xfId="33882" xr:uid="{834749A4-912B-480F-A4DE-3F12711EF4A0}"/>
    <cellStyle name="Normal 35 43" xfId="6047" xr:uid="{598F882A-BB5F-435E-911F-E5389F332F92}"/>
    <cellStyle name="Normal 35 43 2" xfId="15951" xr:uid="{FFD92B57-F936-49A8-BF52-52613329AAFF}"/>
    <cellStyle name="Normal 35 43 3" xfId="22487" xr:uid="{22A78E03-F5DE-4210-BB1D-6FF470B79DA7}"/>
    <cellStyle name="Normal 35 43 4" xfId="28185" xr:uid="{5EE50F1D-EB79-443C-966D-00D334C22D19}"/>
    <cellStyle name="Normal 35 43 5" xfId="33883" xr:uid="{ED956E5D-4B0A-438C-AD9F-7C708F699132}"/>
    <cellStyle name="Normal 35 44" xfId="6048" xr:uid="{1B708CD7-88EB-4F9F-B2C7-9C05A708C5A2}"/>
    <cellStyle name="Normal 35 44 2" xfId="15952" xr:uid="{E7DC6354-6BFA-4E52-85CF-3EDD3B09B6B0}"/>
    <cellStyle name="Normal 35 44 3" xfId="22488" xr:uid="{4C6EECDA-D60C-42B6-A221-760FA44B1726}"/>
    <cellStyle name="Normal 35 44 4" xfId="28186" xr:uid="{72A5C4C5-6221-4D3E-A7AE-D75DE04E5E84}"/>
    <cellStyle name="Normal 35 44 5" xfId="33884" xr:uid="{618E12F2-806E-443F-8FE0-01872292E266}"/>
    <cellStyle name="Normal 35 45" xfId="6049" xr:uid="{F56D4B5C-B7C6-47EB-B268-FEFF613A0D65}"/>
    <cellStyle name="Normal 35 45 2" xfId="15953" xr:uid="{7BEF343F-91ED-40EE-928D-B2502A644A37}"/>
    <cellStyle name="Normal 35 45 3" xfId="22489" xr:uid="{D0C23A1C-EBD5-47C3-BB87-286C7CB44B5A}"/>
    <cellStyle name="Normal 35 45 4" xfId="28187" xr:uid="{485F40B2-9634-4325-B8BB-785D5A237CF0}"/>
    <cellStyle name="Normal 35 45 5" xfId="33885" xr:uid="{381B0CF7-3304-45DA-B1C8-CAE79FCEE5FF}"/>
    <cellStyle name="Normal 35 46" xfId="6050" xr:uid="{0E60C035-4EFB-4334-8DED-3909D97D2637}"/>
    <cellStyle name="Normal 35 46 2" xfId="15954" xr:uid="{2165FC28-E49C-4325-9FDF-C35359960569}"/>
    <cellStyle name="Normal 35 46 3" xfId="22490" xr:uid="{92129033-CB20-4A9E-BC59-F380B926A672}"/>
    <cellStyle name="Normal 35 46 4" xfId="28188" xr:uid="{82B6861B-7973-4887-9EA0-7390B56716F1}"/>
    <cellStyle name="Normal 35 46 5" xfId="33886" xr:uid="{FE346CC2-CB92-45B5-8D43-A3A26365E61C}"/>
    <cellStyle name="Normal 35 47" xfId="6051" xr:uid="{7D285351-56D0-41FF-9802-E384E5491DFE}"/>
    <cellStyle name="Normal 35 47 2" xfId="15955" xr:uid="{AB9C29F6-BF9D-410B-8CD5-893C475CE9AE}"/>
    <cellStyle name="Normal 35 47 3" xfId="22491" xr:uid="{B8C6CC58-E3FE-44EC-B578-986803BF4744}"/>
    <cellStyle name="Normal 35 47 4" xfId="28189" xr:uid="{C4F36FE5-2FBD-4540-BC42-EB54AED7784F}"/>
    <cellStyle name="Normal 35 47 5" xfId="33887" xr:uid="{AC139266-98C1-407A-BDB9-A09E51A36380}"/>
    <cellStyle name="Normal 35 48" xfId="6052" xr:uid="{609D1742-7691-4294-B7F1-2F776C0F0CA2}"/>
    <cellStyle name="Normal 35 48 2" xfId="15956" xr:uid="{5D0E999A-DBCE-4C21-8FAB-C3F1CC80FA19}"/>
    <cellStyle name="Normal 35 48 3" xfId="22492" xr:uid="{3AA53F66-ABA3-4D23-AC88-B9A811659C0B}"/>
    <cellStyle name="Normal 35 48 4" xfId="28190" xr:uid="{AB2D5E6B-63E5-469C-BA72-FDC9D96A0755}"/>
    <cellStyle name="Normal 35 48 5" xfId="33888" xr:uid="{482CD697-8445-490C-9604-F2BB8630954B}"/>
    <cellStyle name="Normal 35 49" xfId="6053" xr:uid="{5AFDD888-A1C3-457A-B46F-FBF3A97E61BC}"/>
    <cellStyle name="Normal 35 49 2" xfId="15957" xr:uid="{57961A82-198E-4109-B5A9-BF7B5F20FA83}"/>
    <cellStyle name="Normal 35 49 3" xfId="22493" xr:uid="{40AB6A19-7123-4A1D-90DB-9E627C916DB6}"/>
    <cellStyle name="Normal 35 49 4" xfId="28191" xr:uid="{96772CD7-8D50-4D8A-B69F-95C55A4E4A27}"/>
    <cellStyle name="Normal 35 49 5" xfId="33889" xr:uid="{3C9D96FC-6471-427A-9982-D01FA870529D}"/>
    <cellStyle name="Normal 35 5" xfId="6054" xr:uid="{81031E20-1314-44F1-96E4-DD1BDB564618}"/>
    <cellStyle name="Normal 35 5 2" xfId="6055" xr:uid="{1A5CB7F5-EF53-4E62-A7F4-079D425175EC}"/>
    <cellStyle name="Normal 35 5 2 2" xfId="15959" xr:uid="{25E9C13A-3B91-4F33-938F-8BE4E97285E5}"/>
    <cellStyle name="Normal 35 5 2 3" xfId="22495" xr:uid="{62075F86-68BA-4A40-9B54-26DAD7D10A87}"/>
    <cellStyle name="Normal 35 5 2 4" xfId="28193" xr:uid="{13B3001D-308D-4DC6-83A1-4B5A33B9C1E1}"/>
    <cellStyle name="Normal 35 5 2 5" xfId="33891" xr:uid="{5861C52D-4E9D-4889-B468-DA06B6B273D3}"/>
    <cellStyle name="Normal 35 5 3" xfId="6056" xr:uid="{D2C650F5-34FF-428E-95A4-7CD2C5E7194B}"/>
    <cellStyle name="Normal 35 5 4" xfId="6057" xr:uid="{028E203B-8E36-4AE1-B04B-0E55A3734BD0}"/>
    <cellStyle name="Normal 35 5 5" xfId="15958" xr:uid="{CFD900A9-168C-4B08-9379-8A9154D95D57}"/>
    <cellStyle name="Normal 35 5 6" xfId="22494" xr:uid="{0E9C4941-55EE-4F18-9618-2872669AA7A6}"/>
    <cellStyle name="Normal 35 5 7" xfId="28192" xr:uid="{08E58028-DB49-4B48-8F80-910DFF82EACC}"/>
    <cellStyle name="Normal 35 5 8" xfId="33890" xr:uid="{50B38462-4E3A-452D-B9D0-964DAD825880}"/>
    <cellStyle name="Normal 35 50" xfId="6058" xr:uid="{4B460E01-E439-4E07-A534-78FA8F078CDC}"/>
    <cellStyle name="Normal 35 50 2" xfId="15960" xr:uid="{B624C0C9-7B75-45DB-B791-E8199EBE56DC}"/>
    <cellStyle name="Normal 35 50 3" xfId="22496" xr:uid="{8DCABC62-211F-4301-95D7-BC868AA2ED02}"/>
    <cellStyle name="Normal 35 50 4" xfId="28194" xr:uid="{075871D5-A7CF-42C0-8A35-7EC942F8FC30}"/>
    <cellStyle name="Normal 35 50 5" xfId="33892" xr:uid="{B27CCE0F-A891-454D-92AC-B97CC8A540FA}"/>
    <cellStyle name="Normal 35 51" xfId="6059" xr:uid="{F388C248-74A1-4F7E-964F-EF3B78C3E19A}"/>
    <cellStyle name="Normal 35 51 2" xfId="15961" xr:uid="{7FF5E010-E2E2-470C-91C2-7B4FD2F24CEB}"/>
    <cellStyle name="Normal 35 51 3" xfId="22497" xr:uid="{5BD325B4-7DF2-4E00-ADA7-732F06D99944}"/>
    <cellStyle name="Normal 35 51 4" xfId="28195" xr:uid="{3F58D561-9496-4D56-BDA7-DFFAF3C0595B}"/>
    <cellStyle name="Normal 35 51 5" xfId="33893" xr:uid="{157B9249-ADD5-4AF3-B271-029D78A1E320}"/>
    <cellStyle name="Normal 35 52" xfId="6060" xr:uid="{67C54301-1271-465F-91C3-EC277CAA9675}"/>
    <cellStyle name="Normal 35 52 2" xfId="15962" xr:uid="{5A6AFE6F-72B9-4E10-A7F3-F99B527356CE}"/>
    <cellStyle name="Normal 35 52 3" xfId="22498" xr:uid="{22162124-7F1D-4442-9E21-616CAA73A08B}"/>
    <cellStyle name="Normal 35 52 4" xfId="28196" xr:uid="{79003F63-B331-4727-BE6E-B99C6396F5BE}"/>
    <cellStyle name="Normal 35 52 5" xfId="33894" xr:uid="{4D89776E-D6A9-4419-9F32-E6F27FB5CEFC}"/>
    <cellStyle name="Normal 35 53" xfId="6061" xr:uid="{CB8B64F6-E5D3-4CD7-831E-54CDD54E6FA8}"/>
    <cellStyle name="Normal 35 53 2" xfId="15963" xr:uid="{05609DED-4C1D-4CA1-83CC-812EA9039609}"/>
    <cellStyle name="Normal 35 53 3" xfId="22499" xr:uid="{015B4B02-AA4F-47D5-B2D3-36BA5C026A7B}"/>
    <cellStyle name="Normal 35 53 4" xfId="28197" xr:uid="{5A10B509-5B50-49D8-B1E9-AC1F759AACBB}"/>
    <cellStyle name="Normal 35 53 5" xfId="33895" xr:uid="{DBD2B75D-CDB9-4551-AA24-AC1AB207FE95}"/>
    <cellStyle name="Normal 35 54" xfId="6062" xr:uid="{105349F9-3E5D-44AB-9A82-7B6EAB07C171}"/>
    <cellStyle name="Normal 35 54 2" xfId="15964" xr:uid="{45867098-15D8-4B53-BB99-1D730D9E72AD}"/>
    <cellStyle name="Normal 35 54 3" xfId="22500" xr:uid="{901BE7EE-85B1-452A-91A8-E0C594C487FC}"/>
    <cellStyle name="Normal 35 54 4" xfId="28198" xr:uid="{F513A51B-623B-46EB-AE73-CD7C8BA08281}"/>
    <cellStyle name="Normal 35 54 5" xfId="33896" xr:uid="{EACCF477-44F4-412E-9086-D8CF6CA54C45}"/>
    <cellStyle name="Normal 35 55" xfId="6063" xr:uid="{7AC5D233-2C63-4AF2-A7CB-D6F4A35667CD}"/>
    <cellStyle name="Normal 35 55 2" xfId="15965" xr:uid="{542384C4-254F-433F-A2D2-7B19B782AD0C}"/>
    <cellStyle name="Normal 35 55 3" xfId="22501" xr:uid="{E12722FF-DFE8-449B-8214-1B549028136F}"/>
    <cellStyle name="Normal 35 55 4" xfId="28199" xr:uid="{24F2115B-64A9-4992-9E11-EDA09A081831}"/>
    <cellStyle name="Normal 35 55 5" xfId="33897" xr:uid="{532F3FAF-6022-4734-982C-A117FD5DCC42}"/>
    <cellStyle name="Normal 35 56" xfId="6064" xr:uid="{CE10A77A-5606-49B7-BE0B-A2819C0A2A06}"/>
    <cellStyle name="Normal 35 56 2" xfId="15966" xr:uid="{E687F68E-72E2-4FB7-9ADA-3ED8F25CB679}"/>
    <cellStyle name="Normal 35 56 3" xfId="22502" xr:uid="{F314CE9A-94A7-43C5-9E8E-9451E6F28939}"/>
    <cellStyle name="Normal 35 56 4" xfId="28200" xr:uid="{1A821C27-DB9F-4FF6-9435-BFF2DD39307C}"/>
    <cellStyle name="Normal 35 56 5" xfId="33898" xr:uid="{5DBCC7DB-F7AF-4D5A-84A3-3442DEA091F6}"/>
    <cellStyle name="Normal 35 57" xfId="6065" xr:uid="{C5743DDC-2388-47C0-B3B7-AB58AEB9C660}"/>
    <cellStyle name="Normal 35 57 2" xfId="15967" xr:uid="{3D2691C2-A84C-49FF-AD96-C2A73377AF34}"/>
    <cellStyle name="Normal 35 57 3" xfId="22503" xr:uid="{6A10618A-1D95-4D66-AA84-17941A619AEA}"/>
    <cellStyle name="Normal 35 57 4" xfId="28201" xr:uid="{97B56317-D30B-4FCF-83CF-1C0F4ED038F9}"/>
    <cellStyle name="Normal 35 57 5" xfId="33899" xr:uid="{4E70BC2E-A28D-4576-AB1A-FC5DBC09A003}"/>
    <cellStyle name="Normal 35 58" xfId="6066" xr:uid="{83555A22-1F32-44A5-9873-AA8595E02006}"/>
    <cellStyle name="Normal 35 58 2" xfId="15968" xr:uid="{A51025E3-EBFA-4716-B7FB-2566DDD3AF07}"/>
    <cellStyle name="Normal 35 58 3" xfId="22504" xr:uid="{1B481C82-3A1B-4A42-B7CC-7B6D7C920FAD}"/>
    <cellStyle name="Normal 35 58 4" xfId="28202" xr:uid="{68563019-DFED-417F-ABED-BB57F511DFFB}"/>
    <cellStyle name="Normal 35 58 5" xfId="33900" xr:uid="{7BDE6C16-FEDE-41F0-B054-6669C7C04334}"/>
    <cellStyle name="Normal 35 59" xfId="6067" xr:uid="{A8D1DDD5-9B0B-448D-BB4C-CABC9AEDD00D}"/>
    <cellStyle name="Normal 35 59 2" xfId="15969" xr:uid="{6F4166B8-1B62-43A9-B679-99804ECF6C1E}"/>
    <cellStyle name="Normal 35 59 3" xfId="22505" xr:uid="{F7A4D879-8FAD-4590-821F-E45AEEC982B2}"/>
    <cellStyle name="Normal 35 59 4" xfId="28203" xr:uid="{3D32BA75-D5A8-4C39-A967-63D0634800BF}"/>
    <cellStyle name="Normal 35 59 5" xfId="33901" xr:uid="{B38E244C-6834-444C-B405-9D024E416511}"/>
    <cellStyle name="Normal 35 6" xfId="6068" xr:uid="{881DE29C-59AE-4277-BEA5-517CC8B7DF3C}"/>
    <cellStyle name="Normal 35 6 2" xfId="6069" xr:uid="{67F31799-4D77-40DA-A76B-9DF0C164C0FB}"/>
    <cellStyle name="Normal 35 6 2 2" xfId="15971" xr:uid="{03CBB3FE-F50A-45E0-B8D4-56ED4B77DEA1}"/>
    <cellStyle name="Normal 35 6 2 3" xfId="22507" xr:uid="{D698072E-381D-4CDC-BAD5-633E0B488FF0}"/>
    <cellStyle name="Normal 35 6 2 4" xfId="28205" xr:uid="{5350061B-5942-47C5-9EDB-6676B9A803BB}"/>
    <cellStyle name="Normal 35 6 2 5" xfId="33903" xr:uid="{70F6D402-FF20-443F-B1A7-B0102098BAA8}"/>
    <cellStyle name="Normal 35 6 3" xfId="6070" xr:uid="{4D9E0316-034A-403B-A64F-F2F50876F15D}"/>
    <cellStyle name="Normal 35 6 4" xfId="6071" xr:uid="{B11A6861-5F16-4B13-907C-F85ED0CFFCAD}"/>
    <cellStyle name="Normal 35 6 5" xfId="15970" xr:uid="{C1BFE667-A046-4099-953C-510E2594CD98}"/>
    <cellStyle name="Normal 35 6 6" xfId="22506" xr:uid="{9EDD348E-EF27-42DC-B49A-4837602E2939}"/>
    <cellStyle name="Normal 35 6 7" xfId="28204" xr:uid="{C5C1F370-09D2-4BDC-83EA-B3E1843DDF64}"/>
    <cellStyle name="Normal 35 6 8" xfId="33902" xr:uid="{FDDD4472-EE77-46DE-9F80-8F44E7AD5B86}"/>
    <cellStyle name="Normal 35 60" xfId="6072" xr:uid="{455927B3-618B-43D9-ABD2-AFB69D0F161E}"/>
    <cellStyle name="Normal 35 60 2" xfId="15972" xr:uid="{A3F32AF3-474C-4504-9A0C-55FAD2A38A4B}"/>
    <cellStyle name="Normal 35 60 3" xfId="22508" xr:uid="{B9687FFC-FAEB-4CFF-B3DD-F5DF2E3017CF}"/>
    <cellStyle name="Normal 35 60 4" xfId="28206" xr:uid="{D0D806C9-105C-4588-BB67-7983C25BBD1B}"/>
    <cellStyle name="Normal 35 60 5" xfId="33904" xr:uid="{3FF59F7C-2AE6-448E-A511-119D46E3AD7B}"/>
    <cellStyle name="Normal 35 61" xfId="6073" xr:uid="{2118A613-05A3-4D31-AC1F-0BD4B7D2A785}"/>
    <cellStyle name="Normal 35 61 2" xfId="15973" xr:uid="{F887CFF6-BF2C-4899-8786-0DB6FA879B6A}"/>
    <cellStyle name="Normal 35 61 3" xfId="22509" xr:uid="{DE325573-C8A5-4114-A65F-F8541546C50B}"/>
    <cellStyle name="Normal 35 61 4" xfId="28207" xr:uid="{7FC0704B-3F46-46A9-AE61-735F67D5875A}"/>
    <cellStyle name="Normal 35 61 5" xfId="33905" xr:uid="{490490F9-FCE9-4C79-B27D-46761130D0FE}"/>
    <cellStyle name="Normal 35 62" xfId="6074" xr:uid="{635C9FF1-E2E8-4206-9156-232E2A9C1FB0}"/>
    <cellStyle name="Normal 35 62 2" xfId="15974" xr:uid="{5CE679F8-3068-44C1-B836-05A4CBDC57E5}"/>
    <cellStyle name="Normal 35 62 3" xfId="22510" xr:uid="{78E209F2-E211-43FE-A108-CF4A9C2F4AC6}"/>
    <cellStyle name="Normal 35 62 4" xfId="28208" xr:uid="{56DC6DB7-9C11-4214-A4C0-7552A56AB74A}"/>
    <cellStyle name="Normal 35 62 5" xfId="33906" xr:uid="{B10685F5-9A02-4BAC-93E3-15DE17B4DC1B}"/>
    <cellStyle name="Normal 35 7" xfId="6075" xr:uid="{3EAA1B35-F3B4-4433-974D-3CEB76C9CC97}"/>
    <cellStyle name="Normal 35 7 2" xfId="6076" xr:uid="{890D014D-4380-4740-A982-AEB946F5A3F6}"/>
    <cellStyle name="Normal 35 7 2 2" xfId="15976" xr:uid="{FC4179EE-FA44-467D-A5D8-A468C6F82FB9}"/>
    <cellStyle name="Normal 35 7 2 3" xfId="22512" xr:uid="{052DA26C-D7BC-49B1-AE98-0143FE097702}"/>
    <cellStyle name="Normal 35 7 2 4" xfId="28210" xr:uid="{5734632D-9BF4-4ED2-B985-9CE38304B5CF}"/>
    <cellStyle name="Normal 35 7 2 5" xfId="33908" xr:uid="{3C8F8D1A-26E5-4985-80F2-8B61FA5B4E08}"/>
    <cellStyle name="Normal 35 7 3" xfId="6077" xr:uid="{F73BD46C-F9EB-4D0B-A66A-3B5C8CE7B1EF}"/>
    <cellStyle name="Normal 35 7 4" xfId="6078" xr:uid="{938A3BB4-C60A-43C6-817F-25691D34B194}"/>
    <cellStyle name="Normal 35 7 5" xfId="15975" xr:uid="{3AC53116-893F-4385-9EE7-E25771BDBB08}"/>
    <cellStyle name="Normal 35 7 6" xfId="22511" xr:uid="{508482F7-E76F-4824-B999-D6699A462648}"/>
    <cellStyle name="Normal 35 7 7" xfId="28209" xr:uid="{C8AB3F09-A55E-4B39-9167-3839D5968438}"/>
    <cellStyle name="Normal 35 7 8" xfId="33907" xr:uid="{C29DAB0C-B612-4762-8587-441FCCDBBE70}"/>
    <cellStyle name="Normal 35 8" xfId="6079" xr:uid="{39492E64-3A92-4872-94D2-385E248BAC8D}"/>
    <cellStyle name="Normal 35 8 2" xfId="6080" xr:uid="{E1D9C358-572B-4410-A5A8-338BFA3C2BE3}"/>
    <cellStyle name="Normal 35 8 2 2" xfId="15978" xr:uid="{0EF10340-80FF-4D83-96BC-99F4DFE170C0}"/>
    <cellStyle name="Normal 35 8 2 3" xfId="22514" xr:uid="{9290BAFD-A946-4FA6-9ACA-BDC69D69F7C4}"/>
    <cellStyle name="Normal 35 8 2 4" xfId="28212" xr:uid="{F5DF1C5D-261D-4F71-9184-A3CF9E9F6B0A}"/>
    <cellStyle name="Normal 35 8 2 5" xfId="33910" xr:uid="{ED69EC91-EE57-4F5A-8676-C87C5239A03F}"/>
    <cellStyle name="Normal 35 8 3" xfId="6081" xr:uid="{0AEBF03F-3C74-4C88-9775-EA169B7D6369}"/>
    <cellStyle name="Normal 35 8 4" xfId="6082" xr:uid="{37AFCA57-9F59-40EC-B80C-103C7E776FC3}"/>
    <cellStyle name="Normal 35 8 5" xfId="15977" xr:uid="{E63B1003-BD5E-41B2-8988-0DE4745548BD}"/>
    <cellStyle name="Normal 35 8 6" xfId="22513" xr:uid="{C8A903C8-84B8-4AF3-85E5-815E9596A2E7}"/>
    <cellStyle name="Normal 35 8 7" xfId="28211" xr:uid="{F47CD292-8BA0-4CF3-8922-9BEF71CEF47F}"/>
    <cellStyle name="Normal 35 8 8" xfId="33909" xr:uid="{C2B95876-C6F2-4EF8-BF4C-E4FEFCE261D1}"/>
    <cellStyle name="Normal 35 9" xfId="6083" xr:uid="{1CEB19AC-44BE-467D-AA1C-60D529BAB97F}"/>
    <cellStyle name="Normal 35 9 2" xfId="6084" xr:uid="{849AA60F-8FAE-47E4-A6B8-1766FF246748}"/>
    <cellStyle name="Normal 35 9 2 2" xfId="15980" xr:uid="{185B68F8-DD0A-4B19-94CF-97611EE608AE}"/>
    <cellStyle name="Normal 35 9 2 3" xfId="22516" xr:uid="{7BC9A6C3-E81A-4BAF-9FDA-D7CEC60A7361}"/>
    <cellStyle name="Normal 35 9 2 4" xfId="28214" xr:uid="{7B86D16A-CE02-4289-B383-C8CC99ED8F38}"/>
    <cellStyle name="Normal 35 9 2 5" xfId="33912" xr:uid="{CC092995-B361-4B95-8914-A162D6F77141}"/>
    <cellStyle name="Normal 35 9 3" xfId="6085" xr:uid="{C31C8633-7310-4FFA-B8A6-A8F684A92091}"/>
    <cellStyle name="Normal 35 9 4" xfId="6086" xr:uid="{BF190D42-7C42-42CF-B437-BB0E0C4F3175}"/>
    <cellStyle name="Normal 35 9 5" xfId="15979" xr:uid="{0E1C1925-D9E6-4CB7-A28C-09D84CB304BB}"/>
    <cellStyle name="Normal 35 9 6" xfId="22515" xr:uid="{816FB9F8-678B-4CB9-8FA8-E99203B140BD}"/>
    <cellStyle name="Normal 35 9 7" xfId="28213" xr:uid="{8EAEDB65-7ECD-40EB-A83B-436FC0051C36}"/>
    <cellStyle name="Normal 35 9 8" xfId="33911" xr:uid="{BBB53359-6549-40FC-BC37-680D3628EC90}"/>
    <cellStyle name="Normal 36" xfId="1182" xr:uid="{F64D4B19-0333-40E0-9CF2-A2AE70FB7A18}"/>
    <cellStyle name="Normal 36 10" xfId="6087" xr:uid="{02ED94D6-54A8-4D76-B10B-9AEAAAE34A5C}"/>
    <cellStyle name="Normal 36 10 2" xfId="6088" xr:uid="{B8973A1F-DCA8-49C4-BFC1-F1759F248504}"/>
    <cellStyle name="Normal 36 10 2 2" xfId="15982" xr:uid="{7D4FE3E8-39E7-4C48-A1DF-D134AEFF61DD}"/>
    <cellStyle name="Normal 36 10 2 3" xfId="22518" xr:uid="{771E977B-AA75-4AFE-9F7C-D625EB367B73}"/>
    <cellStyle name="Normal 36 10 2 4" xfId="28216" xr:uid="{5A566173-B18D-4866-BA0C-0DE67F38CABF}"/>
    <cellStyle name="Normal 36 10 2 5" xfId="33914" xr:uid="{6817D95C-78D6-49AD-A49B-28531F6B76C9}"/>
    <cellStyle name="Normal 36 10 3" xfId="6089" xr:uid="{09114309-3386-4B40-A930-8F57F53AFCCF}"/>
    <cellStyle name="Normal 36 10 4" xfId="6090" xr:uid="{B2D20116-61CB-4702-AFDE-9B9F5CF45E97}"/>
    <cellStyle name="Normal 36 10 5" xfId="15981" xr:uid="{E2C5305A-AD20-4B6E-90C2-50BA82688F56}"/>
    <cellStyle name="Normal 36 10 6" xfId="22517" xr:uid="{52C7FA88-2B1A-46CF-9A6D-686EC2A4F06C}"/>
    <cellStyle name="Normal 36 10 7" xfId="28215" xr:uid="{3377323C-CE1F-428D-AF63-C4D04B6DA9F4}"/>
    <cellStyle name="Normal 36 10 8" xfId="33913" xr:uid="{EC05ACAA-9007-4CB2-A685-ED9C8BC5AF7A}"/>
    <cellStyle name="Normal 36 11" xfId="6091" xr:uid="{FB576401-3747-4759-AC17-EAF456BEF22D}"/>
    <cellStyle name="Normal 36 11 2" xfId="6092" xr:uid="{4F6E11B2-D217-4E49-A12E-47481571CF37}"/>
    <cellStyle name="Normal 36 11 2 2" xfId="15984" xr:uid="{E5B1604A-3F0F-42E8-8C11-63B198FF2BA9}"/>
    <cellStyle name="Normal 36 11 2 3" xfId="22520" xr:uid="{95D59514-FACE-46E3-80D3-BB80DF1F1E27}"/>
    <cellStyle name="Normal 36 11 2 4" xfId="28218" xr:uid="{35751354-AB47-4997-9EC5-E6E0B8501D35}"/>
    <cellStyle name="Normal 36 11 2 5" xfId="33916" xr:uid="{8DF09F54-62F8-4364-8C53-12868FF42B1E}"/>
    <cellStyle name="Normal 36 11 3" xfId="6093" xr:uid="{BD9B9120-25B1-4ED7-9E5F-3E20603BE9C4}"/>
    <cellStyle name="Normal 36 11 4" xfId="6094" xr:uid="{6913161F-E830-4B94-9046-7A6917811192}"/>
    <cellStyle name="Normal 36 11 5" xfId="15983" xr:uid="{58A3E80C-B10B-42FD-BD1C-A2D4B5AC4E26}"/>
    <cellStyle name="Normal 36 11 6" xfId="22519" xr:uid="{B9390CFC-62F2-40E4-A4F4-6A334DACF074}"/>
    <cellStyle name="Normal 36 11 7" xfId="28217" xr:uid="{156406AA-196C-463D-9209-40C86C763C05}"/>
    <cellStyle name="Normal 36 11 8" xfId="33915" xr:uid="{D872913E-AF48-4519-BDF9-0AA58AD37FBC}"/>
    <cellStyle name="Normal 36 12" xfId="6095" xr:uid="{6F262DE3-CB1B-4499-B03D-5C26B4360177}"/>
    <cellStyle name="Normal 36 12 2" xfId="6096" xr:uid="{D7BF58FA-6B1F-4A28-81D0-FE0FA3D7D062}"/>
    <cellStyle name="Normal 36 12 2 2" xfId="15986" xr:uid="{D8573C4E-B493-4A67-A3BD-441A4B827337}"/>
    <cellStyle name="Normal 36 12 2 3" xfId="22522" xr:uid="{C4E7042B-9FCD-4F03-9669-CDAA5F033632}"/>
    <cellStyle name="Normal 36 12 2 4" xfId="28220" xr:uid="{08197A32-109F-4F9F-9AF9-E3B920ADBCF0}"/>
    <cellStyle name="Normal 36 12 2 5" xfId="33918" xr:uid="{23ECE7D4-E221-436F-A36D-C100600D9428}"/>
    <cellStyle name="Normal 36 12 3" xfId="6097" xr:uid="{BAAD20B6-370A-4FD9-BF47-9734BDE974FC}"/>
    <cellStyle name="Normal 36 12 4" xfId="6098" xr:uid="{29829372-7A0D-4D4C-8BAF-2F1D4BD62B3C}"/>
    <cellStyle name="Normal 36 12 5" xfId="15985" xr:uid="{3B201DB0-8971-4A65-9E37-ABC076730C14}"/>
    <cellStyle name="Normal 36 12 6" xfId="22521" xr:uid="{BFCC6DDB-E10D-457F-9682-0A09024A5857}"/>
    <cellStyle name="Normal 36 12 7" xfId="28219" xr:uid="{5E027339-5A23-4FF8-AA5C-2B36857BEDA1}"/>
    <cellStyle name="Normal 36 12 8" xfId="33917" xr:uid="{F19808E4-0AE0-4949-87F0-E6CAB7846CBA}"/>
    <cellStyle name="Normal 36 13" xfId="6099" xr:uid="{C1389AAD-C959-4895-90CC-18D17201B9E5}"/>
    <cellStyle name="Normal 36 13 2" xfId="6100" xr:uid="{6F6B5157-ED1D-4784-A8F1-03FCD4508F99}"/>
    <cellStyle name="Normal 36 13 2 2" xfId="15988" xr:uid="{7801EE76-ED3B-4965-A137-13427352E065}"/>
    <cellStyle name="Normal 36 13 2 3" xfId="22524" xr:uid="{8F5E95AF-0CC5-4284-8FB7-1ECAF571A555}"/>
    <cellStyle name="Normal 36 13 2 4" xfId="28222" xr:uid="{2F2B5122-DEEA-4888-BB74-1B002CFEB30E}"/>
    <cellStyle name="Normal 36 13 2 5" xfId="33920" xr:uid="{8AB3D1F1-E1B8-429C-82D9-D3070DC11367}"/>
    <cellStyle name="Normal 36 13 3" xfId="6101" xr:uid="{AA6679DA-ED00-4CF7-85A3-52EA5709151D}"/>
    <cellStyle name="Normal 36 13 4" xfId="6102" xr:uid="{E44F9E37-2E30-4728-9517-AEEBFA98336C}"/>
    <cellStyle name="Normal 36 13 5" xfId="15987" xr:uid="{96494D81-F10C-45F1-9652-6556AD2D7A4C}"/>
    <cellStyle name="Normal 36 13 6" xfId="22523" xr:uid="{B477964F-758F-4403-9BC9-EAA2F6D5DA28}"/>
    <cellStyle name="Normal 36 13 7" xfId="28221" xr:uid="{CD7E6254-BB37-417F-B6A1-8B146A748449}"/>
    <cellStyle name="Normal 36 13 8" xfId="33919" xr:uid="{3FCF4FC8-26CE-4359-9A1E-5F598B53BDD4}"/>
    <cellStyle name="Normal 36 14" xfId="6103" xr:uid="{90A03998-E4D3-4482-8487-698D306AE39F}"/>
    <cellStyle name="Normal 36 14 2" xfId="6104" xr:uid="{A5691794-5382-4CF2-B3C9-637B3DEC01D9}"/>
    <cellStyle name="Normal 36 14 2 2" xfId="15990" xr:uid="{4E7707CF-9464-4515-895A-313E1EE5B20F}"/>
    <cellStyle name="Normal 36 14 2 3" xfId="22526" xr:uid="{B9741068-7EC5-47B4-9C9E-93772F02008B}"/>
    <cellStyle name="Normal 36 14 2 4" xfId="28224" xr:uid="{4AC09DBD-7B72-469E-AC92-7A899CE7B824}"/>
    <cellStyle name="Normal 36 14 2 5" xfId="33922" xr:uid="{3983A9F7-1992-41F9-9B1F-EA946BF040A4}"/>
    <cellStyle name="Normal 36 14 3" xfId="6105" xr:uid="{83E59514-E707-4DFE-A0EF-8C69E6DB771E}"/>
    <cellStyle name="Normal 36 14 4" xfId="6106" xr:uid="{8824D1FE-C5E6-4B5B-A204-AF615C5D3938}"/>
    <cellStyle name="Normal 36 14 5" xfId="15989" xr:uid="{2A210283-5F73-4F6B-8F82-31A0D79CAC97}"/>
    <cellStyle name="Normal 36 14 6" xfId="22525" xr:uid="{B97B2970-4EAC-4113-B9A9-C861CB696DFC}"/>
    <cellStyle name="Normal 36 14 7" xfId="28223" xr:uid="{C4A68BAF-A207-4895-854B-736E73198725}"/>
    <cellStyle name="Normal 36 14 8" xfId="33921" xr:uid="{6F1FF21E-204C-4832-8EBB-0C7721B9E068}"/>
    <cellStyle name="Normal 36 15" xfId="6107" xr:uid="{4AA86717-6281-407F-BB69-BF3E5893433B}"/>
    <cellStyle name="Normal 36 15 2" xfId="6108" xr:uid="{4C64BACB-2987-423A-9C33-48902CA1F6AE}"/>
    <cellStyle name="Normal 36 15 2 2" xfId="15992" xr:uid="{153B25F4-5856-468B-8B3F-C23CC27D549C}"/>
    <cellStyle name="Normal 36 15 2 3" xfId="22528" xr:uid="{A52BD090-F10E-46EB-A7DE-A13877933C87}"/>
    <cellStyle name="Normal 36 15 2 4" xfId="28226" xr:uid="{DFC3E329-5D37-4FD5-A4D5-2BBE65CE2696}"/>
    <cellStyle name="Normal 36 15 2 5" xfId="33924" xr:uid="{F4B6447F-8955-4293-BAEB-A20D6C8F418B}"/>
    <cellStyle name="Normal 36 15 3" xfId="6109" xr:uid="{A2F75D26-0227-463F-A684-6540E536D112}"/>
    <cellStyle name="Normal 36 15 4" xfId="6110" xr:uid="{2870EA66-8DC1-4982-8838-4AACB69D7047}"/>
    <cellStyle name="Normal 36 15 5" xfId="15991" xr:uid="{508837DE-4B7F-41C8-A850-03ECD81F54DE}"/>
    <cellStyle name="Normal 36 15 6" xfId="22527" xr:uid="{FD5AC753-5507-496C-9EEF-D5FEDBF74314}"/>
    <cellStyle name="Normal 36 15 7" xfId="28225" xr:uid="{3F738FE5-92BE-4556-A235-CAB5C41A9FB6}"/>
    <cellStyle name="Normal 36 15 8" xfId="33923" xr:uid="{EF38E387-B5AA-4DEA-A180-BB8AF1FC064E}"/>
    <cellStyle name="Normal 36 16" xfId="6111" xr:uid="{F231ECF5-D17A-48EF-A21C-3FAFB3E32AF0}"/>
    <cellStyle name="Normal 36 16 2" xfId="6112" xr:uid="{A84A720C-B832-47DC-BFE7-997B07CE1E2A}"/>
    <cellStyle name="Normal 36 16 2 2" xfId="15994" xr:uid="{080691F0-5910-434F-BE7B-1734E6D3707C}"/>
    <cellStyle name="Normal 36 16 2 3" xfId="22530" xr:uid="{B87053BC-0A6A-4CB1-9ABF-CD16248264E5}"/>
    <cellStyle name="Normal 36 16 2 4" xfId="28228" xr:uid="{D60D9B00-AE96-47BB-88E2-54E361173008}"/>
    <cellStyle name="Normal 36 16 2 5" xfId="33926" xr:uid="{F3480BE6-5BE1-489F-AF83-936CAB5DA4FB}"/>
    <cellStyle name="Normal 36 16 3" xfId="6113" xr:uid="{3386ABF4-983C-4868-8F80-89FF24CBE34D}"/>
    <cellStyle name="Normal 36 16 4" xfId="6114" xr:uid="{3A0C6C02-F4C5-41A5-A3EB-271D3B7F7D10}"/>
    <cellStyle name="Normal 36 16 5" xfId="15993" xr:uid="{8A47C2F1-D26B-41E5-B654-2C4388C6F6AB}"/>
    <cellStyle name="Normal 36 16 6" xfId="22529" xr:uid="{A480D48C-D1FB-44DC-9FE5-8375D9CAA80F}"/>
    <cellStyle name="Normal 36 16 7" xfId="28227" xr:uid="{1401C82B-1170-4C55-B58F-7B16F8E7C7D2}"/>
    <cellStyle name="Normal 36 16 8" xfId="33925" xr:uid="{C0F96A70-392A-4451-9463-25DD3D7B0C7D}"/>
    <cellStyle name="Normal 36 17" xfId="6115" xr:uid="{B3C7EE5E-D376-4D54-ABDA-BFAC15568BFF}"/>
    <cellStyle name="Normal 36 17 2" xfId="6116" xr:uid="{5985766E-04C2-4A0F-A53D-FFB6D9BF9D78}"/>
    <cellStyle name="Normal 36 17 2 2" xfId="15996" xr:uid="{CDED7077-E829-4B0E-8078-D506BB680EE0}"/>
    <cellStyle name="Normal 36 17 2 3" xfId="22532" xr:uid="{C7EFED92-C1DD-4D64-B911-76A9D257822D}"/>
    <cellStyle name="Normal 36 17 2 4" xfId="28230" xr:uid="{8EB02A87-97CF-4743-B0AE-88B1ADB1592F}"/>
    <cellStyle name="Normal 36 17 2 5" xfId="33928" xr:uid="{70D4CAC2-8C59-4B1E-887D-A6D53CDCC094}"/>
    <cellStyle name="Normal 36 17 3" xfId="6117" xr:uid="{D8AE6F65-7758-4679-88C3-3FBFA04FECDE}"/>
    <cellStyle name="Normal 36 17 4" xfId="6118" xr:uid="{22BCC7FF-6844-49C3-885E-24E492DC1553}"/>
    <cellStyle name="Normal 36 17 5" xfId="15995" xr:uid="{969E000A-31BE-47BD-9793-301390491CFD}"/>
    <cellStyle name="Normal 36 17 6" xfId="22531" xr:uid="{09848B25-192D-47C1-862E-0F98C01C6724}"/>
    <cellStyle name="Normal 36 17 7" xfId="28229" xr:uid="{373798B7-AE30-40B1-A214-4A6187818B78}"/>
    <cellStyle name="Normal 36 17 8" xfId="33927" xr:uid="{9162E136-47D2-4E21-968C-71291F3696EE}"/>
    <cellStyle name="Normal 36 18" xfId="6119" xr:uid="{0B7A3B67-51E9-4A4C-94A1-C480B243BEC1}"/>
    <cellStyle name="Normal 36 18 2" xfId="6120" xr:uid="{E45ED8A8-3CF7-4743-9AC6-DF738661EB04}"/>
    <cellStyle name="Normal 36 18 2 2" xfId="15998" xr:uid="{96656B1A-1713-40E2-A603-EE7BF99C22CD}"/>
    <cellStyle name="Normal 36 18 2 3" xfId="22534" xr:uid="{B2F3FD80-9462-4A06-B997-B3FADDBA292C}"/>
    <cellStyle name="Normal 36 18 2 4" xfId="28232" xr:uid="{4F17246C-C050-4CA8-A72F-E2C1B101E1DA}"/>
    <cellStyle name="Normal 36 18 2 5" xfId="33930" xr:uid="{F19A647C-0014-453B-BF05-4F27357EF808}"/>
    <cellStyle name="Normal 36 18 3" xfId="6121" xr:uid="{873A861A-B77A-4B8B-B4FE-9A4E59156F85}"/>
    <cellStyle name="Normal 36 18 4" xfId="6122" xr:uid="{19B60F86-E8F1-4BA6-B191-B2717A49C8D2}"/>
    <cellStyle name="Normal 36 18 5" xfId="15997" xr:uid="{547558BD-518C-42E0-AF40-3DE9C802FFCF}"/>
    <cellStyle name="Normal 36 18 6" xfId="22533" xr:uid="{9D389584-3D6C-4D73-9D89-7046B95771DC}"/>
    <cellStyle name="Normal 36 18 7" xfId="28231" xr:uid="{02F84A95-1047-4466-A3A7-A4722C6D56F1}"/>
    <cellStyle name="Normal 36 18 8" xfId="33929" xr:uid="{E4E14E28-848E-480B-9B0E-539871A18E4F}"/>
    <cellStyle name="Normal 36 19" xfId="6123" xr:uid="{747D2632-77DF-4835-93DD-5D25993219D8}"/>
    <cellStyle name="Normal 36 19 2" xfId="6124" xr:uid="{EBC1E32D-D7DF-4A8F-8031-475808EDED4A}"/>
    <cellStyle name="Normal 36 19 2 2" xfId="16000" xr:uid="{FB1914B1-FCAB-4214-B560-99924898E626}"/>
    <cellStyle name="Normal 36 19 2 3" xfId="22536" xr:uid="{614E3773-01A3-4BAB-9DF3-0393D4B0A625}"/>
    <cellStyle name="Normal 36 19 2 4" xfId="28234" xr:uid="{711C5C30-34F4-4B15-9B16-DE660FA48C88}"/>
    <cellStyle name="Normal 36 19 2 5" xfId="33932" xr:uid="{005AE444-3B7F-4673-A705-19032BE884AC}"/>
    <cellStyle name="Normal 36 19 3" xfId="6125" xr:uid="{AF04168F-767B-4E06-91AA-FD38DA98627B}"/>
    <cellStyle name="Normal 36 19 4" xfId="6126" xr:uid="{EE7BB927-EEDE-4057-84E7-630243437DA4}"/>
    <cellStyle name="Normal 36 19 5" xfId="15999" xr:uid="{689D5A9C-A618-4B17-8D38-C168ED39333E}"/>
    <cellStyle name="Normal 36 19 6" xfId="22535" xr:uid="{0507DACA-2D2B-4E76-889E-54FAB314D060}"/>
    <cellStyle name="Normal 36 19 7" xfId="28233" xr:uid="{1291EE47-B8BE-4A49-A9E6-DA6381DBD73F}"/>
    <cellStyle name="Normal 36 19 8" xfId="33931" xr:uid="{F27E35EA-4BBD-497C-9CA9-D90FB52EAA78}"/>
    <cellStyle name="Normal 36 2" xfId="6127" xr:uid="{FC51932A-6743-424C-BF17-7448D389868D}"/>
    <cellStyle name="Normal 36 2 2" xfId="6128" xr:uid="{B0F3F067-266B-47AB-B74D-86D01A6ECFF8}"/>
    <cellStyle name="Normal 36 2 2 2" xfId="16002" xr:uid="{1C9D01C0-319A-435C-9C19-1E88D37D7398}"/>
    <cellStyle name="Normal 36 2 2 3" xfId="22538" xr:uid="{02AA465F-4A2D-481F-B28B-9C669D393517}"/>
    <cellStyle name="Normal 36 2 2 4" xfId="28236" xr:uid="{7A7330B7-1DDE-48C9-BC92-95907167BFE1}"/>
    <cellStyle name="Normal 36 2 2 5" xfId="33934" xr:uid="{EDAFB4F2-535B-45F8-9F6D-06D49B9258D4}"/>
    <cellStyle name="Normal 36 2 3" xfId="6129" xr:uid="{4F1778EF-679B-4298-B74A-4D53A034EF6C}"/>
    <cellStyle name="Normal 36 2 4" xfId="6130" xr:uid="{A59AE2CD-844E-4842-BD6B-A82ADF79B980}"/>
    <cellStyle name="Normal 36 2 5" xfId="16001" xr:uid="{DCAA4A8E-DDF7-4FEE-90FF-1EE320F5CAB3}"/>
    <cellStyle name="Normal 36 2 6" xfId="22537" xr:uid="{4F8A6689-7D8B-4105-B446-324C29628383}"/>
    <cellStyle name="Normal 36 2 7" xfId="28235" xr:uid="{1174993E-2819-498B-A4B9-A2CA4A850634}"/>
    <cellStyle name="Normal 36 2 8" xfId="33933" xr:uid="{E2283FC7-A5BD-415A-B3B5-F54FA3B0CC2C}"/>
    <cellStyle name="Normal 36 20" xfId="6131" xr:uid="{948EA8BB-DF0E-4778-B331-FDC37A7F261D}"/>
    <cellStyle name="Normal 36 20 2" xfId="16003" xr:uid="{A7A33B03-9397-4521-AE0A-4AD7AC887B11}"/>
    <cellStyle name="Normal 36 20 3" xfId="22539" xr:uid="{78F96BDA-AB58-4423-AD3E-4F79B9277CAE}"/>
    <cellStyle name="Normal 36 20 4" xfId="28237" xr:uid="{F7AE6526-5BC1-4240-8D76-838F4B440363}"/>
    <cellStyle name="Normal 36 20 5" xfId="33935" xr:uid="{86D05921-8C36-4705-933C-1414F8CF40DA}"/>
    <cellStyle name="Normal 36 21" xfId="6132" xr:uid="{552FD67A-9878-4D30-B10E-32F9710899F3}"/>
    <cellStyle name="Normal 36 21 2" xfId="16004" xr:uid="{1D19627D-786B-448D-834D-A356833436A7}"/>
    <cellStyle name="Normal 36 21 3" xfId="22540" xr:uid="{427009E0-FC34-44FE-AA32-F0676BD01331}"/>
    <cellStyle name="Normal 36 21 4" xfId="28238" xr:uid="{4C9CC754-FD85-4AE4-902A-66F375895A5A}"/>
    <cellStyle name="Normal 36 21 5" xfId="33936" xr:uid="{A5F26983-4780-4F43-8D2E-94F37AEFE87D}"/>
    <cellStyle name="Normal 36 22" xfId="6133" xr:uid="{8840E229-613A-420E-9CC3-4818775F887C}"/>
    <cellStyle name="Normal 36 22 2" xfId="16005" xr:uid="{A83ED225-E207-4CB3-8C9B-A428C5F7A3CE}"/>
    <cellStyle name="Normal 36 22 3" xfId="22541" xr:uid="{18FD09AA-995A-4AC7-AFBA-BA69C0782891}"/>
    <cellStyle name="Normal 36 22 4" xfId="28239" xr:uid="{3C39C773-36A6-40B0-BAC0-19E12546DC4A}"/>
    <cellStyle name="Normal 36 22 5" xfId="33937" xr:uid="{6144235C-7951-4789-9EC4-CD27C13E2CE9}"/>
    <cellStyle name="Normal 36 23" xfId="6134" xr:uid="{B99F8B70-D92B-4C86-A3EA-7CC1786D600B}"/>
    <cellStyle name="Normal 36 23 2" xfId="16006" xr:uid="{0DDB1B7C-8F55-4FEA-B21B-642A4705479A}"/>
    <cellStyle name="Normal 36 23 3" xfId="22542" xr:uid="{40AB367D-C9F8-4B34-A80A-C68B72E52255}"/>
    <cellStyle name="Normal 36 23 4" xfId="28240" xr:uid="{98641BF5-95F7-4505-8DB3-CCF8734AD452}"/>
    <cellStyle name="Normal 36 23 5" xfId="33938" xr:uid="{3A185FCD-0331-4091-9610-2B935FFC237E}"/>
    <cellStyle name="Normal 36 24" xfId="6135" xr:uid="{D1B3F617-3921-434C-B186-10A9D2144AA3}"/>
    <cellStyle name="Normal 36 24 2" xfId="16007" xr:uid="{CBC44929-EEA7-4C4E-91F7-D2B4900DBC02}"/>
    <cellStyle name="Normal 36 24 3" xfId="22543" xr:uid="{BC78332D-8C80-4BEB-896B-E221DCBA5CF1}"/>
    <cellStyle name="Normal 36 24 4" xfId="28241" xr:uid="{D89A8FCC-129E-40F1-98D3-2AA1EC20D459}"/>
    <cellStyle name="Normal 36 24 5" xfId="33939" xr:uid="{E9CE6CFE-868C-416E-994D-B09716D4A906}"/>
    <cellStyle name="Normal 36 25" xfId="6136" xr:uid="{02E2C588-45EA-43A1-9CA8-14004FB08F99}"/>
    <cellStyle name="Normal 36 25 2" xfId="16008" xr:uid="{B0E7EEB3-045B-4D1E-B488-9863A8F1428B}"/>
    <cellStyle name="Normal 36 25 3" xfId="22544" xr:uid="{6B181064-43DF-4417-9A49-FF6CC42ADB5D}"/>
    <cellStyle name="Normal 36 25 4" xfId="28242" xr:uid="{75982790-B4D9-46AA-B8AF-C9F986B741B5}"/>
    <cellStyle name="Normal 36 25 5" xfId="33940" xr:uid="{B69D0127-9180-4FF0-B2BF-613F01CCB88F}"/>
    <cellStyle name="Normal 36 26" xfId="6137" xr:uid="{7753BB41-C222-4793-A2C3-85FF05D49706}"/>
    <cellStyle name="Normal 36 26 2" xfId="16009" xr:uid="{37582605-2E2B-490B-8349-B1CBE89AC9E0}"/>
    <cellStyle name="Normal 36 26 3" xfId="22545" xr:uid="{C52C6D5C-D637-4540-95FF-AE6F42B2C5A3}"/>
    <cellStyle name="Normal 36 26 4" xfId="28243" xr:uid="{90CC1E82-CF3B-4416-B9B9-9BCE6BD4A72F}"/>
    <cellStyle name="Normal 36 26 5" xfId="33941" xr:uid="{E5122446-7710-4D85-96E2-C73BF348ADC4}"/>
    <cellStyle name="Normal 36 27" xfId="6138" xr:uid="{0F70F01D-01C9-4D8F-8C9C-067711645289}"/>
    <cellStyle name="Normal 36 27 2" xfId="16010" xr:uid="{C2F87B0A-92D2-4CAB-9590-FEF542204E2F}"/>
    <cellStyle name="Normal 36 27 3" xfId="22546" xr:uid="{2F177E27-17A2-47A2-8FBE-762FCEBBE14B}"/>
    <cellStyle name="Normal 36 27 4" xfId="28244" xr:uid="{C1E60872-A769-47CB-9309-B3FB263163CA}"/>
    <cellStyle name="Normal 36 27 5" xfId="33942" xr:uid="{C1A582C5-5E30-45B6-A262-2CF96FB08A0B}"/>
    <cellStyle name="Normal 36 28" xfId="6139" xr:uid="{7FC9592E-DDAE-4239-ADAD-1F1CB04FB2C6}"/>
    <cellStyle name="Normal 36 28 2" xfId="16011" xr:uid="{03FD3F6B-E2D0-49D1-93D7-4AC9F16CBFC4}"/>
    <cellStyle name="Normal 36 28 3" xfId="22547" xr:uid="{D61379C6-F6D5-444A-AE11-D637A30858FC}"/>
    <cellStyle name="Normal 36 28 4" xfId="28245" xr:uid="{AFA3258F-4449-41FC-A4AF-DEFDF74ABDA1}"/>
    <cellStyle name="Normal 36 28 5" xfId="33943" xr:uid="{4CFF5397-29C4-4749-B2BD-0D13492316CA}"/>
    <cellStyle name="Normal 36 29" xfId="6140" xr:uid="{466D5DF5-5524-465A-AE12-1A8A0FDCF921}"/>
    <cellStyle name="Normal 36 29 2" xfId="16012" xr:uid="{881FE4DE-EA19-4B4B-A219-CC13190DF28F}"/>
    <cellStyle name="Normal 36 29 3" xfId="22548" xr:uid="{C5FF3017-CC8E-4E0A-9668-95354578DD89}"/>
    <cellStyle name="Normal 36 29 4" xfId="28246" xr:uid="{CBA9952E-7880-46CD-BB89-7DABCA204E72}"/>
    <cellStyle name="Normal 36 29 5" xfId="33944" xr:uid="{14A76180-4B2A-4142-BCF5-66C2A5398A04}"/>
    <cellStyle name="Normal 36 3" xfId="6141" xr:uid="{F51D9AFB-F961-494E-A47B-214CA84BF395}"/>
    <cellStyle name="Normal 36 3 2" xfId="6142" xr:uid="{C285F0EC-B60A-4C83-8C95-FC9FC858D24F}"/>
    <cellStyle name="Normal 36 3 2 2" xfId="16014" xr:uid="{1C0185A6-C846-445A-9A8C-0B131153520B}"/>
    <cellStyle name="Normal 36 3 2 3" xfId="22550" xr:uid="{D1E92233-9F2E-41D1-9EC0-D76B8ECB1662}"/>
    <cellStyle name="Normal 36 3 2 4" xfId="28248" xr:uid="{EA3D2348-578E-466B-87B3-57CB5E55FA4E}"/>
    <cellStyle name="Normal 36 3 2 5" xfId="33946" xr:uid="{92248DB7-1F8D-4F3F-A320-A87E1CC8E081}"/>
    <cellStyle name="Normal 36 3 3" xfId="6143" xr:uid="{88F72FE1-BB58-4275-8127-5674386F4E44}"/>
    <cellStyle name="Normal 36 3 4" xfId="6144" xr:uid="{D932A2A8-8C9D-4959-89AB-4E29B31C7E3F}"/>
    <cellStyle name="Normal 36 3 5" xfId="16013" xr:uid="{97C032A1-3CAC-41C0-9115-153DC92389AF}"/>
    <cellStyle name="Normal 36 3 6" xfId="22549" xr:uid="{CE8B8897-4A58-4889-A153-1CC4718886A7}"/>
    <cellStyle name="Normal 36 3 7" xfId="28247" xr:uid="{BDCF3438-86FE-4969-BDF1-E2646F5CEC16}"/>
    <cellStyle name="Normal 36 3 8" xfId="33945" xr:uid="{8DEFF017-9F74-4531-A672-4F304D8EF1AD}"/>
    <cellStyle name="Normal 36 30" xfId="6145" xr:uid="{F45E15C9-F5D2-4CDD-B1EA-66A9A4DAADBC}"/>
    <cellStyle name="Normal 36 30 2" xfId="16015" xr:uid="{B3F9B92D-8928-4E08-AEE6-15D118D1AE73}"/>
    <cellStyle name="Normal 36 30 3" xfId="22551" xr:uid="{627B3CA3-9D90-415A-ABF1-188DE0ACA9CE}"/>
    <cellStyle name="Normal 36 30 4" xfId="28249" xr:uid="{C169F9B3-14C9-4F1C-BEEB-97893AB8A85E}"/>
    <cellStyle name="Normal 36 30 5" xfId="33947" xr:uid="{263C928D-1199-44A0-9BFF-CA95649DAFB6}"/>
    <cellStyle name="Normal 36 31" xfId="6146" xr:uid="{8287129C-1E14-406D-8F15-C2FDA3CD3DD2}"/>
    <cellStyle name="Normal 36 31 2" xfId="16016" xr:uid="{91E5ADA9-ECCF-42FE-AC2B-9EE49C06F9AE}"/>
    <cellStyle name="Normal 36 31 3" xfId="22552" xr:uid="{7149D2D2-6E22-4515-A61C-1280FD3D6050}"/>
    <cellStyle name="Normal 36 31 4" xfId="28250" xr:uid="{6C057E38-88AE-49A8-B280-845B95877F1D}"/>
    <cellStyle name="Normal 36 31 5" xfId="33948" xr:uid="{F5E7DE62-8577-4A74-B18F-A3EE90415421}"/>
    <cellStyle name="Normal 36 32" xfId="6147" xr:uid="{9EB4748C-3191-4E6A-A900-0D320856B0CB}"/>
    <cellStyle name="Normal 36 32 2" xfId="16017" xr:uid="{7667274D-CDE7-4982-849D-1483D5AFECF0}"/>
    <cellStyle name="Normal 36 32 3" xfId="22553" xr:uid="{9DF0808F-F7F6-4982-9A1F-88D5B4CF410D}"/>
    <cellStyle name="Normal 36 32 4" xfId="28251" xr:uid="{7DD7B815-97C8-4C66-B788-3E504E3E5501}"/>
    <cellStyle name="Normal 36 32 5" xfId="33949" xr:uid="{79FC3B55-56A1-4411-BF05-A90514177823}"/>
    <cellStyle name="Normal 36 33" xfId="6148" xr:uid="{3115E28A-DEE2-4A0E-8816-8EF11D229D5A}"/>
    <cellStyle name="Normal 36 33 2" xfId="16018" xr:uid="{AB375727-A039-44A7-96A2-BE4324191C6E}"/>
    <cellStyle name="Normal 36 33 3" xfId="22554" xr:uid="{1C6CD96E-1A96-412E-AA9C-0A5C42AF9807}"/>
    <cellStyle name="Normal 36 33 4" xfId="28252" xr:uid="{935929FB-5E1C-4D19-AFFE-86740939A1B7}"/>
    <cellStyle name="Normal 36 33 5" xfId="33950" xr:uid="{4C812380-CD15-46AA-B106-5CADC6A069EC}"/>
    <cellStyle name="Normal 36 34" xfId="6149" xr:uid="{BE491CAF-874A-4DA5-9A21-F1E6DC1B15D8}"/>
    <cellStyle name="Normal 36 34 2" xfId="16019" xr:uid="{02E707F5-C9D0-475F-9F2C-3E105A3BED4B}"/>
    <cellStyle name="Normal 36 34 3" xfId="22555" xr:uid="{C2A26499-E9BF-4FBA-9540-D2ED821246AB}"/>
    <cellStyle name="Normal 36 34 4" xfId="28253" xr:uid="{174F92CF-EC1C-4AB4-9B52-10B7E6E5F284}"/>
    <cellStyle name="Normal 36 34 5" xfId="33951" xr:uid="{6D160595-021A-4DF3-A34A-6AA0120D9BCF}"/>
    <cellStyle name="Normal 36 35" xfId="6150" xr:uid="{2ED6EF6E-7FDA-4450-AAF1-EE552B52CBA4}"/>
    <cellStyle name="Normal 36 35 2" xfId="16020" xr:uid="{5760D051-0BDF-48FB-8A56-EF3534340A2E}"/>
    <cellStyle name="Normal 36 35 3" xfId="22556" xr:uid="{DFB96C87-241A-43D2-BDC3-ED5C460A49C4}"/>
    <cellStyle name="Normal 36 35 4" xfId="28254" xr:uid="{C2A5720C-9E5D-46EA-8254-34BB1D613C50}"/>
    <cellStyle name="Normal 36 35 5" xfId="33952" xr:uid="{131BFCE1-25EE-431A-8086-724327E56E1C}"/>
    <cellStyle name="Normal 36 36" xfId="6151" xr:uid="{17CA23EA-2E3E-4F7B-8694-0775D7694E80}"/>
    <cellStyle name="Normal 36 36 2" xfId="16021" xr:uid="{1A92C72C-929F-43D3-914E-2BA17CDA8E43}"/>
    <cellStyle name="Normal 36 36 3" xfId="22557" xr:uid="{1CA782FE-7F85-4959-A6DB-38772138D494}"/>
    <cellStyle name="Normal 36 36 4" xfId="28255" xr:uid="{DD2C0C6C-4F4C-40F9-AA58-DCA114ACD01A}"/>
    <cellStyle name="Normal 36 36 5" xfId="33953" xr:uid="{841351B2-C93E-4C41-B960-A478CE0EBD20}"/>
    <cellStyle name="Normal 36 37" xfId="6152" xr:uid="{5255A423-0656-43B4-9BD9-386FBCCBA0AD}"/>
    <cellStyle name="Normal 36 37 2" xfId="16022" xr:uid="{15485C90-FACB-4E66-8C57-DA4E49F6ADEA}"/>
    <cellStyle name="Normal 36 37 3" xfId="22558" xr:uid="{CDB25FAE-C428-4BDD-8E77-6098494CE07D}"/>
    <cellStyle name="Normal 36 37 4" xfId="28256" xr:uid="{955A0F55-4012-4BAA-8663-E3D8638F46DB}"/>
    <cellStyle name="Normal 36 37 5" xfId="33954" xr:uid="{9CB414EB-8A68-4C61-89CC-91DD9867D63B}"/>
    <cellStyle name="Normal 36 38" xfId="6153" xr:uid="{E3156AD8-BA4A-4FB8-8706-32B16750E483}"/>
    <cellStyle name="Normal 36 38 2" xfId="16023" xr:uid="{E1E2C7B8-4D6E-4883-B9D5-EC69B6ABD68D}"/>
    <cellStyle name="Normal 36 38 3" xfId="22559" xr:uid="{2E8F8E9B-5B3B-41A6-A39E-91FE5DE3D8D5}"/>
    <cellStyle name="Normal 36 38 4" xfId="28257" xr:uid="{159C5327-753E-4529-BF8D-4A9B269C5014}"/>
    <cellStyle name="Normal 36 38 5" xfId="33955" xr:uid="{A60D55B0-9954-4582-9D99-4F8E1DF75DDA}"/>
    <cellStyle name="Normal 36 39" xfId="6154" xr:uid="{1A8DCF31-0C97-46EF-A87D-6C7B0C94960B}"/>
    <cellStyle name="Normal 36 39 2" xfId="16024" xr:uid="{95716A64-97C6-42A8-ACF3-9510D7974595}"/>
    <cellStyle name="Normal 36 39 3" xfId="22560" xr:uid="{BD312395-D7FD-45C0-8BF6-40D48FB5F427}"/>
    <cellStyle name="Normal 36 39 4" xfId="28258" xr:uid="{92D39918-1CA1-4E63-9333-C558F1AF78CF}"/>
    <cellStyle name="Normal 36 39 5" xfId="33956" xr:uid="{0A934D87-9E0E-4C97-9918-754E5D49D3BF}"/>
    <cellStyle name="Normal 36 4" xfId="6155" xr:uid="{2A665DB1-D81B-4A97-8B36-4B40D3894346}"/>
    <cellStyle name="Normal 36 4 2" xfId="6156" xr:uid="{53432E1A-C271-4607-A0C4-6F3463B77AC6}"/>
    <cellStyle name="Normal 36 4 2 2" xfId="16026" xr:uid="{A590F0D6-C9AC-430A-9BBA-4227C1231608}"/>
    <cellStyle name="Normal 36 4 2 3" xfId="22562" xr:uid="{F93C9B0E-D439-4CB1-8581-854710D76E01}"/>
    <cellStyle name="Normal 36 4 2 4" xfId="28260" xr:uid="{056833D5-D009-44CE-B479-2CE7940E8CF2}"/>
    <cellStyle name="Normal 36 4 2 5" xfId="33958" xr:uid="{FCBD83DC-EB5A-4DE6-B038-3F4CEBA44B51}"/>
    <cellStyle name="Normal 36 4 3" xfId="6157" xr:uid="{CF2BF417-8F39-4E87-BBB2-241D5114BC50}"/>
    <cellStyle name="Normal 36 4 4" xfId="6158" xr:uid="{C96FFAE8-8A52-4EB3-A504-D861F864E7F1}"/>
    <cellStyle name="Normal 36 4 5" xfId="16025" xr:uid="{611A3D60-13F1-4069-B545-EC88C4F11A83}"/>
    <cellStyle name="Normal 36 4 6" xfId="22561" xr:uid="{2FBBF17B-E5E7-4BDE-8068-6CCFAEB3CA99}"/>
    <cellStyle name="Normal 36 4 7" xfId="28259" xr:uid="{D81172C3-81FA-4430-82B3-C74AC37E2ABE}"/>
    <cellStyle name="Normal 36 4 8" xfId="33957" xr:uid="{258E8EEE-4372-4D7B-B2BE-618789DE7AAB}"/>
    <cellStyle name="Normal 36 40" xfId="6159" xr:uid="{B8574975-D978-48E7-98D6-3EE5D9787694}"/>
    <cellStyle name="Normal 36 40 2" xfId="16027" xr:uid="{7BAD54EE-F03C-4004-9CBA-92FD4FB37455}"/>
    <cellStyle name="Normal 36 40 3" xfId="22563" xr:uid="{050EEAA1-5781-4D50-80D4-EE510404E4F1}"/>
    <cellStyle name="Normal 36 40 4" xfId="28261" xr:uid="{49E29EEB-9D17-4399-A377-F4EBE92098B7}"/>
    <cellStyle name="Normal 36 40 5" xfId="33959" xr:uid="{71D5E2A8-C05F-466E-A0AE-CEC76AE65750}"/>
    <cellStyle name="Normal 36 41" xfId="6160" xr:uid="{438AD907-A929-4710-A6C3-6A1819E63458}"/>
    <cellStyle name="Normal 36 41 2" xfId="16028" xr:uid="{B7D53AD6-163D-45AA-8187-364588656739}"/>
    <cellStyle name="Normal 36 41 3" xfId="22564" xr:uid="{150A7128-FB37-41E5-8E28-5E4CC9F32636}"/>
    <cellStyle name="Normal 36 41 4" xfId="28262" xr:uid="{6B27ED57-17BC-4A31-9B41-DCAD4709C264}"/>
    <cellStyle name="Normal 36 41 5" xfId="33960" xr:uid="{0525263B-43CD-4745-9D76-8065554B75EA}"/>
    <cellStyle name="Normal 36 42" xfId="6161" xr:uid="{3BB1FD0B-FB90-474C-B896-534C21522B0D}"/>
    <cellStyle name="Normal 36 42 2" xfId="16029" xr:uid="{C04FC4EA-AD7F-4308-8186-517B0C7831E9}"/>
    <cellStyle name="Normal 36 42 3" xfId="22565" xr:uid="{23C2090F-7F0F-47D5-A279-BF477A8DAEAF}"/>
    <cellStyle name="Normal 36 42 4" xfId="28263" xr:uid="{1617DD39-C518-4F1D-8EE6-EB782C274F56}"/>
    <cellStyle name="Normal 36 42 5" xfId="33961" xr:uid="{C8709F87-11B5-4528-9D5C-7632C895728C}"/>
    <cellStyle name="Normal 36 43" xfId="6162" xr:uid="{D2E97A05-8720-465A-BCC4-AEC89A14963F}"/>
    <cellStyle name="Normal 36 43 2" xfId="16030" xr:uid="{6FCB4A33-300B-44A2-839B-CC4474C1E86B}"/>
    <cellStyle name="Normal 36 43 3" xfId="22566" xr:uid="{59C783D1-B26C-4660-A624-7E199DFCA8A4}"/>
    <cellStyle name="Normal 36 43 4" xfId="28264" xr:uid="{D64CE0DD-A9D7-4BAF-A21F-7DCD647736DE}"/>
    <cellStyle name="Normal 36 43 5" xfId="33962" xr:uid="{BCBF786A-B365-4B91-8E9B-7C05F526A17D}"/>
    <cellStyle name="Normal 36 44" xfId="6163" xr:uid="{37FAE7E3-1481-4F45-89BA-7E2E03287C2E}"/>
    <cellStyle name="Normal 36 44 2" xfId="16031" xr:uid="{F4AB4CA2-2AA2-4862-9474-1BEA7F100576}"/>
    <cellStyle name="Normal 36 44 3" xfId="22567" xr:uid="{D6F70206-0CF1-4B59-91F2-A2D0168C63B5}"/>
    <cellStyle name="Normal 36 44 4" xfId="28265" xr:uid="{1217AA71-CDE2-44A2-9FB7-822C710667A4}"/>
    <cellStyle name="Normal 36 44 5" xfId="33963" xr:uid="{B787E945-D630-496A-89EB-ECDC663E5D41}"/>
    <cellStyle name="Normal 36 45" xfId="6164" xr:uid="{47EF43A6-CF2B-435A-B7B8-BBCB8088BCC6}"/>
    <cellStyle name="Normal 36 45 2" xfId="16032" xr:uid="{EC7FAFE1-9D10-4F02-B9D5-AEFAED664E76}"/>
    <cellStyle name="Normal 36 45 3" xfId="22568" xr:uid="{2555D1C8-3BE2-4C23-918C-121C0BEC24FE}"/>
    <cellStyle name="Normal 36 45 4" xfId="28266" xr:uid="{16938CEA-A018-4CC0-9EE4-683C714BE27B}"/>
    <cellStyle name="Normal 36 45 5" xfId="33964" xr:uid="{CC996CAC-69C4-4DF7-8588-10654D867190}"/>
    <cellStyle name="Normal 36 46" xfId="6165" xr:uid="{E8654A5E-E239-4C90-9378-F2ED32200F5C}"/>
    <cellStyle name="Normal 36 46 2" xfId="16033" xr:uid="{82A683AC-34A8-46E4-92F7-FB5A478D523A}"/>
    <cellStyle name="Normal 36 46 3" xfId="22569" xr:uid="{B4B8770F-D226-405F-A0D9-817E1DA0D7C6}"/>
    <cellStyle name="Normal 36 46 4" xfId="28267" xr:uid="{50B32C4B-34EE-4754-A2B0-680C36DFC20C}"/>
    <cellStyle name="Normal 36 46 5" xfId="33965" xr:uid="{F45949C6-4EF5-4EFB-9BAE-8D6C5709C3E8}"/>
    <cellStyle name="Normal 36 47" xfId="6166" xr:uid="{7AB05003-BABC-47F5-A5DB-EA4DCC376245}"/>
    <cellStyle name="Normal 36 47 2" xfId="16034" xr:uid="{0C285B78-75F4-46BD-B86F-B065825C51C2}"/>
    <cellStyle name="Normal 36 47 3" xfId="22570" xr:uid="{3D98DE02-CEA5-48B2-BD4A-BBB2C821C082}"/>
    <cellStyle name="Normal 36 47 4" xfId="28268" xr:uid="{1CFBE960-70C3-4539-9C26-E0A68CC0407C}"/>
    <cellStyle name="Normal 36 47 5" xfId="33966" xr:uid="{D5877864-B204-4C95-9250-079DB2832976}"/>
    <cellStyle name="Normal 36 48" xfId="6167" xr:uid="{98DBAD37-1D98-4B58-9125-F0616C58B384}"/>
    <cellStyle name="Normal 36 48 2" xfId="16035" xr:uid="{4E3E5D86-ACA8-4DCD-9500-4C0063658FAC}"/>
    <cellStyle name="Normal 36 48 3" xfId="22571" xr:uid="{CF279D92-559E-45FA-8B70-FCD2A2FAD973}"/>
    <cellStyle name="Normal 36 48 4" xfId="28269" xr:uid="{3829FFAC-CB27-4DC5-9886-C7152903CA34}"/>
    <cellStyle name="Normal 36 48 5" xfId="33967" xr:uid="{F9857A01-7E27-4604-B026-79D82730D11F}"/>
    <cellStyle name="Normal 36 49" xfId="6168" xr:uid="{F65BBA5A-1F71-4F32-8F01-F22E8314BE3C}"/>
    <cellStyle name="Normal 36 49 2" xfId="16036" xr:uid="{38E48507-EA18-4E98-AE19-7C2E280EFA5C}"/>
    <cellStyle name="Normal 36 49 3" xfId="22572" xr:uid="{B195AED5-5936-407A-9C3D-C7B2FD01F559}"/>
    <cellStyle name="Normal 36 49 4" xfId="28270" xr:uid="{5190B94F-42AC-420A-9061-33AD4F81537A}"/>
    <cellStyle name="Normal 36 49 5" xfId="33968" xr:uid="{DB4F7363-A577-467C-A6C8-67BCF536D222}"/>
    <cellStyle name="Normal 36 5" xfId="6169" xr:uid="{FE021ADD-A999-4AA4-97E0-EF7EA77CB244}"/>
    <cellStyle name="Normal 36 5 2" xfId="6170" xr:uid="{78965090-5AF3-4F26-AED5-0AF27C0A572F}"/>
    <cellStyle name="Normal 36 5 2 2" xfId="16038" xr:uid="{293BCF3A-2AF4-43BF-994A-DF974373F1BC}"/>
    <cellStyle name="Normal 36 5 2 3" xfId="22574" xr:uid="{C56806C5-2F74-4681-82E9-B2EC58C95FA4}"/>
    <cellStyle name="Normal 36 5 2 4" xfId="28272" xr:uid="{8A12006F-6027-4269-946B-A03CFA6F04D9}"/>
    <cellStyle name="Normal 36 5 2 5" xfId="33970" xr:uid="{3B1FEEFB-8F1E-45F9-B31B-329B63301438}"/>
    <cellStyle name="Normal 36 5 3" xfId="6171" xr:uid="{D686F745-15F3-487A-AF42-040ECECE7B44}"/>
    <cellStyle name="Normal 36 5 4" xfId="6172" xr:uid="{95CC6FDC-1C12-492C-985B-5541FBD5551F}"/>
    <cellStyle name="Normal 36 5 5" xfId="16037" xr:uid="{6E2072F4-83F2-42EF-BE02-2A0AADC1532B}"/>
    <cellStyle name="Normal 36 5 6" xfId="22573" xr:uid="{7DE473D3-30C8-4195-9D2F-1266E2691813}"/>
    <cellStyle name="Normal 36 5 7" xfId="28271" xr:uid="{2FFE7B57-9084-4570-A075-4294383ADCFB}"/>
    <cellStyle name="Normal 36 5 8" xfId="33969" xr:uid="{A8B679D3-FCD8-4224-80FC-4851D0E141FE}"/>
    <cellStyle name="Normal 36 50" xfId="6173" xr:uid="{EDC52B07-38F8-44EE-A228-3D963A817E15}"/>
    <cellStyle name="Normal 36 50 2" xfId="16039" xr:uid="{430A18A5-3BE6-45FA-A6F0-9399E6D0BBEB}"/>
    <cellStyle name="Normal 36 50 3" xfId="22575" xr:uid="{C09B878F-06C0-4E80-A646-89417E110B21}"/>
    <cellStyle name="Normal 36 50 4" xfId="28273" xr:uid="{B4444240-769E-460C-8D1E-E5A605370BD9}"/>
    <cellStyle name="Normal 36 50 5" xfId="33971" xr:uid="{2A2C6B3B-9ACE-47AF-A5E4-7D3AA3ED8953}"/>
    <cellStyle name="Normal 36 51" xfId="6174" xr:uid="{56968555-E9AA-400C-A888-D4C881461F06}"/>
    <cellStyle name="Normal 36 51 2" xfId="16040" xr:uid="{3507E472-5FE1-43B2-BC58-69E5346B7C18}"/>
    <cellStyle name="Normal 36 51 3" xfId="22576" xr:uid="{CA16F12D-C283-4516-8953-99ED209BB1BB}"/>
    <cellStyle name="Normal 36 51 4" xfId="28274" xr:uid="{D93BA116-B8BF-4C08-9F89-CB5580768706}"/>
    <cellStyle name="Normal 36 51 5" xfId="33972" xr:uid="{173D9360-EE3C-4EC0-A124-22F2B954B9F0}"/>
    <cellStyle name="Normal 36 52" xfId="6175" xr:uid="{E84E8B9C-E750-4E28-BF5F-6A6FCC0DCD2F}"/>
    <cellStyle name="Normal 36 52 2" xfId="16041" xr:uid="{422235B4-3E86-4454-9B7F-AB7EFAFA35BC}"/>
    <cellStyle name="Normal 36 52 3" xfId="22577" xr:uid="{5BC1652F-33B0-422D-AB5E-913729A208AB}"/>
    <cellStyle name="Normal 36 52 4" xfId="28275" xr:uid="{D111B6D5-7D56-4088-A906-48697BFC7237}"/>
    <cellStyle name="Normal 36 52 5" xfId="33973" xr:uid="{1926AA69-3A59-4861-A578-B43823DD1F04}"/>
    <cellStyle name="Normal 36 53" xfId="6176" xr:uid="{C06BA705-1065-4248-803E-3497BF36F0D8}"/>
    <cellStyle name="Normal 36 53 2" xfId="16042" xr:uid="{69E76197-C274-4018-A2EB-5517325BF477}"/>
    <cellStyle name="Normal 36 53 3" xfId="22578" xr:uid="{B7613A4E-D82A-454B-B664-B95DE6617022}"/>
    <cellStyle name="Normal 36 53 4" xfId="28276" xr:uid="{CEDAB673-E9E9-456E-B1D2-052CBB7351D7}"/>
    <cellStyle name="Normal 36 53 5" xfId="33974" xr:uid="{672E9452-8868-4DAF-AB68-DFBA3CDF3DD1}"/>
    <cellStyle name="Normal 36 54" xfId="6177" xr:uid="{EEF18424-1AA0-45DF-9BEA-6A885DD0071A}"/>
    <cellStyle name="Normal 36 54 2" xfId="16043" xr:uid="{1DB39A9F-B348-4694-9047-31E6A41045E0}"/>
    <cellStyle name="Normal 36 54 3" xfId="22579" xr:uid="{5EBC31A8-CB8D-49DA-88EB-3FF173DE7B78}"/>
    <cellStyle name="Normal 36 54 4" xfId="28277" xr:uid="{684FB2F1-2546-41CA-AF3E-FEA8651696C0}"/>
    <cellStyle name="Normal 36 54 5" xfId="33975" xr:uid="{F7D4AB11-BBE6-46B7-9F6F-7793B5B5F886}"/>
    <cellStyle name="Normal 36 55" xfId="6178" xr:uid="{0B253DFB-DBD4-4323-A022-7081B32B29EA}"/>
    <cellStyle name="Normal 36 55 2" xfId="16044" xr:uid="{9923F0A5-BF6E-40C5-AB43-BE67F03D3C34}"/>
    <cellStyle name="Normal 36 55 3" xfId="22580" xr:uid="{3B3536F9-D9A6-4755-938A-DDFD78E047E3}"/>
    <cellStyle name="Normal 36 55 4" xfId="28278" xr:uid="{50DCEB59-B2A2-4E73-AEE5-3C6D6546B949}"/>
    <cellStyle name="Normal 36 55 5" xfId="33976" xr:uid="{8806C601-3AD0-4905-97C9-87A75C22EE53}"/>
    <cellStyle name="Normal 36 56" xfId="6179" xr:uid="{4F51A19C-B989-48E6-932E-EF48220D2A57}"/>
    <cellStyle name="Normal 36 56 2" xfId="16045" xr:uid="{465E8D12-E6D1-4093-8296-6482CA79FDBD}"/>
    <cellStyle name="Normal 36 56 3" xfId="22581" xr:uid="{367FD701-5009-4285-AA6D-3D9BECBAD796}"/>
    <cellStyle name="Normal 36 56 4" xfId="28279" xr:uid="{8DC5EAFB-84CE-48FF-8E89-ADFEE4AE0279}"/>
    <cellStyle name="Normal 36 56 5" xfId="33977" xr:uid="{3BA3ECA8-818A-4159-B209-4FEADAE8547B}"/>
    <cellStyle name="Normal 36 57" xfId="6180" xr:uid="{B80B48AD-B13C-4916-86D1-7FD6A7B65A3C}"/>
    <cellStyle name="Normal 36 57 2" xfId="16046" xr:uid="{406B4B31-F5DF-47A1-B7D9-4F140B1085CD}"/>
    <cellStyle name="Normal 36 57 3" xfId="22582" xr:uid="{168F8F9F-3F9F-4CFF-BFAF-4BA64B31241D}"/>
    <cellStyle name="Normal 36 57 4" xfId="28280" xr:uid="{6536A57E-FA25-4DFD-847D-147754129607}"/>
    <cellStyle name="Normal 36 57 5" xfId="33978" xr:uid="{45382802-F871-4E3C-9D27-224247DA4C04}"/>
    <cellStyle name="Normal 36 58" xfId="6181" xr:uid="{CCCBFD44-4ADD-451B-A6F9-DF31F4271CA2}"/>
    <cellStyle name="Normal 36 58 2" xfId="16047" xr:uid="{C110193B-424A-488F-AB11-FEB6590DA4A7}"/>
    <cellStyle name="Normal 36 58 3" xfId="22583" xr:uid="{9724542A-E215-4C55-B21B-FDA01A9189D6}"/>
    <cellStyle name="Normal 36 58 4" xfId="28281" xr:uid="{15169C5D-EDCB-4065-815C-DF9F51639888}"/>
    <cellStyle name="Normal 36 58 5" xfId="33979" xr:uid="{FACABAA6-8141-479B-9B90-B56107F4711E}"/>
    <cellStyle name="Normal 36 59" xfId="6182" xr:uid="{A7BC59FF-D2BF-4E09-A568-8A97A701E347}"/>
    <cellStyle name="Normal 36 59 2" xfId="16048" xr:uid="{59712E00-B419-4A4A-A6C0-A4698C2FEF19}"/>
    <cellStyle name="Normal 36 59 3" xfId="22584" xr:uid="{6A96D981-2391-4C9D-B9CF-886E97262C52}"/>
    <cellStyle name="Normal 36 59 4" xfId="28282" xr:uid="{FA21D8E9-327A-463F-8878-E72DC9FF7DF0}"/>
    <cellStyle name="Normal 36 59 5" xfId="33980" xr:uid="{BE41E2F3-3404-496F-9640-305AC1584BD0}"/>
    <cellStyle name="Normal 36 6" xfId="6183" xr:uid="{737692AA-34CA-4B2C-AAF8-A62EB31451DD}"/>
    <cellStyle name="Normal 36 6 2" xfId="6184" xr:uid="{CD3933A5-F74D-4328-8D0F-2EAFE38A3040}"/>
    <cellStyle name="Normal 36 6 2 2" xfId="16050" xr:uid="{8AB66834-0E46-4206-AE24-99A9F6CF232D}"/>
    <cellStyle name="Normal 36 6 2 3" xfId="22586" xr:uid="{78263EBF-2E92-4A26-8C2D-599F5387769E}"/>
    <cellStyle name="Normal 36 6 2 4" xfId="28284" xr:uid="{7BD1F9BD-DF0C-4326-B0F5-4C24635605A4}"/>
    <cellStyle name="Normal 36 6 2 5" xfId="33982" xr:uid="{31B3958D-C571-4B9D-B97E-DA0B48AD9B5A}"/>
    <cellStyle name="Normal 36 6 3" xfId="6185" xr:uid="{4AF85496-1522-4A39-9DE1-6D8DA9276292}"/>
    <cellStyle name="Normal 36 6 4" xfId="6186" xr:uid="{057CB65C-44F1-4A2D-8E69-C8DCB09BC50E}"/>
    <cellStyle name="Normal 36 6 5" xfId="16049" xr:uid="{2C633376-BE7F-4D4C-B786-5FC878DC1324}"/>
    <cellStyle name="Normal 36 6 6" xfId="22585" xr:uid="{7B8B1B5E-5281-4A1A-B7C4-37C2BF51243D}"/>
    <cellStyle name="Normal 36 6 7" xfId="28283" xr:uid="{15C66D75-57B1-4055-B1B7-1EFA3A769B93}"/>
    <cellStyle name="Normal 36 6 8" xfId="33981" xr:uid="{4980421A-A320-40AC-B9D4-15FF253AB9CA}"/>
    <cellStyle name="Normal 36 60" xfId="6187" xr:uid="{743A1894-B7AC-4D1D-AFDA-5E8AE99F0C1D}"/>
    <cellStyle name="Normal 36 60 2" xfId="16051" xr:uid="{79E4C889-DAE9-40D9-BA08-3BBDE6FC9B24}"/>
    <cellStyle name="Normal 36 60 3" xfId="22587" xr:uid="{04CF3EB7-AB71-4CB1-83A8-4A4AA21E8323}"/>
    <cellStyle name="Normal 36 60 4" xfId="28285" xr:uid="{90F5BC57-D680-4E0A-8A4A-EF04DCB23904}"/>
    <cellStyle name="Normal 36 60 5" xfId="33983" xr:uid="{C3E3FA4A-34A4-419A-9C16-44C2C0BE9364}"/>
    <cellStyle name="Normal 36 61" xfId="6188" xr:uid="{F3B1A156-C162-4A21-8663-024D5588158A}"/>
    <cellStyle name="Normal 36 61 2" xfId="16052" xr:uid="{9E0EF396-1D43-42E8-A93A-308C531F36D6}"/>
    <cellStyle name="Normal 36 61 3" xfId="22588" xr:uid="{2538920C-8CE9-4AB4-B0C5-81EDF3DC9C6F}"/>
    <cellStyle name="Normal 36 61 4" xfId="28286" xr:uid="{9C10CA64-0E7E-4EBA-B98A-06C20CF1806F}"/>
    <cellStyle name="Normal 36 61 5" xfId="33984" xr:uid="{7A5BEDCB-5859-4A8E-BFC6-57C3210F4427}"/>
    <cellStyle name="Normal 36 62" xfId="6189" xr:uid="{13C6481F-A662-4BCA-B5CB-52BC07D71A6F}"/>
    <cellStyle name="Normal 36 62 2" xfId="16053" xr:uid="{FAB70156-7940-4BB3-9C09-238941E924FF}"/>
    <cellStyle name="Normal 36 62 3" xfId="22589" xr:uid="{C4DAF595-A8F3-4F5D-843A-003E828CF02D}"/>
    <cellStyle name="Normal 36 62 4" xfId="28287" xr:uid="{E4EC04C4-CF6C-41A3-B6E1-1AA5E5500A9A}"/>
    <cellStyle name="Normal 36 62 5" xfId="33985" xr:uid="{860CEE6F-EA1A-426D-8397-9D6A33F47528}"/>
    <cellStyle name="Normal 36 7" xfId="6190" xr:uid="{F30D5807-BA6F-42DE-B59A-B6885677AB5B}"/>
    <cellStyle name="Normal 36 7 2" xfId="6191" xr:uid="{E71F5E67-3AD1-49C3-8481-2185BB681331}"/>
    <cellStyle name="Normal 36 7 2 2" xfId="16055" xr:uid="{6B761B12-5174-42BA-BAB8-87FCC9ABD7C3}"/>
    <cellStyle name="Normal 36 7 2 3" xfId="22591" xr:uid="{138669F2-E4BE-4D19-81FD-0703732672BD}"/>
    <cellStyle name="Normal 36 7 2 4" xfId="28289" xr:uid="{CF6BB494-9E7A-40B1-AE87-71F891F885AE}"/>
    <cellStyle name="Normal 36 7 2 5" xfId="33987" xr:uid="{66ADC0C1-DC19-4793-8B1A-1A726FD19E02}"/>
    <cellStyle name="Normal 36 7 3" xfId="6192" xr:uid="{3021F852-841B-4966-8C72-662DD175A789}"/>
    <cellStyle name="Normal 36 7 4" xfId="6193" xr:uid="{1BA9B34C-C862-4F5C-9D12-8FC4D556B585}"/>
    <cellStyle name="Normal 36 7 5" xfId="16054" xr:uid="{2539E8C0-13DE-4398-BA61-80F114716CE3}"/>
    <cellStyle name="Normal 36 7 6" xfId="22590" xr:uid="{D8B919F2-776B-4622-8D79-75205C1C4038}"/>
    <cellStyle name="Normal 36 7 7" xfId="28288" xr:uid="{8BBEB7EB-41C7-40EF-A19F-98B8A43F80E5}"/>
    <cellStyle name="Normal 36 7 8" xfId="33986" xr:uid="{6E97F3F0-A2C8-4D09-9A96-F2EF5AB25C15}"/>
    <cellStyle name="Normal 36 8" xfId="6194" xr:uid="{7DACF6E4-AE07-49BD-A642-A6198AFE57FE}"/>
    <cellStyle name="Normal 36 8 2" xfId="6195" xr:uid="{2BEC908B-0607-48BF-81C8-4C9E0489A240}"/>
    <cellStyle name="Normal 36 8 2 2" xfId="16057" xr:uid="{DB477840-93C9-4C0B-8DF4-D4E8D855EE8C}"/>
    <cellStyle name="Normal 36 8 2 3" xfId="22593" xr:uid="{C3F1389E-9C9D-47B2-9805-96D7A5F96BE8}"/>
    <cellStyle name="Normal 36 8 2 4" xfId="28291" xr:uid="{E8915166-D8D8-4259-B3A2-E247DD7AD0CF}"/>
    <cellStyle name="Normal 36 8 2 5" xfId="33989" xr:uid="{05F57034-21F8-4154-87D3-295245D59954}"/>
    <cellStyle name="Normal 36 8 3" xfId="6196" xr:uid="{8CF7C264-26E2-4120-8813-2B5896B6F655}"/>
    <cellStyle name="Normal 36 8 4" xfId="6197" xr:uid="{138D8AD0-0ED1-46C7-BF43-F63661D9EBDC}"/>
    <cellStyle name="Normal 36 8 5" xfId="16056" xr:uid="{747D2C5D-6749-4D1D-B6FC-1D5CEA413770}"/>
    <cellStyle name="Normal 36 8 6" xfId="22592" xr:uid="{38447FC7-B3F6-43F2-BE36-235D800701DB}"/>
    <cellStyle name="Normal 36 8 7" xfId="28290" xr:uid="{C746624A-047F-4C11-BD39-EC644920D761}"/>
    <cellStyle name="Normal 36 8 8" xfId="33988" xr:uid="{C081C894-ED20-4F1F-BF13-69C09E28D75D}"/>
    <cellStyle name="Normal 36 9" xfId="6198" xr:uid="{8A96AB2F-29F0-44B6-B3D6-3A352CBA4C50}"/>
    <cellStyle name="Normal 36 9 2" xfId="6199" xr:uid="{39385512-7C4A-406D-9B11-0E3315B09D2F}"/>
    <cellStyle name="Normal 36 9 2 2" xfId="16059" xr:uid="{07330D73-EEDC-4F8E-B801-56DCB2F9FE54}"/>
    <cellStyle name="Normal 36 9 2 3" xfId="22595" xr:uid="{5FB46B3B-3E26-47A5-B329-8BBB720532DE}"/>
    <cellStyle name="Normal 36 9 2 4" xfId="28293" xr:uid="{9269661D-EC7E-4424-B1F6-AC05D99332D7}"/>
    <cellStyle name="Normal 36 9 2 5" xfId="33991" xr:uid="{3FBD43A8-3424-4FB1-82AE-85E11DA72B24}"/>
    <cellStyle name="Normal 36 9 3" xfId="6200" xr:uid="{F53BEAC0-645D-41AB-A191-8336E0FBDEF1}"/>
    <cellStyle name="Normal 36 9 4" xfId="6201" xr:uid="{1E1C67DE-41BC-4118-8CF0-947A12CFBFE4}"/>
    <cellStyle name="Normal 36 9 5" xfId="16058" xr:uid="{2E60B4B5-517C-4892-81C6-8D35BEC4C68D}"/>
    <cellStyle name="Normal 36 9 6" xfId="22594" xr:uid="{D7713AED-C300-4070-8073-DB1309E36BEA}"/>
    <cellStyle name="Normal 36 9 7" xfId="28292" xr:uid="{5EE3FDDB-7AD2-46A3-8B3B-A9575F4C9447}"/>
    <cellStyle name="Normal 36 9 8" xfId="33990" xr:uid="{EEF866BF-CADA-43BF-82D0-6AA7CB31B8A5}"/>
    <cellStyle name="Normal 37" xfId="1183" xr:uid="{7B31057B-DB38-4A79-AE14-D1D46B9BE65B}"/>
    <cellStyle name="Normal 37 10" xfId="6202" xr:uid="{412411D3-22DD-41FE-B403-3672AF313CD2}"/>
    <cellStyle name="Normal 37 10 2" xfId="6203" xr:uid="{BDF4918A-9620-469B-9DC8-E75814E366D9}"/>
    <cellStyle name="Normal 37 10 2 2" xfId="16061" xr:uid="{F2EE3D4B-E310-4103-92B7-836BCF44072F}"/>
    <cellStyle name="Normal 37 10 2 3" xfId="22597" xr:uid="{A95E1593-DCC1-4C16-A6C3-8A6DB3F59ADA}"/>
    <cellStyle name="Normal 37 10 2 4" xfId="28295" xr:uid="{44481CE1-0F7C-4A7F-8B8A-9B24A065BA86}"/>
    <cellStyle name="Normal 37 10 2 5" xfId="33993" xr:uid="{D57AAE49-0EDD-4B66-9782-FC27DF973838}"/>
    <cellStyle name="Normal 37 10 3" xfId="6204" xr:uid="{4720F4A2-06F1-4329-A698-09CD8F201454}"/>
    <cellStyle name="Normal 37 10 4" xfId="6205" xr:uid="{30D964DB-3EE1-4BF5-9CC0-7DA64CBD7856}"/>
    <cellStyle name="Normal 37 10 5" xfId="16060" xr:uid="{0B5A2103-CE2A-48EC-B1D9-022A60098AA4}"/>
    <cellStyle name="Normal 37 10 6" xfId="22596" xr:uid="{03BB60ED-2C59-4C94-A457-C93DB82A8453}"/>
    <cellStyle name="Normal 37 10 7" xfId="28294" xr:uid="{3706C3B5-302F-4A89-884B-0264ED113E0A}"/>
    <cellStyle name="Normal 37 10 8" xfId="33992" xr:uid="{9A2B289F-7423-40E8-84BD-C81742004DA9}"/>
    <cellStyle name="Normal 37 11" xfId="6206" xr:uid="{0F235CEA-59FB-4845-836A-724DC3179440}"/>
    <cellStyle name="Normal 37 11 2" xfId="6207" xr:uid="{4D803DC7-6F2F-443C-AD4B-87AE5B49F6D1}"/>
    <cellStyle name="Normal 37 11 2 2" xfId="16063" xr:uid="{6C92C267-220C-48C9-99DE-96B4497F5550}"/>
    <cellStyle name="Normal 37 11 2 3" xfId="22599" xr:uid="{BB1F07A1-CE20-4B6D-A19A-16C037EA9665}"/>
    <cellStyle name="Normal 37 11 2 4" xfId="28297" xr:uid="{D9EB96BA-E7C4-4265-8859-53D1908B57E5}"/>
    <cellStyle name="Normal 37 11 2 5" xfId="33995" xr:uid="{76C471D0-4443-43DD-ADE8-10C5817A5805}"/>
    <cellStyle name="Normal 37 11 3" xfId="6208" xr:uid="{7EDC717E-DCAE-4118-B783-0F1E52BDB833}"/>
    <cellStyle name="Normal 37 11 4" xfId="6209" xr:uid="{EA94C643-F882-4FB9-B0B4-AF60E6008F5F}"/>
    <cellStyle name="Normal 37 11 5" xfId="16062" xr:uid="{AC4C62AD-1B11-46CB-8A01-960A92430C02}"/>
    <cellStyle name="Normal 37 11 6" xfId="22598" xr:uid="{1E6E7972-5370-49DF-B1DB-682F2525B4D3}"/>
    <cellStyle name="Normal 37 11 7" xfId="28296" xr:uid="{5C981147-B050-4272-BBE8-2D1330303B4E}"/>
    <cellStyle name="Normal 37 11 8" xfId="33994" xr:uid="{095C6310-F04A-4569-9D84-0EAAF88FBA6B}"/>
    <cellStyle name="Normal 37 12" xfId="6210" xr:uid="{F486668D-8316-41EE-80BB-2BA5694DA775}"/>
    <cellStyle name="Normal 37 12 2" xfId="6211" xr:uid="{6863329D-B27F-4116-896B-7619B51FA6F4}"/>
    <cellStyle name="Normal 37 12 2 2" xfId="16065" xr:uid="{57386389-E971-4A4B-A300-2C1FAA9F7172}"/>
    <cellStyle name="Normal 37 12 2 3" xfId="22601" xr:uid="{CF57018B-FFB2-4CFB-A89C-108D1001FC80}"/>
    <cellStyle name="Normal 37 12 2 4" xfId="28299" xr:uid="{DE2125EF-CCC3-4F6B-9F95-C277CBA4201C}"/>
    <cellStyle name="Normal 37 12 2 5" xfId="33997" xr:uid="{59D8D12D-127B-4BF7-910C-F1BDE1F6CD3F}"/>
    <cellStyle name="Normal 37 12 3" xfId="6212" xr:uid="{7674DCAF-A261-4EAC-AF9F-5101113604E2}"/>
    <cellStyle name="Normal 37 12 4" xfId="6213" xr:uid="{F98CB111-6257-4C34-B58F-AC34EC37F524}"/>
    <cellStyle name="Normal 37 12 5" xfId="16064" xr:uid="{CD4B83E7-14D5-44A1-8AC1-BC06AC0E2990}"/>
    <cellStyle name="Normal 37 12 6" xfId="22600" xr:uid="{3BE3E651-BCED-4040-A3AE-177D6D0A2EED}"/>
    <cellStyle name="Normal 37 12 7" xfId="28298" xr:uid="{BF91647B-C809-4281-A4C9-E5D8D383BFA3}"/>
    <cellStyle name="Normal 37 12 8" xfId="33996" xr:uid="{5BAA73C1-E232-41A0-ADD2-241A789407AF}"/>
    <cellStyle name="Normal 37 13" xfId="6214" xr:uid="{97AC0516-8ED3-4DF5-84BA-E0DB99623AAB}"/>
    <cellStyle name="Normal 37 13 2" xfId="6215" xr:uid="{3C290A92-5360-4EF6-BCD0-1461DB0FA83A}"/>
    <cellStyle name="Normal 37 13 2 2" xfId="16067" xr:uid="{4996705E-77AB-46BB-BC78-BC2321080B64}"/>
    <cellStyle name="Normal 37 13 2 3" xfId="22603" xr:uid="{CD1FF4CC-4CE6-4DCB-A630-0959333601AA}"/>
    <cellStyle name="Normal 37 13 2 4" xfId="28301" xr:uid="{4BAA71EB-6B6B-4808-BA66-09F697B95625}"/>
    <cellStyle name="Normal 37 13 2 5" xfId="33999" xr:uid="{8B4E7CDE-B430-4153-BF68-7D2EB92E29EA}"/>
    <cellStyle name="Normal 37 13 3" xfId="6216" xr:uid="{43900669-BCBA-46F9-8049-27D610D8105D}"/>
    <cellStyle name="Normal 37 13 4" xfId="6217" xr:uid="{4601C1E8-B0A0-4C47-B515-AF738527A3FF}"/>
    <cellStyle name="Normal 37 13 5" xfId="16066" xr:uid="{0CC6C6EB-5272-4A2E-A80D-FCA170F3DEB9}"/>
    <cellStyle name="Normal 37 13 6" xfId="22602" xr:uid="{A598A72B-149E-44D2-8473-216BB1CFA460}"/>
    <cellStyle name="Normal 37 13 7" xfId="28300" xr:uid="{25677C84-E580-441E-9075-F6D2CB4979C5}"/>
    <cellStyle name="Normal 37 13 8" xfId="33998" xr:uid="{38A67376-F631-4AAF-B33D-DB32AE835730}"/>
    <cellStyle name="Normal 37 14" xfId="6218" xr:uid="{ADCDDF2E-9484-4FB3-8E66-8B51291C5DB1}"/>
    <cellStyle name="Normal 37 14 2" xfId="6219" xr:uid="{87A2EA25-4F2B-4ED8-83D2-D8DA33E83529}"/>
    <cellStyle name="Normal 37 14 2 2" xfId="16069" xr:uid="{526BBC03-A5FF-449A-AF66-71592C17088D}"/>
    <cellStyle name="Normal 37 14 2 3" xfId="22605" xr:uid="{4B67073D-BD7D-4296-BFF0-DDF332B94543}"/>
    <cellStyle name="Normal 37 14 2 4" xfId="28303" xr:uid="{A1EF40F0-866C-4D76-90FC-C13C90E6D25A}"/>
    <cellStyle name="Normal 37 14 2 5" xfId="34001" xr:uid="{BEBB38CE-358A-4E61-A20C-B8A1554797DB}"/>
    <cellStyle name="Normal 37 14 3" xfId="6220" xr:uid="{FB5E5B10-3AE8-47C3-8285-DE8FA816A9AA}"/>
    <cellStyle name="Normal 37 14 4" xfId="6221" xr:uid="{BF4612BA-50AA-44A4-85D8-6B524856A52E}"/>
    <cellStyle name="Normal 37 14 5" xfId="16068" xr:uid="{0AFEDAD0-D799-41CE-A452-6BADAD7724CD}"/>
    <cellStyle name="Normal 37 14 6" xfId="22604" xr:uid="{729D933A-EDCB-442A-A54F-16F159FA5E95}"/>
    <cellStyle name="Normal 37 14 7" xfId="28302" xr:uid="{CD568D00-5793-4BE4-956C-7EE9329444D2}"/>
    <cellStyle name="Normal 37 14 8" xfId="34000" xr:uid="{41620037-3E37-4D98-9447-212D767544AE}"/>
    <cellStyle name="Normal 37 15" xfId="6222" xr:uid="{4F6A0924-5B9A-4DCE-9A3A-B9873418A1B4}"/>
    <cellStyle name="Normal 37 15 2" xfId="6223" xr:uid="{C16E80AA-89AE-451C-B0EC-F7AD99A9F671}"/>
    <cellStyle name="Normal 37 15 2 2" xfId="16071" xr:uid="{24CD540E-3879-4693-95E4-0E9743BCCA4A}"/>
    <cellStyle name="Normal 37 15 2 3" xfId="22607" xr:uid="{8211DD1D-5696-4DD7-B628-8E78BA539071}"/>
    <cellStyle name="Normal 37 15 2 4" xfId="28305" xr:uid="{64EB47B8-2CF4-44FB-B7E2-0B6E70D67718}"/>
    <cellStyle name="Normal 37 15 2 5" xfId="34003" xr:uid="{735BADDB-D988-40ED-B186-E44E7782486A}"/>
    <cellStyle name="Normal 37 15 3" xfId="6224" xr:uid="{1710C6C9-AC99-41ED-B326-8808D42310B7}"/>
    <cellStyle name="Normal 37 15 4" xfId="6225" xr:uid="{D6D2345F-6D61-43A2-A05B-4B40E634149A}"/>
    <cellStyle name="Normal 37 15 5" xfId="16070" xr:uid="{FA372F57-3950-4616-96A5-482B40F68512}"/>
    <cellStyle name="Normal 37 15 6" xfId="22606" xr:uid="{B14A7F78-14D0-4A8C-973C-DBB5E88FC87D}"/>
    <cellStyle name="Normal 37 15 7" xfId="28304" xr:uid="{EB0EE6C2-0806-457E-9CDB-2E2C0C25D014}"/>
    <cellStyle name="Normal 37 15 8" xfId="34002" xr:uid="{1A5C7133-8DCF-4C4C-AC0A-22E4AF432EC9}"/>
    <cellStyle name="Normal 37 16" xfId="6226" xr:uid="{7624E955-D5D1-44D0-985C-63FF8CD3F89C}"/>
    <cellStyle name="Normal 37 16 2" xfId="6227" xr:uid="{67B7A0B2-521E-4A25-A0BD-3F03BC2B4710}"/>
    <cellStyle name="Normal 37 16 2 2" xfId="16073" xr:uid="{C3331FDA-CFBC-44BF-AE11-CDFBE68B51C5}"/>
    <cellStyle name="Normal 37 16 2 3" xfId="22609" xr:uid="{1975EF94-8EC0-47EA-A8BF-69DF06B79BA8}"/>
    <cellStyle name="Normal 37 16 2 4" xfId="28307" xr:uid="{BF4573FF-141E-466A-9637-9F29727D1D60}"/>
    <cellStyle name="Normal 37 16 2 5" xfId="34005" xr:uid="{A175FE1D-3211-4DC6-A291-6DA533442D50}"/>
    <cellStyle name="Normal 37 16 3" xfId="6228" xr:uid="{04A479D6-5DA7-43D7-B7F0-5BE6D1660C59}"/>
    <cellStyle name="Normal 37 16 4" xfId="6229" xr:uid="{3A4CB706-3A00-4EFD-9105-8C20BC2A1FE4}"/>
    <cellStyle name="Normal 37 16 5" xfId="16072" xr:uid="{00353F3D-C47B-4DBF-9DF3-B8BE9C5CC1D0}"/>
    <cellStyle name="Normal 37 16 6" xfId="22608" xr:uid="{C40597C2-582B-4864-B534-22E4367CF7B8}"/>
    <cellStyle name="Normal 37 16 7" xfId="28306" xr:uid="{9CA25899-EBE1-4690-A72B-A6792FC71084}"/>
    <cellStyle name="Normal 37 16 8" xfId="34004" xr:uid="{7A25F4D4-CC44-4404-9124-535EA38FE989}"/>
    <cellStyle name="Normal 37 17" xfId="6230" xr:uid="{B0726A0E-D2CC-4026-8300-B8C1D8E575E9}"/>
    <cellStyle name="Normal 37 17 2" xfId="6231" xr:uid="{1F21EBEE-7A54-41CD-BEB4-12DC4CEDFFDC}"/>
    <cellStyle name="Normal 37 17 2 2" xfId="16075" xr:uid="{A8FF7E87-1B1A-4887-92CC-2BE426D03C21}"/>
    <cellStyle name="Normal 37 17 2 3" xfId="22611" xr:uid="{821C3A87-E696-4368-81B4-B6A6A45C33BB}"/>
    <cellStyle name="Normal 37 17 2 4" xfId="28309" xr:uid="{F13D471E-A293-42E9-A3E2-72E2D17A554D}"/>
    <cellStyle name="Normal 37 17 2 5" xfId="34007" xr:uid="{4D19CB11-8F15-458E-974A-633DFDBEDA21}"/>
    <cellStyle name="Normal 37 17 3" xfId="6232" xr:uid="{114AC94F-FA7F-4C2A-91C3-5A212B27996C}"/>
    <cellStyle name="Normal 37 17 4" xfId="6233" xr:uid="{4522AE4D-3D87-4710-B1EC-306E33FAE6A9}"/>
    <cellStyle name="Normal 37 17 5" xfId="16074" xr:uid="{B3CA61FF-AC85-4EEC-81F0-ECFDBB43E5E0}"/>
    <cellStyle name="Normal 37 17 6" xfId="22610" xr:uid="{F44FFF2C-C6FF-4B54-BA8F-D3DABE589F76}"/>
    <cellStyle name="Normal 37 17 7" xfId="28308" xr:uid="{8449303D-DE15-4FEE-ACB2-1E33647DF680}"/>
    <cellStyle name="Normal 37 17 8" xfId="34006" xr:uid="{79C84D7A-89BC-4917-A814-C20EF249DCBD}"/>
    <cellStyle name="Normal 37 18" xfId="6234" xr:uid="{81815473-E8E5-49A0-9172-41EF310D5085}"/>
    <cellStyle name="Normal 37 18 2" xfId="6235" xr:uid="{64BEFACA-FB1F-412F-AF6E-014689A2790B}"/>
    <cellStyle name="Normal 37 18 2 2" xfId="16077" xr:uid="{17EB407D-DE21-4CFC-B91D-1589266920E9}"/>
    <cellStyle name="Normal 37 18 2 3" xfId="22613" xr:uid="{6A1B4742-478A-4045-B3BF-C3CA8A3519EF}"/>
    <cellStyle name="Normal 37 18 2 4" xfId="28311" xr:uid="{BE54DA8F-8FA6-4DA3-8FCF-B6991A1A33C8}"/>
    <cellStyle name="Normal 37 18 2 5" xfId="34009" xr:uid="{20143DA7-8018-48A0-A18B-4C0BDCAD0600}"/>
    <cellStyle name="Normal 37 18 3" xfId="6236" xr:uid="{0272CFEB-76FA-48F6-A454-B135CFF63DAA}"/>
    <cellStyle name="Normal 37 18 4" xfId="6237" xr:uid="{51506076-52CE-41F1-A464-C88ACD7D4C5D}"/>
    <cellStyle name="Normal 37 18 5" xfId="16076" xr:uid="{39912C2F-A376-416A-88ED-90382E6A6DAF}"/>
    <cellStyle name="Normal 37 18 6" xfId="22612" xr:uid="{9D550402-84ED-46B7-BF25-D36880206D59}"/>
    <cellStyle name="Normal 37 18 7" xfId="28310" xr:uid="{5ECB400F-1C7B-4F68-88BF-C791DBCAF482}"/>
    <cellStyle name="Normal 37 18 8" xfId="34008" xr:uid="{E4A89B67-F020-46A7-A6F2-80BDF9E7E4B0}"/>
    <cellStyle name="Normal 37 19" xfId="6238" xr:uid="{FBEA9812-458E-49AE-B7BD-AA5113BA1D74}"/>
    <cellStyle name="Normal 37 19 2" xfId="6239" xr:uid="{4FA0F9DA-7287-46E8-856C-1DE4009033D3}"/>
    <cellStyle name="Normal 37 19 2 2" xfId="16079" xr:uid="{EE37386F-5C66-49C6-AF0A-0C462745A99D}"/>
    <cellStyle name="Normal 37 19 2 3" xfId="22615" xr:uid="{A824B008-193F-4480-AF31-B6F4BE59D0DD}"/>
    <cellStyle name="Normal 37 19 2 4" xfId="28313" xr:uid="{C6EC9F60-3248-43E6-90EC-62FBAE4BA64F}"/>
    <cellStyle name="Normal 37 19 2 5" xfId="34011" xr:uid="{B4B5DAEB-AAE8-41AE-B364-60936D9BE38A}"/>
    <cellStyle name="Normal 37 19 3" xfId="6240" xr:uid="{EABA500C-DCB0-4B5D-9415-74B2A2692232}"/>
    <cellStyle name="Normal 37 19 4" xfId="6241" xr:uid="{E6513B5E-7291-4802-9CE0-398D17906010}"/>
    <cellStyle name="Normal 37 19 5" xfId="16078" xr:uid="{B81C75EC-752E-4005-B3EA-0EDEBAA3EDAE}"/>
    <cellStyle name="Normal 37 19 6" xfId="22614" xr:uid="{D0B53555-C0A2-41DF-AA94-1B78C01C5E43}"/>
    <cellStyle name="Normal 37 19 7" xfId="28312" xr:uid="{B9784585-9A73-4AA1-9CD0-7DA5D1172AA8}"/>
    <cellStyle name="Normal 37 19 8" xfId="34010" xr:uid="{89C89EDB-75DD-4C67-84CC-721C5B9746CA}"/>
    <cellStyle name="Normal 37 2" xfId="6242" xr:uid="{A5C96A8E-25C4-43F7-A700-DE064F8FF8E8}"/>
    <cellStyle name="Normal 37 2 2" xfId="6243" xr:uid="{64A37057-F0BB-4962-981B-39E0095B947A}"/>
    <cellStyle name="Normal 37 2 2 2" xfId="16081" xr:uid="{90959E36-75D3-47C7-93B1-DC37336B57FF}"/>
    <cellStyle name="Normal 37 2 2 3" xfId="22617" xr:uid="{AB3DB972-AFE5-4474-A67B-4D30D5FB1390}"/>
    <cellStyle name="Normal 37 2 2 4" xfId="28315" xr:uid="{9A3FAE07-F232-4433-A2C7-5528336F5B64}"/>
    <cellStyle name="Normal 37 2 2 5" xfId="34013" xr:uid="{4A6858DF-FD1A-46DB-9753-28D77D659023}"/>
    <cellStyle name="Normal 37 2 3" xfId="6244" xr:uid="{611B97F4-DFCE-4DE8-923F-E0215C714700}"/>
    <cellStyle name="Normal 37 2 4" xfId="6245" xr:uid="{3C9BEAF8-6B4E-463C-95BF-B75C0A069441}"/>
    <cellStyle name="Normal 37 2 5" xfId="16080" xr:uid="{197C821B-743B-4820-9D34-7B2337443686}"/>
    <cellStyle name="Normal 37 2 6" xfId="22616" xr:uid="{20E8BB11-954F-40AA-A644-50D66473F3C7}"/>
    <cellStyle name="Normal 37 2 7" xfId="28314" xr:uid="{3AB607FD-68C3-4CB7-A1C3-0EB5520CD570}"/>
    <cellStyle name="Normal 37 2 8" xfId="34012" xr:uid="{5DE67083-15D8-45F2-BB32-60EDF1335919}"/>
    <cellStyle name="Normal 37 20" xfId="6246" xr:uid="{CA42A524-A204-40F7-B39C-B37076E532C9}"/>
    <cellStyle name="Normal 37 20 2" xfId="6247" xr:uid="{C9108C1D-EB1F-495C-BDD4-30069D0F2D58}"/>
    <cellStyle name="Normal 37 20 2 2" xfId="16083" xr:uid="{2762C1F4-0A97-49CB-A432-4FD7BEB76387}"/>
    <cellStyle name="Normal 37 20 2 3" xfId="22619" xr:uid="{BAA5F344-047B-4233-B739-C71296DCAA82}"/>
    <cellStyle name="Normal 37 20 2 4" xfId="28317" xr:uid="{B1C2B19E-72BD-4532-AC31-F5B767822AEF}"/>
    <cellStyle name="Normal 37 20 2 5" xfId="34015" xr:uid="{DADDD842-575F-42D6-83C7-1D8718E9CCFD}"/>
    <cellStyle name="Normal 37 20 3" xfId="6248" xr:uid="{64473396-06EB-4B5E-82FC-E872D8DAB2BA}"/>
    <cellStyle name="Normal 37 20 4" xfId="6249" xr:uid="{7B23B427-5E08-49D1-ABBE-890B1F8E51EF}"/>
    <cellStyle name="Normal 37 20 5" xfId="16082" xr:uid="{7899F3DE-04F4-4074-85B2-5FFDE7FD976B}"/>
    <cellStyle name="Normal 37 20 6" xfId="22618" xr:uid="{D6879BF5-2AA7-4E6E-9EE7-B42424649382}"/>
    <cellStyle name="Normal 37 20 7" xfId="28316" xr:uid="{03C69D9F-BD81-4C88-8D59-536C25BB0D6C}"/>
    <cellStyle name="Normal 37 20 8" xfId="34014" xr:uid="{94475D66-6671-4718-AC3B-F451B345A511}"/>
    <cellStyle name="Normal 37 21" xfId="6250" xr:uid="{057684DA-8D34-44BF-89D1-A09E4A590009}"/>
    <cellStyle name="Normal 37 21 2" xfId="6251" xr:uid="{323A7292-023D-4356-B8FE-98C30CB1F084}"/>
    <cellStyle name="Normal 37 21 2 2" xfId="16085" xr:uid="{EEDAFCC1-E989-44CC-B8EC-A2475D94D375}"/>
    <cellStyle name="Normal 37 21 2 3" xfId="22621" xr:uid="{A1A617A3-54FF-47D7-BC32-614CE8CD8455}"/>
    <cellStyle name="Normal 37 21 2 4" xfId="28319" xr:uid="{4441A6F9-ADA4-473A-9D4A-DBC32DFD8178}"/>
    <cellStyle name="Normal 37 21 2 5" xfId="34017" xr:uid="{EDB22AD6-7EBD-4373-AFAC-A30A74F4660D}"/>
    <cellStyle name="Normal 37 21 3" xfId="6252" xr:uid="{92875A41-80A6-48C5-A024-6070C5565A92}"/>
    <cellStyle name="Normal 37 21 4" xfId="6253" xr:uid="{4112D924-FD40-4256-88DE-6D24F66B619A}"/>
    <cellStyle name="Normal 37 21 5" xfId="16084" xr:uid="{99B24A87-75B3-4D33-B186-C92D40EF0D09}"/>
    <cellStyle name="Normal 37 21 6" xfId="22620" xr:uid="{D79EB722-5DEF-4402-B0CC-EFB7FD256504}"/>
    <cellStyle name="Normal 37 21 7" xfId="28318" xr:uid="{B24E0974-FFB4-4167-9F57-A10AE7CAE6E7}"/>
    <cellStyle name="Normal 37 21 8" xfId="34016" xr:uid="{0FAC6FE0-87DB-4B56-9102-7FDA3D807CC3}"/>
    <cellStyle name="Normal 37 22" xfId="6254" xr:uid="{734EEB7F-5E34-4E65-A55A-4A3D4BA36D81}"/>
    <cellStyle name="Normal 37 22 2" xfId="6255" xr:uid="{CBF67ABE-9E3A-4D76-A49F-981C325D878E}"/>
    <cellStyle name="Normal 37 22 2 2" xfId="16087" xr:uid="{C5A00B69-8466-45D2-B287-2E13AB05B5F1}"/>
    <cellStyle name="Normal 37 22 2 3" xfId="22623" xr:uid="{AA5F9245-1938-4269-8BE1-5541B1352F2F}"/>
    <cellStyle name="Normal 37 22 2 4" xfId="28321" xr:uid="{8E3DD98C-51F0-414C-AFC3-9B6195F1D15D}"/>
    <cellStyle name="Normal 37 22 2 5" xfId="34019" xr:uid="{E1D8A390-65B4-46AD-B05F-993998EB52CC}"/>
    <cellStyle name="Normal 37 22 3" xfId="6256" xr:uid="{42D89E1D-FFB3-49B2-9ECB-310215D0328B}"/>
    <cellStyle name="Normal 37 22 4" xfId="6257" xr:uid="{62FBA557-B15D-4BE7-A8AF-69974F6DA6A4}"/>
    <cellStyle name="Normal 37 22 5" xfId="16086" xr:uid="{B2BD236A-D32A-426F-B0F5-00A8958A5F48}"/>
    <cellStyle name="Normal 37 22 6" xfId="22622" xr:uid="{46022892-EFE0-4EE7-B568-F136389FE856}"/>
    <cellStyle name="Normal 37 22 7" xfId="28320" xr:uid="{BF979298-879C-4B83-B54C-79EA625DF191}"/>
    <cellStyle name="Normal 37 22 8" xfId="34018" xr:uid="{38B696DD-CD10-4553-8530-2704C8E0EBCB}"/>
    <cellStyle name="Normal 37 23" xfId="6258" xr:uid="{3BA7B818-87BD-4C86-BACB-6276299F927C}"/>
    <cellStyle name="Normal 37 23 2" xfId="6259" xr:uid="{C0D14872-C871-4AF1-A1FA-DC724C27C59C}"/>
    <cellStyle name="Normal 37 23 2 2" xfId="16089" xr:uid="{9B9ECD65-F356-44C1-B3BD-02D21F867880}"/>
    <cellStyle name="Normal 37 23 2 3" xfId="22625" xr:uid="{F280CCE0-A6CC-43BE-9C7C-0C4B1AB42507}"/>
    <cellStyle name="Normal 37 23 2 4" xfId="28323" xr:uid="{F75FDF3D-6C31-4A18-B808-227EBC921EBC}"/>
    <cellStyle name="Normal 37 23 2 5" xfId="34021" xr:uid="{E4A39B6C-DE27-42A4-BA87-BE3B7FFF95AE}"/>
    <cellStyle name="Normal 37 23 3" xfId="6260" xr:uid="{32F44E5E-C5D9-4E22-AB60-FFEFE5E74EFA}"/>
    <cellStyle name="Normal 37 23 4" xfId="6261" xr:uid="{D0F574F2-57A9-44F0-AE2B-D1AB8E1529E8}"/>
    <cellStyle name="Normal 37 23 5" xfId="16088" xr:uid="{54AAD167-1CEE-43CA-A36F-CA86EE09E966}"/>
    <cellStyle name="Normal 37 23 6" xfId="22624" xr:uid="{C48B432E-8874-4FDA-9E03-CE7A69BF2885}"/>
    <cellStyle name="Normal 37 23 7" xfId="28322" xr:uid="{56C1B579-9293-4B8E-B295-AAD7D12DC475}"/>
    <cellStyle name="Normal 37 23 8" xfId="34020" xr:uid="{CEFD3C2A-2342-4431-A6F2-ECF7650CE5D7}"/>
    <cellStyle name="Normal 37 24" xfId="6262" xr:uid="{D639B262-383B-4348-9A7B-CD7FC9953089}"/>
    <cellStyle name="Normal 37 24 2" xfId="6263" xr:uid="{E8064CB4-9EAC-4FAA-B464-25EC2460C28B}"/>
    <cellStyle name="Normal 37 24 2 2" xfId="16091" xr:uid="{5BC6DC1B-7772-4FE2-9893-59C3D8BBD8AD}"/>
    <cellStyle name="Normal 37 24 2 3" xfId="22627" xr:uid="{01D184D8-8634-4DDA-BB7E-91C4F8DDCFF4}"/>
    <cellStyle name="Normal 37 24 2 4" xfId="28325" xr:uid="{46EA1825-33AC-41FC-B01D-AE11F2F71DC9}"/>
    <cellStyle name="Normal 37 24 2 5" xfId="34023" xr:uid="{F6EE9361-30C8-49FC-A732-C7EDD8EBEFBA}"/>
    <cellStyle name="Normal 37 24 3" xfId="6264" xr:uid="{6F166AFB-B03D-434C-9000-E5A27134AF16}"/>
    <cellStyle name="Normal 37 24 4" xfId="6265" xr:uid="{257A7676-F472-40CC-B939-E532B3F5A3BD}"/>
    <cellStyle name="Normal 37 24 5" xfId="16090" xr:uid="{7FEFDA68-CF44-48CE-8306-050036BF6F9B}"/>
    <cellStyle name="Normal 37 24 6" xfId="22626" xr:uid="{1A8E20BA-622E-441E-B2E2-B3FE9DB0DFF4}"/>
    <cellStyle name="Normal 37 24 7" xfId="28324" xr:uid="{C013957A-9678-44D8-9CA7-C2BE8DB01001}"/>
    <cellStyle name="Normal 37 24 8" xfId="34022" xr:uid="{0C07F5D8-8106-465F-838B-85F8091D2A28}"/>
    <cellStyle name="Normal 37 25" xfId="6266" xr:uid="{05A17C0C-EAD0-4FF8-AF20-D01E0FEE633D}"/>
    <cellStyle name="Normal 37 25 2" xfId="6267" xr:uid="{9EADCAF9-B928-4F4C-AC32-6D075C6FF615}"/>
    <cellStyle name="Normal 37 25 2 2" xfId="16093" xr:uid="{27E0FEBF-FDF6-417E-85F0-0FF6A8BEEA70}"/>
    <cellStyle name="Normal 37 25 2 3" xfId="22629" xr:uid="{0E121030-2102-4BC2-9F15-60F8A8B3C6C4}"/>
    <cellStyle name="Normal 37 25 2 4" xfId="28327" xr:uid="{533D4154-07BD-4EC9-B66C-091C059990DC}"/>
    <cellStyle name="Normal 37 25 2 5" xfId="34025" xr:uid="{90B84341-DE68-4154-AD8F-C1F7C1DE952A}"/>
    <cellStyle name="Normal 37 25 3" xfId="6268" xr:uid="{A9D634F3-58EC-43C0-9CC2-C8304B67C661}"/>
    <cellStyle name="Normal 37 25 4" xfId="6269" xr:uid="{4B5B28F1-7801-4E6A-9E9D-A06BD7D51E5B}"/>
    <cellStyle name="Normal 37 25 5" xfId="16092" xr:uid="{C10C5398-9472-492B-A96D-24CE80A1B23D}"/>
    <cellStyle name="Normal 37 25 6" xfId="22628" xr:uid="{07D1B8A4-247E-4D96-B7A7-1937E4F5905C}"/>
    <cellStyle name="Normal 37 25 7" xfId="28326" xr:uid="{C86F281D-2CB0-4218-AB91-63D378C07006}"/>
    <cellStyle name="Normal 37 25 8" xfId="34024" xr:uid="{C73718C8-90E0-437E-BFA3-24CC26902376}"/>
    <cellStyle name="Normal 37 26" xfId="6270" xr:uid="{98948D3A-D908-4727-AC1F-DE46AA5369C5}"/>
    <cellStyle name="Normal 37 26 2" xfId="6271" xr:uid="{20C6A65F-4507-4314-A4F0-4AE92D3C026A}"/>
    <cellStyle name="Normal 37 26 2 2" xfId="16095" xr:uid="{E5A4BB0D-9435-418E-AF4E-E8BFE40069B2}"/>
    <cellStyle name="Normal 37 26 2 3" xfId="22631" xr:uid="{2445F054-44E8-4902-81E3-438600B8574D}"/>
    <cellStyle name="Normal 37 26 2 4" xfId="28329" xr:uid="{15A8E1AB-5EB8-4126-BB6B-896BC67F7C69}"/>
    <cellStyle name="Normal 37 26 2 5" xfId="34027" xr:uid="{A3C7891E-E545-4B1E-ABE5-FDCC27B138D6}"/>
    <cellStyle name="Normal 37 26 3" xfId="6272" xr:uid="{B4CBA46E-7D96-4868-BF12-26851610FFBE}"/>
    <cellStyle name="Normal 37 26 4" xfId="6273" xr:uid="{292A1AE3-205B-4B96-82DC-F4301D508723}"/>
    <cellStyle name="Normal 37 26 5" xfId="16094" xr:uid="{8FAACC6C-A08D-4082-9E5E-5ABB788E7CEC}"/>
    <cellStyle name="Normal 37 26 6" xfId="22630" xr:uid="{63F6F07F-49B1-48A1-A46F-9AC333FD83B1}"/>
    <cellStyle name="Normal 37 26 7" xfId="28328" xr:uid="{6806AF54-7BCF-4F3B-BD39-1967BD12B84E}"/>
    <cellStyle name="Normal 37 26 8" xfId="34026" xr:uid="{8C3B8427-81D6-4FB7-8D5F-5BDAA793CE9A}"/>
    <cellStyle name="Normal 37 27" xfId="6274" xr:uid="{D90EE781-01F8-4995-9256-43DEC1BBCCAA}"/>
    <cellStyle name="Normal 37 27 2" xfId="6275" xr:uid="{E985FDE7-150D-45BC-AA1D-D7C9857AC5CA}"/>
    <cellStyle name="Normal 37 27 2 2" xfId="16097" xr:uid="{A4DA9B6D-E597-4179-BFAE-AD305EFD833C}"/>
    <cellStyle name="Normal 37 27 2 3" xfId="22633" xr:uid="{ECFCB6F3-AF3E-49FF-A24A-BE4CE774C23D}"/>
    <cellStyle name="Normal 37 27 2 4" xfId="28331" xr:uid="{71E6DABD-1199-4467-B680-660689AB05F4}"/>
    <cellStyle name="Normal 37 27 2 5" xfId="34029" xr:uid="{BD662AFF-760E-42F4-8163-FE602D2C0649}"/>
    <cellStyle name="Normal 37 27 3" xfId="6276" xr:uid="{3F29D06E-6C91-4E81-9CBD-A44A4AB4F36C}"/>
    <cellStyle name="Normal 37 27 4" xfId="6277" xr:uid="{D02B916F-ECCC-4C10-B080-6A09017094B4}"/>
    <cellStyle name="Normal 37 27 5" xfId="16096" xr:uid="{A71D969A-08FF-4515-8E54-C41BEF65F53E}"/>
    <cellStyle name="Normal 37 27 6" xfId="22632" xr:uid="{E41ADA96-05F4-4F37-A16B-274C5113ED81}"/>
    <cellStyle name="Normal 37 27 7" xfId="28330" xr:uid="{B88627DD-36B5-409A-A229-6C475D62B941}"/>
    <cellStyle name="Normal 37 27 8" xfId="34028" xr:uid="{C778E928-1D1A-40C9-B549-83BFF33EC84B}"/>
    <cellStyle name="Normal 37 28" xfId="6278" xr:uid="{A673D9FC-A4C8-457F-AA7F-152D3229CF47}"/>
    <cellStyle name="Normal 37 28 2" xfId="6279" xr:uid="{4AC7F9CD-92BF-4EE4-B5D8-3C84977928EB}"/>
    <cellStyle name="Normal 37 28 2 2" xfId="16099" xr:uid="{C689C2FE-66FA-41D3-9CD8-6CA7A921AA3F}"/>
    <cellStyle name="Normal 37 28 2 3" xfId="22635" xr:uid="{324F50ED-1C74-4498-9A51-D0E40F5D572C}"/>
    <cellStyle name="Normal 37 28 2 4" xfId="28333" xr:uid="{8738815F-D3D1-41C8-9BFD-9EEF88674FAD}"/>
    <cellStyle name="Normal 37 28 2 5" xfId="34031" xr:uid="{96887C64-95B8-4BEF-879E-F747F04A226B}"/>
    <cellStyle name="Normal 37 28 3" xfId="6280" xr:uid="{5940F16D-CED7-475B-BD27-998CD037015B}"/>
    <cellStyle name="Normal 37 28 4" xfId="6281" xr:uid="{AD031159-44CB-42AD-B1EE-053AA97C4476}"/>
    <cellStyle name="Normal 37 28 5" xfId="16098" xr:uid="{511B00CD-3CC5-4A6C-ABA6-EA99AF0803C8}"/>
    <cellStyle name="Normal 37 28 6" xfId="22634" xr:uid="{1D27B949-4746-42E8-BB8E-3E1085C9F837}"/>
    <cellStyle name="Normal 37 28 7" xfId="28332" xr:uid="{16F2191E-9583-4250-A969-7DF17E70A823}"/>
    <cellStyle name="Normal 37 28 8" xfId="34030" xr:uid="{3E0D8357-3363-4284-BF2E-D75B45980BE9}"/>
    <cellStyle name="Normal 37 29" xfId="6282" xr:uid="{E4DA4124-5A2F-4D9E-8EC9-BA0048B51FB8}"/>
    <cellStyle name="Normal 37 29 2" xfId="6283" xr:uid="{5AF34621-E4CA-4C6C-9920-F87A03AD9D6B}"/>
    <cellStyle name="Normal 37 29 2 2" xfId="16101" xr:uid="{4E00E3F2-3304-47FA-BE6A-69AD77FE0610}"/>
    <cellStyle name="Normal 37 29 2 3" xfId="22637" xr:uid="{C0F4FAE4-46D9-4D07-A529-09E725D58276}"/>
    <cellStyle name="Normal 37 29 2 4" xfId="28335" xr:uid="{C4A18773-70BF-4AC0-9713-E77EB6A996AD}"/>
    <cellStyle name="Normal 37 29 2 5" xfId="34033" xr:uid="{22037033-DCB5-4664-9E7A-49E4417102D1}"/>
    <cellStyle name="Normal 37 29 3" xfId="6284" xr:uid="{04B6DCE2-CA36-413D-B7F4-EE3887932937}"/>
    <cellStyle name="Normal 37 29 4" xfId="6285" xr:uid="{9203F885-7268-4D48-974F-7CC2D76016CF}"/>
    <cellStyle name="Normal 37 29 5" xfId="16100" xr:uid="{808F749C-AB55-4D79-A410-30BFB82758AC}"/>
    <cellStyle name="Normal 37 29 6" xfId="22636" xr:uid="{4C4D28A1-7461-4AE3-9269-13C7ECD5A031}"/>
    <cellStyle name="Normal 37 29 7" xfId="28334" xr:uid="{57B37F97-B042-4276-8FFE-C89309529F45}"/>
    <cellStyle name="Normal 37 29 8" xfId="34032" xr:uid="{632DA4E0-9150-47A0-A3FB-1F3756E7B15E}"/>
    <cellStyle name="Normal 37 3" xfId="6286" xr:uid="{D233E5D4-A703-4322-9ABE-88C2C71400BC}"/>
    <cellStyle name="Normal 37 3 2" xfId="6287" xr:uid="{5447868B-4FAA-44FD-A4BD-420985755581}"/>
    <cellStyle name="Normal 37 3 2 2" xfId="16103" xr:uid="{924261C5-FABB-40D8-AEDA-0A8ECBA03535}"/>
    <cellStyle name="Normal 37 3 2 3" xfId="22639" xr:uid="{CEE157BD-3123-4705-AF59-6791FAF48336}"/>
    <cellStyle name="Normal 37 3 2 4" xfId="28337" xr:uid="{2C480E6D-D256-4EAA-BDFB-BDF730F9FBF1}"/>
    <cellStyle name="Normal 37 3 2 5" xfId="34035" xr:uid="{1BE301D1-B050-48CF-9A75-1D2AAFA83137}"/>
    <cellStyle name="Normal 37 3 3" xfId="6288" xr:uid="{A4BBD4B3-1D65-431E-B0F2-9CBA7C6B0B3C}"/>
    <cellStyle name="Normal 37 3 4" xfId="6289" xr:uid="{F75D6CD0-5C28-4F4A-8EC4-1486D3B4735C}"/>
    <cellStyle name="Normal 37 3 5" xfId="16102" xr:uid="{21C1A288-4A95-48B4-A24E-A3572D40EEBB}"/>
    <cellStyle name="Normal 37 3 6" xfId="22638" xr:uid="{33A2FE4D-6C08-4265-A25B-6FB84BEBAD5C}"/>
    <cellStyle name="Normal 37 3 7" xfId="28336" xr:uid="{C054162C-2368-480D-8E74-B94BCF82610A}"/>
    <cellStyle name="Normal 37 3 8" xfId="34034" xr:uid="{CF3E9A70-2E77-45C9-8F11-A6D1AE284879}"/>
    <cellStyle name="Normal 37 30" xfId="6290" xr:uid="{75CA2BE8-60BE-4B05-A7C2-3C6CA7F9CE78}"/>
    <cellStyle name="Normal 37 30 2" xfId="6291" xr:uid="{6081D0DC-37B7-4BB7-B7E3-AEE110AA0F6D}"/>
    <cellStyle name="Normal 37 30 2 2" xfId="16105" xr:uid="{9DA01047-CD38-4F2E-91E7-432AE3FF13D4}"/>
    <cellStyle name="Normal 37 30 2 3" xfId="22641" xr:uid="{9485A4B2-AED4-4A71-A8E2-26D4125503DF}"/>
    <cellStyle name="Normal 37 30 2 4" xfId="28339" xr:uid="{0E237157-3CD4-4C5F-A59D-6AA07BCE53B2}"/>
    <cellStyle name="Normal 37 30 2 5" xfId="34037" xr:uid="{06889D4D-A5D2-46DD-92BD-05B6BA125B89}"/>
    <cellStyle name="Normal 37 30 3" xfId="6292" xr:uid="{ED535478-FD67-4A82-9009-14C3D97254D5}"/>
    <cellStyle name="Normal 37 30 4" xfId="6293" xr:uid="{77D3F8EA-9E1F-458C-BD7C-9FC31BF16917}"/>
    <cellStyle name="Normal 37 30 5" xfId="16104" xr:uid="{F7EF81C8-7043-4189-9842-F17F3DADAF6A}"/>
    <cellStyle name="Normal 37 30 6" xfId="22640" xr:uid="{44C6EFFE-7A82-42B3-BC81-37DD1EECDE7F}"/>
    <cellStyle name="Normal 37 30 7" xfId="28338" xr:uid="{1CD8FF07-6518-4878-AC4F-8B1433A4A9BD}"/>
    <cellStyle name="Normal 37 30 8" xfId="34036" xr:uid="{1B98C5D7-CE50-4E6C-806C-9A4E1FD7FD38}"/>
    <cellStyle name="Normal 37 31" xfId="6294" xr:uid="{30357FB8-A0BC-45FA-BBA6-51EFF47ADA37}"/>
    <cellStyle name="Normal 37 31 2" xfId="6295" xr:uid="{1B31481A-C443-4856-8B4F-81E4B9A98E3C}"/>
    <cellStyle name="Normal 37 31 2 2" xfId="16107" xr:uid="{604B3E54-473A-4023-B1F5-9B2EE2D09D4B}"/>
    <cellStyle name="Normal 37 31 2 3" xfId="22643" xr:uid="{222344BB-AC9D-453A-A12A-5B6C24CEA16E}"/>
    <cellStyle name="Normal 37 31 2 4" xfId="28341" xr:uid="{8DBAE0A4-814E-474D-BAB1-C2423066A1B9}"/>
    <cellStyle name="Normal 37 31 2 5" xfId="34039" xr:uid="{141A9CD4-ED01-45AA-87AB-CC3AFC3C648A}"/>
    <cellStyle name="Normal 37 31 3" xfId="6296" xr:uid="{0F9DA73B-B344-4799-A0B2-F6E5AD896416}"/>
    <cellStyle name="Normal 37 31 4" xfId="6297" xr:uid="{99B39D2A-DAFD-43C4-AD2D-B0D349E987AA}"/>
    <cellStyle name="Normal 37 31 5" xfId="16106" xr:uid="{E9605E7C-F20C-468F-B9E9-096723BD7DA0}"/>
    <cellStyle name="Normal 37 31 6" xfId="22642" xr:uid="{632E9919-BDC7-4564-BA18-BB268A17AACD}"/>
    <cellStyle name="Normal 37 31 7" xfId="28340" xr:uid="{8C960C47-DAFB-49AA-B0E0-FA71DB2713B0}"/>
    <cellStyle name="Normal 37 31 8" xfId="34038" xr:uid="{E903E73F-201D-4CE2-9E3F-6A7015435425}"/>
    <cellStyle name="Normal 37 32" xfId="6298" xr:uid="{076F9D99-112D-4D5F-90F4-10820D8A49C7}"/>
    <cellStyle name="Normal 37 32 2" xfId="6299" xr:uid="{B2B64CFC-3CC5-4D82-B7B5-66D34C17CAD7}"/>
    <cellStyle name="Normal 37 32 2 2" xfId="16109" xr:uid="{F8FB85F1-2F8D-4074-8B5D-39241E5CA9A4}"/>
    <cellStyle name="Normal 37 32 2 3" xfId="22645" xr:uid="{423B201B-BA3D-408B-9F5B-1FD49F24229F}"/>
    <cellStyle name="Normal 37 32 2 4" xfId="28343" xr:uid="{D2E8905F-5279-4D27-9873-5144C8DB39B4}"/>
    <cellStyle name="Normal 37 32 2 5" xfId="34041" xr:uid="{67E1A4FE-E3BE-4039-8592-FF319500D5C1}"/>
    <cellStyle name="Normal 37 32 3" xfId="6300" xr:uid="{BE25B4B6-B089-442E-AE5F-0F6CB44D2507}"/>
    <cellStyle name="Normal 37 32 4" xfId="6301" xr:uid="{42007E78-B5CD-43A4-A3D5-EECA60716F16}"/>
    <cellStyle name="Normal 37 32 5" xfId="16108" xr:uid="{F3B04E9D-7F8E-4B36-AD0D-3A9B653B0BF6}"/>
    <cellStyle name="Normal 37 32 6" xfId="22644" xr:uid="{331460E9-250E-4ABA-9884-A7E440DF12C1}"/>
    <cellStyle name="Normal 37 32 7" xfId="28342" xr:uid="{F8D79E05-C35C-4672-8F3B-2B72F1CAA061}"/>
    <cellStyle name="Normal 37 32 8" xfId="34040" xr:uid="{AF338D24-2AD6-4B2A-A730-20066AC0F4FF}"/>
    <cellStyle name="Normal 37 33" xfId="6302" xr:uid="{BAD4BF60-C48A-453F-BCC1-8838E6F95893}"/>
    <cellStyle name="Normal 37 33 2" xfId="6303" xr:uid="{5C3A3695-85D2-41A2-9321-21C3FBB90D87}"/>
    <cellStyle name="Normal 37 33 2 2" xfId="16111" xr:uid="{68C85992-F192-471D-8937-2680A362115E}"/>
    <cellStyle name="Normal 37 33 2 3" xfId="22647" xr:uid="{432FC7A7-BDB2-4A9B-9E04-AA99B8AFD172}"/>
    <cellStyle name="Normal 37 33 2 4" xfId="28345" xr:uid="{DA334353-152F-4D6D-AD03-F1D392FE47C5}"/>
    <cellStyle name="Normal 37 33 2 5" xfId="34043" xr:uid="{4E53318D-0C33-4607-ABE9-8A02A9F8343A}"/>
    <cellStyle name="Normal 37 33 3" xfId="6304" xr:uid="{A7A9517E-2620-4E62-8899-23C0CC9A8510}"/>
    <cellStyle name="Normal 37 33 4" xfId="6305" xr:uid="{7AFD2886-B799-43DB-A31A-BAB586E52DCD}"/>
    <cellStyle name="Normal 37 33 5" xfId="16110" xr:uid="{581054FE-340B-4460-B0F6-F35F5D41D581}"/>
    <cellStyle name="Normal 37 33 6" xfId="22646" xr:uid="{31522CE6-7314-433F-B7DD-7226D7E0688B}"/>
    <cellStyle name="Normal 37 33 7" xfId="28344" xr:uid="{67257E7A-E456-4063-9D8A-E6B6FBC552A6}"/>
    <cellStyle name="Normal 37 33 8" xfId="34042" xr:uid="{BBBDFA76-06C6-4FD6-A3B8-6237E5A2131E}"/>
    <cellStyle name="Normal 37 34" xfId="6306" xr:uid="{3D6C8705-519C-419F-86C0-4D5D27E4B288}"/>
    <cellStyle name="Normal 37 34 2" xfId="6307" xr:uid="{D55DCB63-ED9E-484A-A3CE-D71949BC388E}"/>
    <cellStyle name="Normal 37 34 2 2" xfId="16113" xr:uid="{15B831C4-443C-49F3-9A07-5E37E6B0FB4E}"/>
    <cellStyle name="Normal 37 34 2 3" xfId="22649" xr:uid="{CE00B43F-D84C-4CC0-8D7E-A0A953A74253}"/>
    <cellStyle name="Normal 37 34 2 4" xfId="28347" xr:uid="{FB964303-F189-4825-8D7A-07A88A24F5AA}"/>
    <cellStyle name="Normal 37 34 2 5" xfId="34045" xr:uid="{933EEC5D-707B-49B5-826F-5169DD43145E}"/>
    <cellStyle name="Normal 37 34 3" xfId="6308" xr:uid="{53341E51-F0FE-4C75-A105-44617359BA05}"/>
    <cellStyle name="Normal 37 34 4" xfId="6309" xr:uid="{A5265572-739A-4644-B3FA-C1B344C3BE59}"/>
    <cellStyle name="Normal 37 34 5" xfId="16112" xr:uid="{CBA83153-EA9B-4D8C-8CE6-323F8548C0D2}"/>
    <cellStyle name="Normal 37 34 6" xfId="22648" xr:uid="{DC8C9CFA-4167-4463-8535-FC34423AAFC0}"/>
    <cellStyle name="Normal 37 34 7" xfId="28346" xr:uid="{A981A7D0-265F-4BFB-859B-9DE71CDF7696}"/>
    <cellStyle name="Normal 37 34 8" xfId="34044" xr:uid="{84F4BB5D-B05F-4593-8843-3FAC59AC990B}"/>
    <cellStyle name="Normal 37 35" xfId="6310" xr:uid="{72AF01B8-FB37-4C04-A2AD-F46CF8E71583}"/>
    <cellStyle name="Normal 37 35 2" xfId="16114" xr:uid="{AC5043FE-4F31-46EA-B0A9-5E6D81867025}"/>
    <cellStyle name="Normal 37 35 3" xfId="22650" xr:uid="{FC1C588F-4C3C-40D1-A3B5-AF5AB774D478}"/>
    <cellStyle name="Normal 37 35 4" xfId="28348" xr:uid="{44CCF216-27D2-45D1-B9C1-9CCDAC95AC0F}"/>
    <cellStyle name="Normal 37 35 5" xfId="34046" xr:uid="{CFE85565-B312-4DF9-BAD9-13A5DBD98215}"/>
    <cellStyle name="Normal 37 36" xfId="6311" xr:uid="{9EE7339A-1A20-431B-990B-454D942E2504}"/>
    <cellStyle name="Normal 37 36 2" xfId="16115" xr:uid="{D588802B-B1BD-4385-9E5F-6C7AEDA7BFB0}"/>
    <cellStyle name="Normal 37 36 3" xfId="22651" xr:uid="{147E28C9-DE65-4928-8D39-C36F1E0A7D03}"/>
    <cellStyle name="Normal 37 36 4" xfId="28349" xr:uid="{B375D4F2-8552-4549-B202-F19086E7DF46}"/>
    <cellStyle name="Normal 37 36 5" xfId="34047" xr:uid="{1FDECD43-54BD-4079-9F2A-8D3179DAFDF3}"/>
    <cellStyle name="Normal 37 37" xfId="6312" xr:uid="{7FD8C46E-911A-43ED-8023-5142A41DF670}"/>
    <cellStyle name="Normal 37 37 2" xfId="16116" xr:uid="{DB8FBF7B-BAFD-4B51-9E29-B789F88C66A2}"/>
    <cellStyle name="Normal 37 37 3" xfId="22652" xr:uid="{C142B64A-EF63-4A56-92D3-4585E8436F8E}"/>
    <cellStyle name="Normal 37 37 4" xfId="28350" xr:uid="{6114C54E-3181-48AF-9D2C-D63B2449618A}"/>
    <cellStyle name="Normal 37 37 5" xfId="34048" xr:uid="{90BF46E5-2771-4AA3-9A23-A30F1E707A0C}"/>
    <cellStyle name="Normal 37 38" xfId="6313" xr:uid="{727CF349-BD9D-4353-B5DE-D9EFE42E5863}"/>
    <cellStyle name="Normal 37 38 2" xfId="16117" xr:uid="{F6E22739-4E7C-41D8-9D3A-A428FD9ADE36}"/>
    <cellStyle name="Normal 37 38 3" xfId="22653" xr:uid="{972F927F-B954-48DC-A16A-30718302015C}"/>
    <cellStyle name="Normal 37 38 4" xfId="28351" xr:uid="{0893AAC4-B808-4BFE-8936-53DF36195913}"/>
    <cellStyle name="Normal 37 38 5" xfId="34049" xr:uid="{EEEA0557-08FD-484E-B236-2C251DFECF72}"/>
    <cellStyle name="Normal 37 39" xfId="6314" xr:uid="{FF04EA1B-708C-4799-929D-31297ECA4225}"/>
    <cellStyle name="Normal 37 39 2" xfId="16118" xr:uid="{5B690424-EC97-4C91-98E6-AD4EEF1A63DC}"/>
    <cellStyle name="Normal 37 39 3" xfId="22654" xr:uid="{10D5E206-AC54-4C00-BEA0-20580818D8C4}"/>
    <cellStyle name="Normal 37 39 4" xfId="28352" xr:uid="{6685996C-CBE7-4E3C-ADD1-289A941533E0}"/>
    <cellStyle name="Normal 37 39 5" xfId="34050" xr:uid="{7557E1DA-5C9C-4FBE-80DA-D0A8096FB08A}"/>
    <cellStyle name="Normal 37 4" xfId="6315" xr:uid="{E70F4177-828E-4417-8DEA-C11FEE1D2793}"/>
    <cellStyle name="Normal 37 4 2" xfId="6316" xr:uid="{B6F9524C-7974-4734-9346-85C840CC2681}"/>
    <cellStyle name="Normal 37 4 2 2" xfId="16120" xr:uid="{9893763A-66A0-4FAE-8A45-2DE107321AF0}"/>
    <cellStyle name="Normal 37 4 2 3" xfId="22656" xr:uid="{C54A68C9-CD25-420E-8E32-356B7C353A55}"/>
    <cellStyle name="Normal 37 4 2 4" xfId="28354" xr:uid="{BBCC8277-CA83-4568-8C38-A8BBD929DCBA}"/>
    <cellStyle name="Normal 37 4 2 5" xfId="34052" xr:uid="{EDBCF199-1673-4775-B6B3-FEDEC81E033D}"/>
    <cellStyle name="Normal 37 4 3" xfId="6317" xr:uid="{DDE54352-9BA3-4161-8ABE-991226DC4E4D}"/>
    <cellStyle name="Normal 37 4 4" xfId="6318" xr:uid="{6424902F-57CE-4871-B787-FF74E3B2C4C8}"/>
    <cellStyle name="Normal 37 4 5" xfId="16119" xr:uid="{D0276554-E5DC-45DC-B607-A5AA4F7C03D6}"/>
    <cellStyle name="Normal 37 4 6" xfId="22655" xr:uid="{1240A5EB-0A63-4489-9F0D-9043D77386F1}"/>
    <cellStyle name="Normal 37 4 7" xfId="28353" xr:uid="{D88DD1FE-BDC9-40F8-B8B2-A2ECE0AAD25C}"/>
    <cellStyle name="Normal 37 4 8" xfId="34051" xr:uid="{FE261292-84A8-4781-B2E1-2E3A954A54A3}"/>
    <cellStyle name="Normal 37 40" xfId="6319" xr:uid="{26C80696-86E7-4EE7-869A-F05378C99A2E}"/>
    <cellStyle name="Normal 37 40 2" xfId="16121" xr:uid="{7175D253-5283-425D-98A0-31E47F35826F}"/>
    <cellStyle name="Normal 37 40 3" xfId="22657" xr:uid="{4C7D5673-90E3-4487-A002-BD75BDC59248}"/>
    <cellStyle name="Normal 37 40 4" xfId="28355" xr:uid="{1D21AD5D-86D6-43F7-82F1-B1CE48EF7C04}"/>
    <cellStyle name="Normal 37 40 5" xfId="34053" xr:uid="{71FCE749-E847-4CDE-834A-16A3F63E88DD}"/>
    <cellStyle name="Normal 37 41" xfId="6320" xr:uid="{6E39DC8C-6A1F-4005-9D46-1F0E12AA44E3}"/>
    <cellStyle name="Normal 37 41 2" xfId="16122" xr:uid="{196D73F7-7D6D-4792-801F-818F997F51FB}"/>
    <cellStyle name="Normal 37 41 3" xfId="22658" xr:uid="{78A7CA34-EB8D-476E-B37C-EA40AF49FA5A}"/>
    <cellStyle name="Normal 37 41 4" xfId="28356" xr:uid="{87BD828A-B185-4554-BD9D-5CA280B3D40C}"/>
    <cellStyle name="Normal 37 41 5" xfId="34054" xr:uid="{3B9059FC-6477-4C09-AEB4-3874CABCDA81}"/>
    <cellStyle name="Normal 37 42" xfId="6321" xr:uid="{5EC42105-F49C-4C77-A6ED-C0B49B38C5DC}"/>
    <cellStyle name="Normal 37 42 2" xfId="16123" xr:uid="{8F8CB8E0-90AA-4AF3-97CB-A6C0083FB3F5}"/>
    <cellStyle name="Normal 37 42 3" xfId="22659" xr:uid="{4D97CD8B-1C7C-4F46-A7FB-87346B0C1E9B}"/>
    <cellStyle name="Normal 37 42 4" xfId="28357" xr:uid="{ECC60DC1-BE2B-4A10-8FD1-8158A8A88F3A}"/>
    <cellStyle name="Normal 37 42 5" xfId="34055" xr:uid="{8C0DC413-EDF1-4F2B-9FBA-F187303FF305}"/>
    <cellStyle name="Normal 37 43" xfId="6322" xr:uid="{0F671BF2-5F03-43A1-AC6E-79BEEAA7C73C}"/>
    <cellStyle name="Normal 37 43 2" xfId="16124" xr:uid="{20EA73B5-D418-4692-B355-9C1AAAF544B5}"/>
    <cellStyle name="Normal 37 43 3" xfId="22660" xr:uid="{4C232327-C338-4409-BF81-9BEC9BB1118E}"/>
    <cellStyle name="Normal 37 43 4" xfId="28358" xr:uid="{0D9185C3-FF03-464F-96A4-F95566B2B62A}"/>
    <cellStyle name="Normal 37 43 5" xfId="34056" xr:uid="{2B62F503-978F-4505-9A83-BD052BB359E6}"/>
    <cellStyle name="Normal 37 44" xfId="6323" xr:uid="{C1B617D2-4DE4-43F2-AB20-86CF609CC703}"/>
    <cellStyle name="Normal 37 44 2" xfId="16125" xr:uid="{805902B7-911A-4E13-8167-5C5540D72220}"/>
    <cellStyle name="Normal 37 44 3" xfId="22661" xr:uid="{F52567D4-57B2-4466-87AD-E1B0ED7AD7CC}"/>
    <cellStyle name="Normal 37 44 4" xfId="28359" xr:uid="{17D8FBD4-95BA-4569-BDB1-CBF1984D935D}"/>
    <cellStyle name="Normal 37 44 5" xfId="34057" xr:uid="{72AEC3DA-B1F3-4CE3-B67F-1A179C262401}"/>
    <cellStyle name="Normal 37 45" xfId="6324" xr:uid="{70F6B865-18F9-4202-BB60-7254E7AF32AB}"/>
    <cellStyle name="Normal 37 45 2" xfId="16126" xr:uid="{6B1329AC-78CE-4C3A-A415-C66A9751E770}"/>
    <cellStyle name="Normal 37 45 3" xfId="22662" xr:uid="{A893EDB9-BBF1-46DE-8F5E-539550259C54}"/>
    <cellStyle name="Normal 37 45 4" xfId="28360" xr:uid="{879EBDFB-08D6-483A-9ED9-29541C70A147}"/>
    <cellStyle name="Normal 37 45 5" xfId="34058" xr:uid="{160BBA6C-41F3-4D02-A6C2-56575B81DFE8}"/>
    <cellStyle name="Normal 37 46" xfId="6325" xr:uid="{407DD776-95B9-4FCA-AF57-F48A697A23CA}"/>
    <cellStyle name="Normal 37 46 2" xfId="16127" xr:uid="{1555D1CE-DB1A-4D92-BC99-A01102894B2F}"/>
    <cellStyle name="Normal 37 46 3" xfId="22663" xr:uid="{E08C7898-38A1-4F42-BADC-E6303576A439}"/>
    <cellStyle name="Normal 37 46 4" xfId="28361" xr:uid="{FB6C85B0-B2C6-446A-91A7-B726D38EAD03}"/>
    <cellStyle name="Normal 37 46 5" xfId="34059" xr:uid="{0545A3D2-5AF1-439B-B718-CA7DEB3D237B}"/>
    <cellStyle name="Normal 37 47" xfId="6326" xr:uid="{D46114B7-ADD6-4EF0-B7B1-20278E67544C}"/>
    <cellStyle name="Normal 37 47 2" xfId="16128" xr:uid="{56D9CC56-6F12-41E0-9040-A9AF8AFAF903}"/>
    <cellStyle name="Normal 37 47 3" xfId="22664" xr:uid="{A7AC8975-3BDD-4B34-8035-A30897A01B1C}"/>
    <cellStyle name="Normal 37 47 4" xfId="28362" xr:uid="{D7961E60-A65F-481C-B699-57E408273083}"/>
    <cellStyle name="Normal 37 47 5" xfId="34060" xr:uid="{670826C2-D3D9-4FF8-A18D-95D8086132BA}"/>
    <cellStyle name="Normal 37 48" xfId="6327" xr:uid="{1717452F-FD03-4FF1-895D-B020733758F3}"/>
    <cellStyle name="Normal 37 48 2" xfId="16129" xr:uid="{C3EDCB76-2589-4F21-8ACA-9AF29D6C88C5}"/>
    <cellStyle name="Normal 37 48 3" xfId="22665" xr:uid="{279B6CDF-799E-4754-A0AF-F1E7E228E9A1}"/>
    <cellStyle name="Normal 37 48 4" xfId="28363" xr:uid="{770332F3-89C0-4C40-A4F8-FB06858FCFB0}"/>
    <cellStyle name="Normal 37 48 5" xfId="34061" xr:uid="{6130931D-04C8-406D-B88C-0257A03213CC}"/>
    <cellStyle name="Normal 37 49" xfId="6328" xr:uid="{571E2361-BB0E-4E17-BAC8-DBB7F3EB0A49}"/>
    <cellStyle name="Normal 37 49 2" xfId="16130" xr:uid="{72C7B445-D58F-493A-A95A-96FA308D624C}"/>
    <cellStyle name="Normal 37 49 3" xfId="22666" xr:uid="{4590394D-B129-4BBE-8E9F-DE86CCAA63AB}"/>
    <cellStyle name="Normal 37 49 4" xfId="28364" xr:uid="{477AEC1F-A736-4B14-82D7-5460FBDA9319}"/>
    <cellStyle name="Normal 37 49 5" xfId="34062" xr:uid="{8AC451B6-7FCA-4A2F-87D7-FA903BEFAE3B}"/>
    <cellStyle name="Normal 37 5" xfId="6329" xr:uid="{54DF07D5-5903-40CF-BB03-55620DCB80A9}"/>
    <cellStyle name="Normal 37 5 2" xfId="6330" xr:uid="{B337864A-C59F-40F3-9259-DC479819CFFE}"/>
    <cellStyle name="Normal 37 5 2 2" xfId="16132" xr:uid="{44701C14-46D6-41BE-95FF-DC1675CED7D1}"/>
    <cellStyle name="Normal 37 5 2 3" xfId="22668" xr:uid="{319CA6A8-F751-422A-B270-4122A8C3BE09}"/>
    <cellStyle name="Normal 37 5 2 4" xfId="28366" xr:uid="{407A733B-CD38-4BFA-8FD9-CE3B193EF7CD}"/>
    <cellStyle name="Normal 37 5 2 5" xfId="34064" xr:uid="{FE369C52-B326-4EEC-BBA6-641826FC3982}"/>
    <cellStyle name="Normal 37 5 3" xfId="6331" xr:uid="{D4C58A95-BC8C-481A-9CAD-58D890F996DB}"/>
    <cellStyle name="Normal 37 5 4" xfId="6332" xr:uid="{73229FE9-EDAD-48FC-BFBB-E8D298EBA186}"/>
    <cellStyle name="Normal 37 5 5" xfId="16131" xr:uid="{68F755F5-0EC0-41C5-9588-EB804FF973C4}"/>
    <cellStyle name="Normal 37 5 6" xfId="22667" xr:uid="{CFC072E1-C3BA-44B5-8E6B-B4E7B6C3875D}"/>
    <cellStyle name="Normal 37 5 7" xfId="28365" xr:uid="{97CF6FD0-CC05-438C-9128-3F9B268D116A}"/>
    <cellStyle name="Normal 37 5 8" xfId="34063" xr:uid="{6FB7B165-3BF1-4738-9846-A7CA98786D25}"/>
    <cellStyle name="Normal 37 50" xfId="6333" xr:uid="{09CF25B9-0BFA-4545-9717-3FE1D581936A}"/>
    <cellStyle name="Normal 37 50 2" xfId="16133" xr:uid="{FC5C2E93-0C77-4FE2-847D-52F992A01884}"/>
    <cellStyle name="Normal 37 50 3" xfId="22669" xr:uid="{567C0EFF-EA78-4508-8706-190FEAE693D3}"/>
    <cellStyle name="Normal 37 50 4" xfId="28367" xr:uid="{D1316E39-3617-4B57-A00C-4CA3BA33D2BB}"/>
    <cellStyle name="Normal 37 50 5" xfId="34065" xr:uid="{CB04C48B-8FF3-4458-84D2-7C17973202AB}"/>
    <cellStyle name="Normal 37 51" xfId="6334" xr:uid="{8ABA3FDA-73E7-4D31-8430-7ABAE6E5D7DE}"/>
    <cellStyle name="Normal 37 51 2" xfId="16134" xr:uid="{88BE4F7E-BA8C-4E90-BD76-86F2CBB2FDB6}"/>
    <cellStyle name="Normal 37 51 3" xfId="22670" xr:uid="{A7A16225-3BC2-499A-8C2D-4393562BDD5C}"/>
    <cellStyle name="Normal 37 51 4" xfId="28368" xr:uid="{D8DAF66D-DF10-41C6-AA04-EA469E5EA194}"/>
    <cellStyle name="Normal 37 51 5" xfId="34066" xr:uid="{AB9CF6D8-A972-46D1-A662-1B0641FFC0E2}"/>
    <cellStyle name="Normal 37 52" xfId="6335" xr:uid="{CD3D7DA0-37C4-429F-A21E-A662063BEDFE}"/>
    <cellStyle name="Normal 37 52 2" xfId="16135" xr:uid="{120ED13F-349F-4EF2-B4EA-C8A83AFAE9C1}"/>
    <cellStyle name="Normal 37 52 3" xfId="22671" xr:uid="{0F13673B-6A89-448F-9864-2014340BC1A1}"/>
    <cellStyle name="Normal 37 52 4" xfId="28369" xr:uid="{6A0D4EA7-6159-45F0-897D-A854996B586D}"/>
    <cellStyle name="Normal 37 52 5" xfId="34067" xr:uid="{0E1D1DC0-137B-4204-9D98-5082E70482DF}"/>
    <cellStyle name="Normal 37 53" xfId="6336" xr:uid="{E2B9A56F-31FD-4724-B0B3-D786DC5308B7}"/>
    <cellStyle name="Normal 37 53 2" xfId="16136" xr:uid="{3B82B42C-B2B2-4203-8761-939E3F1B9585}"/>
    <cellStyle name="Normal 37 53 3" xfId="22672" xr:uid="{18F6F683-36B6-4064-BF36-2912C578114C}"/>
    <cellStyle name="Normal 37 53 4" xfId="28370" xr:uid="{5F3D6F05-D273-4E20-B575-4C721E3672C2}"/>
    <cellStyle name="Normal 37 53 5" xfId="34068" xr:uid="{E41FDE72-1D57-4136-9937-8A2B3060D404}"/>
    <cellStyle name="Normal 37 54" xfId="6337" xr:uid="{309301EC-5F97-4323-BE8F-F6E07D5407D1}"/>
    <cellStyle name="Normal 37 54 2" xfId="16137" xr:uid="{639BC8C9-3F0E-4C05-A623-59248E00687F}"/>
    <cellStyle name="Normal 37 54 3" xfId="22673" xr:uid="{86A65685-6886-406F-B64F-A10B9C7F52F4}"/>
    <cellStyle name="Normal 37 54 4" xfId="28371" xr:uid="{E614D9A3-1C6D-4F09-9655-9592089497F8}"/>
    <cellStyle name="Normal 37 54 5" xfId="34069" xr:uid="{B0F639E4-797C-45C5-BF27-66C9A688F9E7}"/>
    <cellStyle name="Normal 37 55" xfId="6338" xr:uid="{02CBCF21-67CE-4D51-B510-0CFC1D1123B0}"/>
    <cellStyle name="Normal 37 55 2" xfId="16138" xr:uid="{90B18F3D-9022-4860-A528-A992D6C96016}"/>
    <cellStyle name="Normal 37 55 3" xfId="22674" xr:uid="{18B4F5FD-20D1-4625-97DC-D76C42F082F0}"/>
    <cellStyle name="Normal 37 55 4" xfId="28372" xr:uid="{DA24A204-65E0-4A6B-9A87-D3AE4F7A5A79}"/>
    <cellStyle name="Normal 37 55 5" xfId="34070" xr:uid="{719FA0F9-8D6B-4AAB-B9A0-20EC8EB3F3FE}"/>
    <cellStyle name="Normal 37 56" xfId="6339" xr:uid="{07EE4614-7CA3-4DDE-B3B0-C6442EA31AD4}"/>
    <cellStyle name="Normal 37 56 2" xfId="16139" xr:uid="{774F561B-3AA6-435D-AF28-F98DAD5733F1}"/>
    <cellStyle name="Normal 37 56 3" xfId="22675" xr:uid="{BB69A086-F841-4D37-828F-E1A7435B8650}"/>
    <cellStyle name="Normal 37 56 4" xfId="28373" xr:uid="{A1E43A86-E45B-4396-91E1-977B15B9AF27}"/>
    <cellStyle name="Normal 37 56 5" xfId="34071" xr:uid="{C8BF2D88-6E4A-4224-86E2-53025FB82F72}"/>
    <cellStyle name="Normal 37 57" xfId="6340" xr:uid="{4A937B84-8673-462D-AA08-C783696813E1}"/>
    <cellStyle name="Normal 37 57 2" xfId="16140" xr:uid="{8AAFF999-6590-491D-B0F9-270E1C6C18CD}"/>
    <cellStyle name="Normal 37 57 3" xfId="22676" xr:uid="{02575F2B-D6B3-4B0A-BBBE-961DC7D4EC7F}"/>
    <cellStyle name="Normal 37 57 4" xfId="28374" xr:uid="{9308BE04-929E-4C4F-9C3F-9F0E4A48E284}"/>
    <cellStyle name="Normal 37 57 5" xfId="34072" xr:uid="{A0AE43BD-D88A-491C-9E69-F92D33A3FCB8}"/>
    <cellStyle name="Normal 37 58" xfId="6341" xr:uid="{9F895CAA-593F-4C9D-808C-00282B5AE14A}"/>
    <cellStyle name="Normal 37 58 2" xfId="16141" xr:uid="{9953304B-1FD2-47E9-9905-6464A62F440F}"/>
    <cellStyle name="Normal 37 58 3" xfId="22677" xr:uid="{F188F4E6-6EDB-4EB9-8C7E-8E9D3D40CC07}"/>
    <cellStyle name="Normal 37 58 4" xfId="28375" xr:uid="{B01465C3-3B62-4FE7-A832-F549DE6FE7C3}"/>
    <cellStyle name="Normal 37 58 5" xfId="34073" xr:uid="{FA9FAEEB-C4B7-4609-99BC-6281B1A482AD}"/>
    <cellStyle name="Normal 37 59" xfId="6342" xr:uid="{A8CC2677-71AB-474E-902A-70B576F697DB}"/>
    <cellStyle name="Normal 37 59 2" xfId="16142" xr:uid="{D70CBD20-0BE7-4E57-879D-A5F60F431FDD}"/>
    <cellStyle name="Normal 37 59 3" xfId="22678" xr:uid="{CC8E4E04-7437-4F82-A7B6-5D6C3A86F5E5}"/>
    <cellStyle name="Normal 37 59 4" xfId="28376" xr:uid="{5D0B43FA-696C-47F2-82CA-4D1C9C2AF46B}"/>
    <cellStyle name="Normal 37 59 5" xfId="34074" xr:uid="{153F35ED-1C84-4B8C-86BA-4E5926D0FD4A}"/>
    <cellStyle name="Normal 37 6" xfId="6343" xr:uid="{E12656C1-E753-4DAD-8224-2B1BFE9EDAED}"/>
    <cellStyle name="Normal 37 6 2" xfId="6344" xr:uid="{5F58E5AB-B44C-4F81-BE84-781F62FB4882}"/>
    <cellStyle name="Normal 37 6 2 2" xfId="16144" xr:uid="{6356636E-F541-4B6F-BE8F-86064AAECF5E}"/>
    <cellStyle name="Normal 37 6 2 3" xfId="22680" xr:uid="{008D545B-3117-4DAA-9782-0B056345FF3D}"/>
    <cellStyle name="Normal 37 6 2 4" xfId="28378" xr:uid="{F7850C1F-EA4A-4AD2-9669-8F9641B3C1E0}"/>
    <cellStyle name="Normal 37 6 2 5" xfId="34076" xr:uid="{31863DB3-811E-4BBC-86CA-B4BCA9D070C7}"/>
    <cellStyle name="Normal 37 6 3" xfId="6345" xr:uid="{CB1B6F6A-FF31-4A0E-8303-D8972BEFD425}"/>
    <cellStyle name="Normal 37 6 4" xfId="6346" xr:uid="{D686EC8F-C26A-45F0-9EFE-80EBC9A832EF}"/>
    <cellStyle name="Normal 37 6 5" xfId="16143" xr:uid="{C68D0C0C-C8D1-476D-807A-A6A5C38E9D0E}"/>
    <cellStyle name="Normal 37 6 6" xfId="22679" xr:uid="{94FAB966-D7EE-4FA6-8D6B-F82E26398B12}"/>
    <cellStyle name="Normal 37 6 7" xfId="28377" xr:uid="{8A232B6B-19FA-40BB-819B-D9DEBA615F4D}"/>
    <cellStyle name="Normal 37 6 8" xfId="34075" xr:uid="{006226CF-5826-4B2A-9CAF-A5951AD9F2BD}"/>
    <cellStyle name="Normal 37 60" xfId="6347" xr:uid="{AF72CEF1-098C-46F1-AAB5-C20C1C077A3B}"/>
    <cellStyle name="Normal 37 60 2" xfId="16145" xr:uid="{72AA90FB-97DA-46E1-B91A-8FF5C488C3F5}"/>
    <cellStyle name="Normal 37 60 3" xfId="22681" xr:uid="{CFD1DFAE-9379-48A7-8D11-BF3A72BDA30C}"/>
    <cellStyle name="Normal 37 60 4" xfId="28379" xr:uid="{12E69745-5E52-43D4-8779-0A2D1DE4D55A}"/>
    <cellStyle name="Normal 37 60 5" xfId="34077" xr:uid="{7D35C575-ACEB-4B76-A930-A1F2830E7D68}"/>
    <cellStyle name="Normal 37 61" xfId="6348" xr:uid="{D21A4B50-9ED1-42B4-8357-B3E0DB75968B}"/>
    <cellStyle name="Normal 37 61 2" xfId="16146" xr:uid="{1BC22F68-365B-423C-B990-DEAE0E4B748A}"/>
    <cellStyle name="Normal 37 61 3" xfId="22682" xr:uid="{9026B6C1-5E0F-4B9C-948D-2253540BF472}"/>
    <cellStyle name="Normal 37 61 4" xfId="28380" xr:uid="{72EE1D04-72C9-4873-BD0F-3F8BE3E344C2}"/>
    <cellStyle name="Normal 37 61 5" xfId="34078" xr:uid="{853F5794-6DEE-4BDC-AE76-20D589403466}"/>
    <cellStyle name="Normal 37 62" xfId="6349" xr:uid="{FD7CEE1F-A0BE-4024-823E-A80C1BEC9D60}"/>
    <cellStyle name="Normal 37 62 2" xfId="16147" xr:uid="{BF9170CF-22F5-470B-B3C8-379EC2C83E2A}"/>
    <cellStyle name="Normal 37 62 3" xfId="22683" xr:uid="{97DB291F-B833-4F67-A575-DFE196BFDECA}"/>
    <cellStyle name="Normal 37 62 4" xfId="28381" xr:uid="{D506A05C-0711-4782-854C-9C964FA1FFD2}"/>
    <cellStyle name="Normal 37 62 5" xfId="34079" xr:uid="{2B056FC1-EA6E-4843-829E-6E67F35B32C4}"/>
    <cellStyle name="Normal 37 7" xfId="6350" xr:uid="{88DFFFEA-2C25-4201-B3E6-34FD0AB8996D}"/>
    <cellStyle name="Normal 37 7 2" xfId="6351" xr:uid="{DB6FD96B-03B5-40F4-B827-D229FBB1F302}"/>
    <cellStyle name="Normal 37 7 2 2" xfId="16149" xr:uid="{F0FA0186-0C8B-49A3-8802-99EC1607F8E7}"/>
    <cellStyle name="Normal 37 7 2 3" xfId="22685" xr:uid="{146FC844-F186-4763-8008-505A8D34CB75}"/>
    <cellStyle name="Normal 37 7 2 4" xfId="28383" xr:uid="{10AC6349-B679-41FD-A2B9-DF85A2A4C624}"/>
    <cellStyle name="Normal 37 7 2 5" xfId="34081" xr:uid="{922079B9-E649-4A34-8D55-E4C0A603072D}"/>
    <cellStyle name="Normal 37 7 3" xfId="6352" xr:uid="{3F6C1924-166F-4794-821B-5B2E6DA30995}"/>
    <cellStyle name="Normal 37 7 4" xfId="6353" xr:uid="{3A2AA11F-633D-4E88-8A84-415A8CE98676}"/>
    <cellStyle name="Normal 37 7 5" xfId="16148" xr:uid="{5A170FF2-8F2B-45CC-B7A9-9E19042856E5}"/>
    <cellStyle name="Normal 37 7 6" xfId="22684" xr:uid="{DA8AF27E-53C9-4986-A174-AD224C8F350C}"/>
    <cellStyle name="Normal 37 7 7" xfId="28382" xr:uid="{BCB2CB9E-6204-42F5-8ED3-B484601C2C46}"/>
    <cellStyle name="Normal 37 7 8" xfId="34080" xr:uid="{38969B38-B3F7-404E-B71A-5C5924EF2FBE}"/>
    <cellStyle name="Normal 37 8" xfId="6354" xr:uid="{5DCC336A-4284-4DE5-894A-F7A269415F54}"/>
    <cellStyle name="Normal 37 8 2" xfId="6355" xr:uid="{91A05903-8E06-4629-88F8-320CFA4A32EF}"/>
    <cellStyle name="Normal 37 8 2 2" xfId="16151" xr:uid="{84F79718-97E7-4142-9D6B-BC84F093420D}"/>
    <cellStyle name="Normal 37 8 2 3" xfId="22687" xr:uid="{3E631BA4-62AB-4C2E-B3D5-3A72AB5CE42F}"/>
    <cellStyle name="Normal 37 8 2 4" xfId="28385" xr:uid="{C460590A-9848-49B8-A03E-0FA1C7057C5A}"/>
    <cellStyle name="Normal 37 8 2 5" xfId="34083" xr:uid="{2E9C0BEC-A103-4341-BE3E-002E6A1F7458}"/>
    <cellStyle name="Normal 37 8 3" xfId="6356" xr:uid="{D8102745-EAE1-4EDA-98CA-9188ECDA997C}"/>
    <cellStyle name="Normal 37 8 4" xfId="6357" xr:uid="{8E4C3477-2C69-4F90-A776-77B8F8B861A8}"/>
    <cellStyle name="Normal 37 8 5" xfId="16150" xr:uid="{424DA768-B190-4BFD-8B5C-8426EF2B527E}"/>
    <cellStyle name="Normal 37 8 6" xfId="22686" xr:uid="{4A61BA2A-D4EA-47D4-B3B4-A393BFC445D2}"/>
    <cellStyle name="Normal 37 8 7" xfId="28384" xr:uid="{11472060-DADC-4F53-9B20-CDC132E5D930}"/>
    <cellStyle name="Normal 37 8 8" xfId="34082" xr:uid="{77933566-E3D3-42A8-8C39-9800D5222753}"/>
    <cellStyle name="Normal 37 9" xfId="6358" xr:uid="{E8CFAD02-C65E-42B0-A4D3-70B3BE3C7DBB}"/>
    <cellStyle name="Normal 37 9 2" xfId="6359" xr:uid="{7F9B2381-28F2-44A5-A311-5260185F169E}"/>
    <cellStyle name="Normal 37 9 2 2" xfId="16153" xr:uid="{1F0F26EF-1AA0-4F9B-A1D5-D4540073AF1F}"/>
    <cellStyle name="Normal 37 9 2 3" xfId="22689" xr:uid="{31238BC8-1D34-4C90-ADBC-355DAE4AECDE}"/>
    <cellStyle name="Normal 37 9 2 4" xfId="28387" xr:uid="{1B9650EB-34F9-43A8-92CD-D804D7EF38AD}"/>
    <cellStyle name="Normal 37 9 2 5" xfId="34085" xr:uid="{96D1D2B2-1354-4E67-99B7-6272254C1EF2}"/>
    <cellStyle name="Normal 37 9 3" xfId="6360" xr:uid="{CE01793A-0843-42D5-B922-AE4AB321FA43}"/>
    <cellStyle name="Normal 37 9 4" xfId="6361" xr:uid="{F08084C7-AFB2-4AD6-A98D-75BBAEAD5B48}"/>
    <cellStyle name="Normal 37 9 5" xfId="16152" xr:uid="{638D900C-17A6-41AB-9B32-5711BEFAA372}"/>
    <cellStyle name="Normal 37 9 6" xfId="22688" xr:uid="{BECF97FF-4344-44A7-8FC1-A03C1E93A048}"/>
    <cellStyle name="Normal 37 9 7" xfId="28386" xr:uid="{F02014EA-A3DD-4051-B72C-AA2EB51B6D94}"/>
    <cellStyle name="Normal 37 9 8" xfId="34084" xr:uid="{0324A768-2428-4151-A4DE-F28F4D2E2ADD}"/>
    <cellStyle name="Normal 38" xfId="1184" xr:uid="{31AB7059-59A5-4B16-979F-61C49AF55711}"/>
    <cellStyle name="Normal 38 10" xfId="6362" xr:uid="{286D583E-134A-447B-8DB4-42B1F5A02171}"/>
    <cellStyle name="Normal 38 10 2" xfId="6363" xr:uid="{7E5D37AB-FDB6-41E7-959B-8BB9E1865755}"/>
    <cellStyle name="Normal 38 10 2 2" xfId="16155" xr:uid="{908CABEB-CCDD-4F13-B61C-396CFCFD8178}"/>
    <cellStyle name="Normal 38 10 2 3" xfId="22691" xr:uid="{64933828-F06A-4E58-AD6D-69EEDB2B740A}"/>
    <cellStyle name="Normal 38 10 2 4" xfId="28389" xr:uid="{A8920902-876A-47BE-9628-F7EE0A04B3B7}"/>
    <cellStyle name="Normal 38 10 2 5" xfId="34087" xr:uid="{0A0D00AC-78BA-43AB-A5E1-37FAB0A0A1E6}"/>
    <cellStyle name="Normal 38 10 3" xfId="6364" xr:uid="{051D1C28-70D1-4191-9131-058345427FEA}"/>
    <cellStyle name="Normal 38 10 4" xfId="6365" xr:uid="{371C046B-F37E-4F61-BDC7-03A183AC5C17}"/>
    <cellStyle name="Normal 38 10 5" xfId="16154" xr:uid="{28802661-3946-44E0-8E90-CC30AAD87159}"/>
    <cellStyle name="Normal 38 10 6" xfId="22690" xr:uid="{3A836DD1-43A2-47C0-A90F-9C40425EC8D3}"/>
    <cellStyle name="Normal 38 10 7" xfId="28388" xr:uid="{2EE92668-0C97-4006-A5A4-22FA49D1CC18}"/>
    <cellStyle name="Normal 38 10 8" xfId="34086" xr:uid="{5824E283-A8B7-4628-937F-83D0A3ACDA13}"/>
    <cellStyle name="Normal 38 11" xfId="6366" xr:uid="{A464CFB1-27E2-4C07-9D15-727041F1D873}"/>
    <cellStyle name="Normal 38 11 2" xfId="6367" xr:uid="{E77F8E0D-375B-45FA-909E-43F483A0CD1B}"/>
    <cellStyle name="Normal 38 11 2 2" xfId="16157" xr:uid="{C17E8B90-90A0-4A20-A8A7-A75E5A8A6808}"/>
    <cellStyle name="Normal 38 11 2 3" xfId="22693" xr:uid="{42DDC98A-9354-4B10-8ADF-18BBE122BAFB}"/>
    <cellStyle name="Normal 38 11 2 4" xfId="28391" xr:uid="{0146BC7B-25E7-497E-8B98-3316FBB8F043}"/>
    <cellStyle name="Normal 38 11 2 5" xfId="34089" xr:uid="{C4DC1320-BF56-4D70-93F5-1C2368D51A1F}"/>
    <cellStyle name="Normal 38 11 3" xfId="6368" xr:uid="{3D67C70E-8874-42ED-921D-853332F59782}"/>
    <cellStyle name="Normal 38 11 4" xfId="6369" xr:uid="{8F0BE806-366C-4D29-BA5C-FB14929BCC81}"/>
    <cellStyle name="Normal 38 11 5" xfId="16156" xr:uid="{A3284618-F373-452A-9842-8C0E6AFF2D91}"/>
    <cellStyle name="Normal 38 11 6" xfId="22692" xr:uid="{26AF8E3A-A5FF-4130-A043-7AFCE97731BD}"/>
    <cellStyle name="Normal 38 11 7" xfId="28390" xr:uid="{2E425A12-3C5B-4040-B409-957A0B2090FE}"/>
    <cellStyle name="Normal 38 11 8" xfId="34088" xr:uid="{9186CB32-F67A-412F-8FBF-A5AF267EF4D0}"/>
    <cellStyle name="Normal 38 12" xfId="6370" xr:uid="{B4D5C798-9AB8-470D-B5B8-4618E5B500BD}"/>
    <cellStyle name="Normal 38 12 2" xfId="6371" xr:uid="{8C7DCAC9-0A3D-486F-95F2-4561D048EC1E}"/>
    <cellStyle name="Normal 38 12 2 2" xfId="16159" xr:uid="{D6BD164F-CE36-4D9E-B27A-C664E8D765F3}"/>
    <cellStyle name="Normal 38 12 2 3" xfId="22695" xr:uid="{96963F3B-45F2-4541-803A-693EF8F617E6}"/>
    <cellStyle name="Normal 38 12 2 4" xfId="28393" xr:uid="{C41BE59F-C3B4-4BF2-B0C6-A658D358D0F1}"/>
    <cellStyle name="Normal 38 12 2 5" xfId="34091" xr:uid="{BE78AF5A-FAD2-4A13-A4F6-C39DACB8C3E8}"/>
    <cellStyle name="Normal 38 12 3" xfId="6372" xr:uid="{68DC98AC-659E-4DC1-880A-4A37F0ECB891}"/>
    <cellStyle name="Normal 38 12 4" xfId="6373" xr:uid="{079E7747-14C4-40AF-BEEA-5BB2B81F0874}"/>
    <cellStyle name="Normal 38 12 5" xfId="16158" xr:uid="{DF8F07E0-9714-47E8-8020-768FCC0E37E0}"/>
    <cellStyle name="Normal 38 12 6" xfId="22694" xr:uid="{3784EEE0-67D2-4110-8D4E-F22B72F6B27A}"/>
    <cellStyle name="Normal 38 12 7" xfId="28392" xr:uid="{89DDB353-6751-4720-A99A-DD278815CCB9}"/>
    <cellStyle name="Normal 38 12 8" xfId="34090" xr:uid="{E3851973-8AF7-4FC7-9F14-9FDEA544D70F}"/>
    <cellStyle name="Normal 38 13" xfId="6374" xr:uid="{E4653ABC-1804-4AE8-9D2E-7A4913298120}"/>
    <cellStyle name="Normal 38 13 2" xfId="6375" xr:uid="{DD1F541D-36A7-4125-943B-A4AD91C4024C}"/>
    <cellStyle name="Normal 38 13 2 2" xfId="16161" xr:uid="{A571BC24-F8DF-4B38-9C9C-A473DB63BC5D}"/>
    <cellStyle name="Normal 38 13 2 3" xfId="22697" xr:uid="{008E556F-2D6F-411E-AB8C-9D326EFB3FEA}"/>
    <cellStyle name="Normal 38 13 2 4" xfId="28395" xr:uid="{C056CE58-EE90-41DE-A1F6-0B3CDC440D72}"/>
    <cellStyle name="Normal 38 13 2 5" xfId="34093" xr:uid="{81CBC1A6-3032-4914-9332-34605BBB2601}"/>
    <cellStyle name="Normal 38 13 3" xfId="6376" xr:uid="{D156945C-AE2F-475A-9219-9A708B0DFAE0}"/>
    <cellStyle name="Normal 38 13 4" xfId="6377" xr:uid="{3DAF72ED-1470-4DF1-A7C0-5E107D2DBE9C}"/>
    <cellStyle name="Normal 38 13 5" xfId="16160" xr:uid="{CCD73B67-0089-44E3-A468-56133E9F803C}"/>
    <cellStyle name="Normal 38 13 6" xfId="22696" xr:uid="{653E8903-87F7-4051-91F3-588DE12AF2F8}"/>
    <cellStyle name="Normal 38 13 7" xfId="28394" xr:uid="{3A152B57-EBC9-4F7E-875C-96E51AF7CD76}"/>
    <cellStyle name="Normal 38 13 8" xfId="34092" xr:uid="{B4C30550-426F-415D-B351-FFCC11F3B91D}"/>
    <cellStyle name="Normal 38 14" xfId="6378" xr:uid="{E03BDC7E-530C-4F06-AB57-F29A74A115CD}"/>
    <cellStyle name="Normal 38 14 2" xfId="6379" xr:uid="{EDA75AAB-D63F-49EB-BCFC-8B88BE1F44B2}"/>
    <cellStyle name="Normal 38 14 2 2" xfId="16163" xr:uid="{03F18AAA-1471-461A-BECA-121FFBCD1929}"/>
    <cellStyle name="Normal 38 14 2 3" xfId="22699" xr:uid="{ABB16391-7D8A-4DB0-8F93-727BBD69C848}"/>
    <cellStyle name="Normal 38 14 2 4" xfId="28397" xr:uid="{E979B082-3753-4A15-B24D-A2AE90F5DC0F}"/>
    <cellStyle name="Normal 38 14 2 5" xfId="34095" xr:uid="{5A9B1AC4-54CE-4EF0-BBDC-60A9ED27F07B}"/>
    <cellStyle name="Normal 38 14 3" xfId="6380" xr:uid="{CEC41184-B15F-40A1-86E2-6900835084C1}"/>
    <cellStyle name="Normal 38 14 4" xfId="6381" xr:uid="{F32F2DCF-CDC1-4CEA-8E52-D4D87CF3CCA2}"/>
    <cellStyle name="Normal 38 14 5" xfId="16162" xr:uid="{C7A7DAB3-4DA1-41DE-B81F-88D7ACDEF66C}"/>
    <cellStyle name="Normal 38 14 6" xfId="22698" xr:uid="{26F94150-DDBB-46C8-8C99-11B45C6D8ECE}"/>
    <cellStyle name="Normal 38 14 7" xfId="28396" xr:uid="{4B30814E-406A-4D29-98F3-DF0C863D9552}"/>
    <cellStyle name="Normal 38 14 8" xfId="34094" xr:uid="{654C0EDD-350C-4AC6-82A3-9A230E73ED84}"/>
    <cellStyle name="Normal 38 15" xfId="6382" xr:uid="{E64EE618-98BD-4C18-92B9-8005921E2016}"/>
    <cellStyle name="Normal 38 15 2" xfId="6383" xr:uid="{C439536E-B77F-4A81-8DCF-E7BCE842D5A1}"/>
    <cellStyle name="Normal 38 15 2 2" xfId="16165" xr:uid="{FF6E37C0-E6FB-4B53-9645-D0D517999CCC}"/>
    <cellStyle name="Normal 38 15 2 3" xfId="22701" xr:uid="{F404213A-0F9E-49ED-B981-AE7ACE515D25}"/>
    <cellStyle name="Normal 38 15 2 4" xfId="28399" xr:uid="{FCADF21A-349D-4A1B-8810-FBAC530E7E8F}"/>
    <cellStyle name="Normal 38 15 2 5" xfId="34097" xr:uid="{A37DE541-C247-43F2-892C-6BB18646A531}"/>
    <cellStyle name="Normal 38 15 3" xfId="6384" xr:uid="{46400EE8-29F3-49DB-89B6-1BD725A75850}"/>
    <cellStyle name="Normal 38 15 4" xfId="6385" xr:uid="{D9CC2EA0-6AD7-45D1-806F-B341DA888CDA}"/>
    <cellStyle name="Normal 38 15 5" xfId="16164" xr:uid="{F1A2E79E-92C8-4AF3-99F2-0FA3216F4BBA}"/>
    <cellStyle name="Normal 38 15 6" xfId="22700" xr:uid="{B050B903-2361-4678-A627-ECEF65A785DD}"/>
    <cellStyle name="Normal 38 15 7" xfId="28398" xr:uid="{D9760731-0E50-4419-96DC-6E7A42FC4940}"/>
    <cellStyle name="Normal 38 15 8" xfId="34096" xr:uid="{F15714F4-8603-4902-8631-D27D62FB514D}"/>
    <cellStyle name="Normal 38 16" xfId="6386" xr:uid="{2D491241-70CE-4E71-B4F3-8AC8B5AF62EA}"/>
    <cellStyle name="Normal 38 16 2" xfId="6387" xr:uid="{3FFC2C95-4B58-4CEA-92DE-EF19784BAE2E}"/>
    <cellStyle name="Normal 38 16 2 2" xfId="16167" xr:uid="{5F226FFE-7FA5-4FF2-8937-D91BF88684DE}"/>
    <cellStyle name="Normal 38 16 2 3" xfId="22703" xr:uid="{C4B5DA68-5A28-482F-9E92-0A2F4D2B1314}"/>
    <cellStyle name="Normal 38 16 2 4" xfId="28401" xr:uid="{A279BE9C-EF03-4258-A924-A3BD53EDD638}"/>
    <cellStyle name="Normal 38 16 2 5" xfId="34099" xr:uid="{D040142F-B8C1-4B9E-9D65-D5FE52FFF0BC}"/>
    <cellStyle name="Normal 38 16 3" xfId="6388" xr:uid="{56FC0550-34D1-4025-8FF4-413C98E29588}"/>
    <cellStyle name="Normal 38 16 4" xfId="6389" xr:uid="{FA3F04F2-595F-41BA-ADC6-8169905B9E04}"/>
    <cellStyle name="Normal 38 16 5" xfId="16166" xr:uid="{48DDF2D2-BF18-44FD-B225-5F74C6887382}"/>
    <cellStyle name="Normal 38 16 6" xfId="22702" xr:uid="{36B23453-DE16-46F4-BD28-4CF9FCE03579}"/>
    <cellStyle name="Normal 38 16 7" xfId="28400" xr:uid="{43A88322-9BE4-41C1-9E92-C7CE8B6CA315}"/>
    <cellStyle name="Normal 38 16 8" xfId="34098" xr:uid="{749ACD29-B7C4-426A-B1B6-FC21E26BB48A}"/>
    <cellStyle name="Normal 38 17" xfId="6390" xr:uid="{37845CE0-C510-43C8-96A3-B57626770B2B}"/>
    <cellStyle name="Normal 38 17 2" xfId="6391" xr:uid="{7A3C124D-6E55-440F-85D3-2DAC52529F4A}"/>
    <cellStyle name="Normal 38 17 2 2" xfId="16169" xr:uid="{8379086D-680D-40EE-94B5-7A2A2D490957}"/>
    <cellStyle name="Normal 38 17 2 3" xfId="22705" xr:uid="{F6FBC563-3FA8-4400-88B1-2C90FBAD7308}"/>
    <cellStyle name="Normal 38 17 2 4" xfId="28403" xr:uid="{E1D83345-E6F6-4D24-847B-F193C3B24DD0}"/>
    <cellStyle name="Normal 38 17 2 5" xfId="34101" xr:uid="{1C8179AF-2373-44D3-8881-CCA74F813DDB}"/>
    <cellStyle name="Normal 38 17 3" xfId="6392" xr:uid="{DCE70D7C-AA35-44C2-836C-7F4B46D5BEFE}"/>
    <cellStyle name="Normal 38 17 4" xfId="6393" xr:uid="{F63F4BFD-4240-440E-9394-7ACD562043BA}"/>
    <cellStyle name="Normal 38 17 5" xfId="16168" xr:uid="{9809840A-9990-40DE-AD05-28F9117442C7}"/>
    <cellStyle name="Normal 38 17 6" xfId="22704" xr:uid="{4A58ABAF-830E-4657-986A-48199BC606F6}"/>
    <cellStyle name="Normal 38 17 7" xfId="28402" xr:uid="{547C1A45-31AF-461E-9649-5CCAEB8C8161}"/>
    <cellStyle name="Normal 38 17 8" xfId="34100" xr:uid="{D012D14E-DA95-461D-88AE-58E2E0E5489F}"/>
    <cellStyle name="Normal 38 18" xfId="6394" xr:uid="{9F56136A-4C37-4940-95FB-919B6B6DCAC7}"/>
    <cellStyle name="Normal 38 18 2" xfId="6395" xr:uid="{DD7CACA2-6418-4F23-97C1-E62827307448}"/>
    <cellStyle name="Normal 38 18 2 2" xfId="16171" xr:uid="{4775786E-7806-495E-92B2-B4001999A527}"/>
    <cellStyle name="Normal 38 18 2 3" xfId="22707" xr:uid="{6BA255F8-38C6-4DEF-8017-0C75F57071AA}"/>
    <cellStyle name="Normal 38 18 2 4" xfId="28405" xr:uid="{CCDA687F-8836-4AA4-A757-6BCB5152F7DC}"/>
    <cellStyle name="Normal 38 18 2 5" xfId="34103" xr:uid="{184D4207-90E2-45C5-AFA2-6FAD8D5A4A89}"/>
    <cellStyle name="Normal 38 18 3" xfId="6396" xr:uid="{F1CBED59-8171-4ADA-934F-443373DDABB8}"/>
    <cellStyle name="Normal 38 18 4" xfId="6397" xr:uid="{8B602FD1-CE95-4007-A085-0A2EF447A698}"/>
    <cellStyle name="Normal 38 18 5" xfId="16170" xr:uid="{080146E3-A960-41F6-B3BF-EF3CBA2FB3B4}"/>
    <cellStyle name="Normal 38 18 6" xfId="22706" xr:uid="{8C4C450D-4DE4-4A75-AD1E-7EF0FA6604E2}"/>
    <cellStyle name="Normal 38 18 7" xfId="28404" xr:uid="{C247493B-253D-4DA5-986A-2F0CF0856B9F}"/>
    <cellStyle name="Normal 38 18 8" xfId="34102" xr:uid="{27FE7DB1-3757-4CF9-93D0-B3A3C9E8DC71}"/>
    <cellStyle name="Normal 38 19" xfId="6398" xr:uid="{85947EBB-C8C4-46A8-ABD0-BEDF46EC42B0}"/>
    <cellStyle name="Normal 38 19 2" xfId="6399" xr:uid="{86BDC963-1B90-43D5-A395-58DF509FEFFB}"/>
    <cellStyle name="Normal 38 19 2 2" xfId="16173" xr:uid="{26A079B9-3431-444D-9688-A4C5D781EEEA}"/>
    <cellStyle name="Normal 38 19 2 3" xfId="22709" xr:uid="{1F127605-C150-4632-8900-436F4A5E1893}"/>
    <cellStyle name="Normal 38 19 2 4" xfId="28407" xr:uid="{7A6C30FA-F541-4027-87BA-619AAD8D32E0}"/>
    <cellStyle name="Normal 38 19 2 5" xfId="34105" xr:uid="{91E990B1-D7EB-44A1-984C-0A287B228F8E}"/>
    <cellStyle name="Normal 38 19 3" xfId="6400" xr:uid="{11904A04-C3F3-46C7-B144-B03C03BC3BB5}"/>
    <cellStyle name="Normal 38 19 4" xfId="6401" xr:uid="{DB1F1116-27F3-4312-9BB1-DA7BBA2115A4}"/>
    <cellStyle name="Normal 38 19 5" xfId="16172" xr:uid="{4223C4E5-60E3-4D63-8FFC-D3F46A2B6DDA}"/>
    <cellStyle name="Normal 38 19 6" xfId="22708" xr:uid="{665B8BFC-6C7F-4B70-9208-6B4A9431883B}"/>
    <cellStyle name="Normal 38 19 7" xfId="28406" xr:uid="{3AEDD0DE-7F69-4D91-8807-15FCE369E884}"/>
    <cellStyle name="Normal 38 19 8" xfId="34104" xr:uid="{104341F6-841A-4FDC-80ED-4B94A6AA457D}"/>
    <cellStyle name="Normal 38 2" xfId="6402" xr:uid="{45F297D1-67EE-4FEA-BBE5-C0A567080F3B}"/>
    <cellStyle name="Normal 38 2 2" xfId="6403" xr:uid="{D1DBE38F-BE61-4DF1-90C9-FD9075332B32}"/>
    <cellStyle name="Normal 38 2 2 2" xfId="16175" xr:uid="{C89C32F6-E241-44C4-A3F3-919D8D73B51A}"/>
    <cellStyle name="Normal 38 2 2 3" xfId="22711" xr:uid="{91734E19-FC4A-4F52-986B-F15215ACC131}"/>
    <cellStyle name="Normal 38 2 2 4" xfId="28409" xr:uid="{EE70BD7C-90B0-40EB-BAB0-E143CC807673}"/>
    <cellStyle name="Normal 38 2 2 5" xfId="34107" xr:uid="{621C0187-C376-4703-8135-1DA0A83FE5F4}"/>
    <cellStyle name="Normal 38 2 3" xfId="6404" xr:uid="{6F23F818-0FF1-4BF7-95C0-8BA7E44F0BFB}"/>
    <cellStyle name="Normal 38 2 4" xfId="6405" xr:uid="{8BCEF735-AC96-4B34-8358-1C39F99DFAA9}"/>
    <cellStyle name="Normal 38 2 5" xfId="16174" xr:uid="{9240E773-10C6-4BF2-BB9E-A542A4534FAE}"/>
    <cellStyle name="Normal 38 2 6" xfId="22710" xr:uid="{D25CF66F-F665-4002-B8A8-2AA568CD52A8}"/>
    <cellStyle name="Normal 38 2 7" xfId="28408" xr:uid="{2CED159E-7250-462B-841B-456061226AD7}"/>
    <cellStyle name="Normal 38 2 8" xfId="34106" xr:uid="{7CBBB025-2A3D-4117-A864-601656E61D7C}"/>
    <cellStyle name="Normal 38 20" xfId="6406" xr:uid="{8CCA8A62-734F-46E6-8C29-7E4707E77D07}"/>
    <cellStyle name="Normal 38 20 2" xfId="6407" xr:uid="{64F2A233-C5FC-444A-8645-7E6F2F2EB373}"/>
    <cellStyle name="Normal 38 20 2 2" xfId="16177" xr:uid="{1CF6F907-8625-490D-9BB8-A9C92DF7626F}"/>
    <cellStyle name="Normal 38 20 2 3" xfId="22713" xr:uid="{46C4AEB1-339B-481A-B578-4D67A80818D4}"/>
    <cellStyle name="Normal 38 20 2 4" xfId="28411" xr:uid="{383B8569-49A9-4113-BAA7-69D2F7C31A08}"/>
    <cellStyle name="Normal 38 20 2 5" xfId="34109" xr:uid="{824D172E-1C95-46BB-BA76-4BBC23A745F3}"/>
    <cellStyle name="Normal 38 20 3" xfId="6408" xr:uid="{398A82C0-5941-400E-A602-C2B6B7C30635}"/>
    <cellStyle name="Normal 38 20 4" xfId="6409" xr:uid="{A0B7D616-8DF8-4933-A577-D44FF2292B61}"/>
    <cellStyle name="Normal 38 20 5" xfId="16176" xr:uid="{1840D256-E90C-497A-82FC-0F8BB3507137}"/>
    <cellStyle name="Normal 38 20 6" xfId="22712" xr:uid="{07FA4FB4-E290-41AC-8FF5-64FD772E7C6B}"/>
    <cellStyle name="Normal 38 20 7" xfId="28410" xr:uid="{D0305410-8474-4D7D-9746-5AD71B9D7EE9}"/>
    <cellStyle name="Normal 38 20 8" xfId="34108" xr:uid="{E56A2B5F-9964-4B99-B483-0E8D26B52BE3}"/>
    <cellStyle name="Normal 38 21" xfId="6410" xr:uid="{7E6DE1D6-42EC-41ED-AFF7-D079CDD765C0}"/>
    <cellStyle name="Normal 38 21 2" xfId="6411" xr:uid="{3E2546C5-732E-4AD0-9EE3-7B2D8DFB70E8}"/>
    <cellStyle name="Normal 38 21 2 2" xfId="16179" xr:uid="{2AB49341-EA4E-4E6F-829B-36D32A769BA4}"/>
    <cellStyle name="Normal 38 21 2 3" xfId="22715" xr:uid="{BC1BF248-BAC0-4990-B5E6-88A71DAEA162}"/>
    <cellStyle name="Normal 38 21 2 4" xfId="28413" xr:uid="{59E06799-BE78-4E92-BCE6-4118B79D0677}"/>
    <cellStyle name="Normal 38 21 2 5" xfId="34111" xr:uid="{A9EA6114-4B67-448C-BF7C-85AAD62D5BF5}"/>
    <cellStyle name="Normal 38 21 3" xfId="6412" xr:uid="{86C61326-9EEB-44F7-ACD8-B9FAD3FCB280}"/>
    <cellStyle name="Normal 38 21 4" xfId="6413" xr:uid="{CA20E68C-0BFF-4EED-917E-88F325193F70}"/>
    <cellStyle name="Normal 38 21 5" xfId="16178" xr:uid="{7E4788CA-3DB1-4ABF-8C6A-44EB5B7AD5E1}"/>
    <cellStyle name="Normal 38 21 6" xfId="22714" xr:uid="{1787F758-D6AC-41C7-ADA3-167771FC80BD}"/>
    <cellStyle name="Normal 38 21 7" xfId="28412" xr:uid="{A2E97063-DC52-4E4F-A684-B57F881774F2}"/>
    <cellStyle name="Normal 38 21 8" xfId="34110" xr:uid="{4476815A-676B-41B9-AC43-145AD3A71365}"/>
    <cellStyle name="Normal 38 22" xfId="6414" xr:uid="{1CD755B4-5C8B-4A14-A9AD-F25020699EDB}"/>
    <cellStyle name="Normal 38 22 2" xfId="6415" xr:uid="{BB6BCF1E-44FE-4C5F-B2FF-DB95995FE8D0}"/>
    <cellStyle name="Normal 38 22 2 2" xfId="16181" xr:uid="{7F36B020-6297-41B0-AF89-14B15C308641}"/>
    <cellStyle name="Normal 38 22 2 3" xfId="22717" xr:uid="{D5CA4AA0-A079-413D-95B7-68F7B1C88036}"/>
    <cellStyle name="Normal 38 22 2 4" xfId="28415" xr:uid="{A2BAEAD0-8F4F-4C8F-B36B-4FC0C47ADD4E}"/>
    <cellStyle name="Normal 38 22 2 5" xfId="34113" xr:uid="{053AC4B6-C517-4478-B563-CA4D77A538EF}"/>
    <cellStyle name="Normal 38 22 3" xfId="6416" xr:uid="{6B35AE91-CACB-4895-A7C8-F463F8B7CFC3}"/>
    <cellStyle name="Normal 38 22 4" xfId="6417" xr:uid="{9C4E27CD-B1BC-4285-BA8C-9C6633084F9C}"/>
    <cellStyle name="Normal 38 22 5" xfId="16180" xr:uid="{FDC18F94-CB5D-4A87-99F1-257E6D308F36}"/>
    <cellStyle name="Normal 38 22 6" xfId="22716" xr:uid="{226F4897-3112-4C22-A2AF-D763E4A3D858}"/>
    <cellStyle name="Normal 38 22 7" xfId="28414" xr:uid="{156E3583-BAFF-4A5A-9AE4-115DC592C52D}"/>
    <cellStyle name="Normal 38 22 8" xfId="34112" xr:uid="{40615AF3-F8D4-461D-B3C3-160E2D4839DA}"/>
    <cellStyle name="Normal 38 23" xfId="6418" xr:uid="{0B2CBD12-D845-45AC-A6D9-CF3548C7260B}"/>
    <cellStyle name="Normal 38 23 2" xfId="6419" xr:uid="{0D40DEC7-8AC2-4386-A4D0-EF21A22A1605}"/>
    <cellStyle name="Normal 38 23 2 2" xfId="16183" xr:uid="{A0790776-391A-4E24-B340-626C600AD370}"/>
    <cellStyle name="Normal 38 23 2 3" xfId="22719" xr:uid="{9CF91A02-FDFD-4B38-84AF-7A4275922CA0}"/>
    <cellStyle name="Normal 38 23 2 4" xfId="28417" xr:uid="{C90CD8D4-3C6C-4B52-AE08-5959A14A9E06}"/>
    <cellStyle name="Normal 38 23 2 5" xfId="34115" xr:uid="{8F6163DA-5061-45BE-9A12-1BCB9FB23D17}"/>
    <cellStyle name="Normal 38 23 3" xfId="6420" xr:uid="{68827322-6A57-4AA5-A45C-FD4E28B62696}"/>
    <cellStyle name="Normal 38 23 4" xfId="6421" xr:uid="{4A0729DA-4354-4DD0-B9FE-55E17A8FB9A8}"/>
    <cellStyle name="Normal 38 23 5" xfId="16182" xr:uid="{A0E1E762-14D6-4B38-9F6E-B133844926DD}"/>
    <cellStyle name="Normal 38 23 6" xfId="22718" xr:uid="{5930C96C-EFB3-4DD4-A715-52CE6FFA5565}"/>
    <cellStyle name="Normal 38 23 7" xfId="28416" xr:uid="{2CECA21D-CF1F-4146-96AE-E8CC1E22CC46}"/>
    <cellStyle name="Normal 38 23 8" xfId="34114" xr:uid="{FF720413-07F6-457F-8DB1-B66C597BF64A}"/>
    <cellStyle name="Normal 38 24" xfId="6422" xr:uid="{6A3D45AC-3116-4F96-B82A-CFDCCB35B3E5}"/>
    <cellStyle name="Normal 38 24 2" xfId="6423" xr:uid="{2055403C-D756-4376-9ABE-DE0A065BA188}"/>
    <cellStyle name="Normal 38 24 2 2" xfId="16185" xr:uid="{912306CE-659C-415B-92A2-7DE574BD5B64}"/>
    <cellStyle name="Normal 38 24 2 3" xfId="22721" xr:uid="{876DA5D2-BA6C-4964-AAF4-F74C1B9A49B2}"/>
    <cellStyle name="Normal 38 24 2 4" xfId="28419" xr:uid="{A642373F-5F74-4B7E-B2EA-575CBF7E2385}"/>
    <cellStyle name="Normal 38 24 2 5" xfId="34117" xr:uid="{6E3B8B26-60DD-4DD7-A8D0-E96CA03A39B5}"/>
    <cellStyle name="Normal 38 24 3" xfId="6424" xr:uid="{50940B5A-4B8D-4EE1-8544-E2285418B775}"/>
    <cellStyle name="Normal 38 24 4" xfId="6425" xr:uid="{FED6B1CC-F5D3-4274-9331-7E7341397FE1}"/>
    <cellStyle name="Normal 38 24 5" xfId="16184" xr:uid="{C2FE8E39-6915-4C69-9645-3B984BD181A0}"/>
    <cellStyle name="Normal 38 24 6" xfId="22720" xr:uid="{0C5F798F-B624-4A09-ABBB-3757CFA29E5C}"/>
    <cellStyle name="Normal 38 24 7" xfId="28418" xr:uid="{234C11B8-3A09-4044-A200-E39893417D92}"/>
    <cellStyle name="Normal 38 24 8" xfId="34116" xr:uid="{C295DA4A-AFD1-44BE-9921-6ACCDEE017DC}"/>
    <cellStyle name="Normal 38 25" xfId="6426" xr:uid="{2883E60C-777B-4832-8FD9-FD71E7098E9F}"/>
    <cellStyle name="Normal 38 25 2" xfId="6427" xr:uid="{D26BEFF0-F8AF-4E37-81B7-5077A450479F}"/>
    <cellStyle name="Normal 38 25 2 2" xfId="16187" xr:uid="{77ABBEAA-89B0-4CF5-BCBE-D5D81E8F029D}"/>
    <cellStyle name="Normal 38 25 2 3" xfId="22723" xr:uid="{B29F9F20-4778-4418-BB8A-FD6DAC5D9A4D}"/>
    <cellStyle name="Normal 38 25 2 4" xfId="28421" xr:uid="{9198AA36-E5E1-4E8A-AA44-37B4EA0935AE}"/>
    <cellStyle name="Normal 38 25 2 5" xfId="34119" xr:uid="{C9FD82ED-EA09-40DE-BB37-E0A48CA686EF}"/>
    <cellStyle name="Normal 38 25 3" xfId="6428" xr:uid="{F3F8B7D9-A604-4CC5-B197-56FD522618D8}"/>
    <cellStyle name="Normal 38 25 4" xfId="6429" xr:uid="{7F946704-7F8A-46F9-9BAE-B6BADB304387}"/>
    <cellStyle name="Normal 38 25 5" xfId="16186" xr:uid="{721AF184-25C4-4076-A1C0-6F89B1E01108}"/>
    <cellStyle name="Normal 38 25 6" xfId="22722" xr:uid="{267F88A4-7EC5-4697-9DF2-EBE184A00331}"/>
    <cellStyle name="Normal 38 25 7" xfId="28420" xr:uid="{31E57710-3A62-4170-990A-7132717A22EC}"/>
    <cellStyle name="Normal 38 25 8" xfId="34118" xr:uid="{D382C4CA-F503-488C-9A42-760EA5F54C46}"/>
    <cellStyle name="Normal 38 26" xfId="6430" xr:uid="{3A426A86-9F73-40ED-B715-D82C96424540}"/>
    <cellStyle name="Normal 38 26 2" xfId="6431" xr:uid="{AEEBB099-9378-451B-8FE9-3778D65116E2}"/>
    <cellStyle name="Normal 38 26 2 2" xfId="16189" xr:uid="{31967D59-86A1-4E63-AAE6-A1F1D376FE90}"/>
    <cellStyle name="Normal 38 26 2 3" xfId="22725" xr:uid="{E4DD5762-FE4F-4A8D-A7DE-77D54390B016}"/>
    <cellStyle name="Normal 38 26 2 4" xfId="28423" xr:uid="{D16B7FF5-FB39-43A3-8A5F-88EAB7A9D9C0}"/>
    <cellStyle name="Normal 38 26 2 5" xfId="34121" xr:uid="{7D4749CC-6A12-464E-B64A-1A719BA35792}"/>
    <cellStyle name="Normal 38 26 3" xfId="6432" xr:uid="{D4D14A1C-8357-438B-8114-CED1EC9D0395}"/>
    <cellStyle name="Normal 38 26 4" xfId="6433" xr:uid="{CB614237-5076-4AB8-B368-09EB247163EE}"/>
    <cellStyle name="Normal 38 26 5" xfId="16188" xr:uid="{71F48438-C444-4742-BBFA-8AE1347F05F1}"/>
    <cellStyle name="Normal 38 26 6" xfId="22724" xr:uid="{E9E7F90C-CDF0-4862-B2E7-FE526609E83F}"/>
    <cellStyle name="Normal 38 26 7" xfId="28422" xr:uid="{F4265E65-BD4B-4A76-A43D-5BF1A3BCEB3D}"/>
    <cellStyle name="Normal 38 26 8" xfId="34120" xr:uid="{52A7DD62-812B-404A-95CE-39A56BE4DD57}"/>
    <cellStyle name="Normal 38 27" xfId="6434" xr:uid="{27033EE3-12E7-4F65-A9AA-FCBB8CCBFFDA}"/>
    <cellStyle name="Normal 38 27 2" xfId="6435" xr:uid="{83CD1A31-C04F-4B5C-9487-3F3F1594D3BB}"/>
    <cellStyle name="Normal 38 27 2 2" xfId="16191" xr:uid="{E58B09C8-ECC3-4E4F-9A37-350FD1AE2771}"/>
    <cellStyle name="Normal 38 27 2 3" xfId="22727" xr:uid="{7F1EEE9D-C370-4DF8-B400-68A7A5761845}"/>
    <cellStyle name="Normal 38 27 2 4" xfId="28425" xr:uid="{BC74F8BE-AC0B-41EC-B8F2-860BD354C67E}"/>
    <cellStyle name="Normal 38 27 2 5" xfId="34123" xr:uid="{A036C6CD-6243-469A-B8F3-760748395D5E}"/>
    <cellStyle name="Normal 38 27 3" xfId="6436" xr:uid="{F9FD4C5E-CBE7-418D-BC20-6E6E574B3ED3}"/>
    <cellStyle name="Normal 38 27 4" xfId="6437" xr:uid="{89A98936-C089-4243-8E52-67D507B503BB}"/>
    <cellStyle name="Normal 38 27 5" xfId="16190" xr:uid="{2735B796-FBD3-4BB8-A86C-87DF7C88F1EF}"/>
    <cellStyle name="Normal 38 27 6" xfId="22726" xr:uid="{522C139C-F642-4B71-BADD-7216DEFE28DF}"/>
    <cellStyle name="Normal 38 27 7" xfId="28424" xr:uid="{D73F0D94-672B-4C8C-B0C2-003FAC2DE6C7}"/>
    <cellStyle name="Normal 38 27 8" xfId="34122" xr:uid="{CB16149E-D54A-41E5-98EF-98100BCADE97}"/>
    <cellStyle name="Normal 38 28" xfId="6438" xr:uid="{288A6A1A-E123-43F0-AB64-E6D8B53554AE}"/>
    <cellStyle name="Normal 38 28 2" xfId="6439" xr:uid="{AB107D2A-25F9-4FB0-847D-1628DD68799A}"/>
    <cellStyle name="Normal 38 28 2 2" xfId="16193" xr:uid="{19C42D9E-3F51-463D-B73F-0C692CB3EBE0}"/>
    <cellStyle name="Normal 38 28 2 3" xfId="22729" xr:uid="{4ECB1B36-6DFC-4934-8252-2D802AC18338}"/>
    <cellStyle name="Normal 38 28 2 4" xfId="28427" xr:uid="{9A286B8C-DD52-4D67-89DE-E7E08B48A273}"/>
    <cellStyle name="Normal 38 28 2 5" xfId="34125" xr:uid="{06DF6381-BFF0-4C5D-A3B2-EDC35D00B273}"/>
    <cellStyle name="Normal 38 28 3" xfId="6440" xr:uid="{0215F150-1478-42D3-93A1-F77C999B7660}"/>
    <cellStyle name="Normal 38 28 4" xfId="6441" xr:uid="{0334F07D-423A-41F8-AFB4-63A9C8B3CC04}"/>
    <cellStyle name="Normal 38 28 5" xfId="16192" xr:uid="{41312D05-0A40-482F-96C3-11D545EA6176}"/>
    <cellStyle name="Normal 38 28 6" xfId="22728" xr:uid="{B18798B8-F084-4B7C-811F-6963EC582020}"/>
    <cellStyle name="Normal 38 28 7" xfId="28426" xr:uid="{42F691E8-6BA4-41ED-B99C-CA8DB9A09BC0}"/>
    <cellStyle name="Normal 38 28 8" xfId="34124" xr:uid="{46CB5C0A-A483-48B8-AE26-ABB6ECC88F80}"/>
    <cellStyle name="Normal 38 29" xfId="6442" xr:uid="{4A68790E-C66C-41E5-8D13-80B530943348}"/>
    <cellStyle name="Normal 38 29 2" xfId="6443" xr:uid="{88220835-88DB-41E7-8E35-0331BCF54E3F}"/>
    <cellStyle name="Normal 38 29 2 2" xfId="16195" xr:uid="{54664F63-657C-4708-A5C4-1223D6AF8DC8}"/>
    <cellStyle name="Normal 38 29 2 3" xfId="22731" xr:uid="{5AE3ACAF-D447-4F16-A784-26526753058E}"/>
    <cellStyle name="Normal 38 29 2 4" xfId="28429" xr:uid="{E9EBA236-4337-439A-B2F4-0BEFC61ED12E}"/>
    <cellStyle name="Normal 38 29 2 5" xfId="34127" xr:uid="{95CE8CC8-6CF1-4146-B115-C1CEF5754DD9}"/>
    <cellStyle name="Normal 38 29 3" xfId="6444" xr:uid="{B290872A-A8C1-4F2D-B3A0-88D776B54400}"/>
    <cellStyle name="Normal 38 29 4" xfId="6445" xr:uid="{AF9F8B15-DD97-4796-9A66-CCA167264324}"/>
    <cellStyle name="Normal 38 29 5" xfId="16194" xr:uid="{382D57DF-8E84-423D-94E6-07AC4D8395DF}"/>
    <cellStyle name="Normal 38 29 6" xfId="22730" xr:uid="{CDE178BF-0F60-4A2F-9602-CB9641F99B85}"/>
    <cellStyle name="Normal 38 29 7" xfId="28428" xr:uid="{F6D1687C-AC7E-4B35-9E0E-6AA87F759F43}"/>
    <cellStyle name="Normal 38 29 8" xfId="34126" xr:uid="{6EEDCBA3-C71F-441F-BF85-39BFFF66C6EA}"/>
    <cellStyle name="Normal 38 3" xfId="6446" xr:uid="{70674091-8DE2-4F2F-AB7D-2DB36205DFD4}"/>
    <cellStyle name="Normal 38 3 2" xfId="6447" xr:uid="{BB106A24-EAB0-468A-B310-186CB79852AE}"/>
    <cellStyle name="Normal 38 3 2 2" xfId="16197" xr:uid="{81BD4923-DBD8-47A2-AE5E-2506C6CF3723}"/>
    <cellStyle name="Normal 38 3 2 3" xfId="22733" xr:uid="{BF58DA12-FDE3-4288-B78E-00B9287C1B36}"/>
    <cellStyle name="Normal 38 3 2 4" xfId="28431" xr:uid="{DB148E1E-E2C9-4BB6-BE09-E8CCAD99082C}"/>
    <cellStyle name="Normal 38 3 2 5" xfId="34129" xr:uid="{2A09CB35-66D4-4ED0-BF22-02B8FEF713D4}"/>
    <cellStyle name="Normal 38 3 3" xfId="6448" xr:uid="{65B26D77-3F71-4B2F-A4D4-5C1136402474}"/>
    <cellStyle name="Normal 38 3 4" xfId="6449" xr:uid="{1F15590B-5687-484F-B5F6-5BCB5F210D60}"/>
    <cellStyle name="Normal 38 3 5" xfId="16196" xr:uid="{1BA4081D-39FC-47A6-B243-F83BF7446B71}"/>
    <cellStyle name="Normal 38 3 6" xfId="22732" xr:uid="{7E67A0DC-EFF2-4BBA-9F98-26D5E64C24EE}"/>
    <cellStyle name="Normal 38 3 7" xfId="28430" xr:uid="{5093FAA8-F480-4E07-9778-DE50969CD9A9}"/>
    <cellStyle name="Normal 38 3 8" xfId="34128" xr:uid="{EDA710A2-1818-4FD7-8518-9021A61F0E62}"/>
    <cellStyle name="Normal 38 30" xfId="6450" xr:uid="{74A742D5-4B45-4AF0-89C7-E5A44E4A1F1F}"/>
    <cellStyle name="Normal 38 30 2" xfId="6451" xr:uid="{323E6515-C610-4514-BD03-C6C046F543CB}"/>
    <cellStyle name="Normal 38 30 2 2" xfId="16199" xr:uid="{91D5AB69-FC94-4110-ABF2-1D78A09BE796}"/>
    <cellStyle name="Normal 38 30 2 3" xfId="22735" xr:uid="{78AB6219-E541-4BA0-897C-A0A68224BC32}"/>
    <cellStyle name="Normal 38 30 2 4" xfId="28433" xr:uid="{893A929F-D669-464A-BBAB-456AC7776374}"/>
    <cellStyle name="Normal 38 30 2 5" xfId="34131" xr:uid="{E6DFC955-9BC8-43C8-9AB7-D854C4B71666}"/>
    <cellStyle name="Normal 38 30 3" xfId="6452" xr:uid="{3D9C5E8A-D173-4A61-898F-F684700C95AC}"/>
    <cellStyle name="Normal 38 30 4" xfId="6453" xr:uid="{6EE2A420-0337-4435-8F9D-5F37D8BA2B9A}"/>
    <cellStyle name="Normal 38 30 5" xfId="16198" xr:uid="{A7F8707A-0320-4317-8672-EAE712036949}"/>
    <cellStyle name="Normal 38 30 6" xfId="22734" xr:uid="{B053A142-0360-41AE-B413-921FBA7839FC}"/>
    <cellStyle name="Normal 38 30 7" xfId="28432" xr:uid="{AF0DA962-F877-44D8-B755-72AA419537EF}"/>
    <cellStyle name="Normal 38 30 8" xfId="34130" xr:uid="{40E75128-8C51-43A5-B3B8-F98A03A78CE3}"/>
    <cellStyle name="Normal 38 31" xfId="6454" xr:uid="{22C0A03A-F462-4ED5-A29B-F8B8517510F6}"/>
    <cellStyle name="Normal 38 31 2" xfId="6455" xr:uid="{2F7119B6-F4F1-4B2C-9B9A-33DFB35B3C51}"/>
    <cellStyle name="Normal 38 31 2 2" xfId="16201" xr:uid="{76F1D12B-65C0-44CF-95C2-5A496C7689B7}"/>
    <cellStyle name="Normal 38 31 2 3" xfId="22737" xr:uid="{FCD8E884-2B60-408B-86F7-80D7EC454F1A}"/>
    <cellStyle name="Normal 38 31 2 4" xfId="28435" xr:uid="{15148410-BEB8-4FB7-A086-C88E76898319}"/>
    <cellStyle name="Normal 38 31 2 5" xfId="34133" xr:uid="{2C2997CB-AD64-4146-8872-29C9C76B5FB2}"/>
    <cellStyle name="Normal 38 31 3" xfId="6456" xr:uid="{81EE3585-FA63-454C-AA15-5C8F57A74A5E}"/>
    <cellStyle name="Normal 38 31 4" xfId="6457" xr:uid="{CDFCB4DD-E3EF-4022-8A99-D3FF6747D82A}"/>
    <cellStyle name="Normal 38 31 5" xfId="16200" xr:uid="{0648165A-6D8D-425E-8792-287DB2398FAA}"/>
    <cellStyle name="Normal 38 31 6" xfId="22736" xr:uid="{8EF5429B-3E3A-439E-9499-23C98ADBBDF8}"/>
    <cellStyle name="Normal 38 31 7" xfId="28434" xr:uid="{281E6B6E-4668-49B2-9A63-8AAD82BFF5F0}"/>
    <cellStyle name="Normal 38 31 8" xfId="34132" xr:uid="{D1DB1EBA-A045-4AED-8CBB-19820FAD8BB4}"/>
    <cellStyle name="Normal 38 32" xfId="6458" xr:uid="{E5BF0D01-A3CE-4FC0-95AD-2E2402A6C5A1}"/>
    <cellStyle name="Normal 38 32 2" xfId="6459" xr:uid="{BBCA8011-CD09-4DFF-9E2F-F8134EC7739B}"/>
    <cellStyle name="Normal 38 32 2 2" xfId="16203" xr:uid="{509A43F1-EA5C-41D7-AFD1-6B6C65A1951B}"/>
    <cellStyle name="Normal 38 32 2 3" xfId="22739" xr:uid="{EE75855E-DF33-4AF8-91AE-558A8B05E39F}"/>
    <cellStyle name="Normal 38 32 2 4" xfId="28437" xr:uid="{B15FD47C-21A2-4D99-80EB-61F969638A35}"/>
    <cellStyle name="Normal 38 32 2 5" xfId="34135" xr:uid="{FF9C33B5-3697-4645-A8DE-6540CF127E6F}"/>
    <cellStyle name="Normal 38 32 3" xfId="6460" xr:uid="{14646643-0EF1-4A21-9742-97A8E574B3C5}"/>
    <cellStyle name="Normal 38 32 4" xfId="6461" xr:uid="{91336EF3-102B-4569-8DE8-08FCBA1088A5}"/>
    <cellStyle name="Normal 38 32 5" xfId="16202" xr:uid="{EF821E23-DD80-454B-AB77-979708DD1898}"/>
    <cellStyle name="Normal 38 32 6" xfId="22738" xr:uid="{F271E129-2216-4C74-AEDA-A09B24DD3A2A}"/>
    <cellStyle name="Normal 38 32 7" xfId="28436" xr:uid="{04DA83CE-4316-4B6A-A646-B2E70C27482B}"/>
    <cellStyle name="Normal 38 32 8" xfId="34134" xr:uid="{05D4785F-A56F-45F0-96FD-06D75BBC50C9}"/>
    <cellStyle name="Normal 38 33" xfId="6462" xr:uid="{6E699E0F-3C03-48AE-9004-8BC5FD5948D2}"/>
    <cellStyle name="Normal 38 33 2" xfId="6463" xr:uid="{DC198A51-205D-4559-93D5-C5F3D9EFB7CD}"/>
    <cellStyle name="Normal 38 33 2 2" xfId="16205" xr:uid="{160D8936-99B3-442E-8DC1-9C8B1984E5D5}"/>
    <cellStyle name="Normal 38 33 2 3" xfId="22741" xr:uid="{DF0BAA52-9382-43A4-8BC2-28A7CEAA9E10}"/>
    <cellStyle name="Normal 38 33 2 4" xfId="28439" xr:uid="{88A1DA4E-7BA3-4537-A2BB-F83A68FE141C}"/>
    <cellStyle name="Normal 38 33 2 5" xfId="34137" xr:uid="{C9341BCF-D7DB-4DF1-9DF0-51B2E1A914D8}"/>
    <cellStyle name="Normal 38 33 3" xfId="6464" xr:uid="{9E5C6F44-C1F1-423C-AA1B-6D5CF4365AAE}"/>
    <cellStyle name="Normal 38 33 4" xfId="6465" xr:uid="{32713431-1DC9-4CC9-83E4-2C99AA4A5420}"/>
    <cellStyle name="Normal 38 33 5" xfId="16204" xr:uid="{6F24A4F5-7F32-4D5C-AD7D-50AB3DCA0F94}"/>
    <cellStyle name="Normal 38 33 6" xfId="22740" xr:uid="{897006DA-4748-47A6-9A48-416C525AE6C9}"/>
    <cellStyle name="Normal 38 33 7" xfId="28438" xr:uid="{03A5DE68-AE67-4BE4-AC24-FA96FB02A8E7}"/>
    <cellStyle name="Normal 38 33 8" xfId="34136" xr:uid="{79C57824-DAB4-491F-9D56-939213EE425D}"/>
    <cellStyle name="Normal 38 34" xfId="6466" xr:uid="{1D5A9B84-66A5-49F0-8C4D-7EF5D88F4509}"/>
    <cellStyle name="Normal 38 34 2" xfId="6467" xr:uid="{4B8EC9FD-49DB-417B-B26D-04D9ED183EE1}"/>
    <cellStyle name="Normal 38 34 2 2" xfId="16207" xr:uid="{CCCF9985-A424-4F19-8737-0AC1829D6566}"/>
    <cellStyle name="Normal 38 34 2 3" xfId="22743" xr:uid="{930B8B7B-8E2A-4797-8642-D05A2CF5C303}"/>
    <cellStyle name="Normal 38 34 2 4" xfId="28441" xr:uid="{39260585-52AA-4588-8EC8-F43D35617045}"/>
    <cellStyle name="Normal 38 34 2 5" xfId="34139" xr:uid="{62DB668C-32C8-4B98-86C8-DFC9831F5734}"/>
    <cellStyle name="Normal 38 34 3" xfId="6468" xr:uid="{D72BB4A0-B3FC-4A3B-9692-2BD6C4687026}"/>
    <cellStyle name="Normal 38 34 4" xfId="6469" xr:uid="{AD1E69DD-4BA0-4E83-ABDF-5C26C34E3E84}"/>
    <cellStyle name="Normal 38 34 5" xfId="16206" xr:uid="{B013B73B-E511-40C3-83D8-D31DEFE61351}"/>
    <cellStyle name="Normal 38 34 6" xfId="22742" xr:uid="{F164DD7C-4BB0-47FE-9557-11A489DC6D3C}"/>
    <cellStyle name="Normal 38 34 7" xfId="28440" xr:uid="{6675308A-D2B9-4BFA-8193-36002EBE7C8D}"/>
    <cellStyle name="Normal 38 34 8" xfId="34138" xr:uid="{765861DF-126B-4260-BCDC-E319F3CFDCFF}"/>
    <cellStyle name="Normal 38 35" xfId="6470" xr:uid="{8B8C84F2-C978-41F6-A216-9BB633286D7E}"/>
    <cellStyle name="Normal 38 35 2" xfId="16208" xr:uid="{543CA171-4626-4AA9-B478-029495CE616B}"/>
    <cellStyle name="Normal 38 35 3" xfId="22744" xr:uid="{EFD064F6-FEEA-4118-9B1E-BE2D14F14DA0}"/>
    <cellStyle name="Normal 38 35 4" xfId="28442" xr:uid="{BF39459D-81DB-4505-8C95-CD9C574353AF}"/>
    <cellStyle name="Normal 38 35 5" xfId="34140" xr:uid="{1DBA1764-B7BF-4C2E-8E82-8D956A2B311D}"/>
    <cellStyle name="Normal 38 36" xfId="6471" xr:uid="{A2B80830-3002-476D-9A99-16DB66CB2D52}"/>
    <cellStyle name="Normal 38 36 2" xfId="16209" xr:uid="{F00D6322-B591-4CDC-9EEB-CD20A6B86441}"/>
    <cellStyle name="Normal 38 36 3" xfId="22745" xr:uid="{FDCE03B4-3133-4A58-ABB0-AAA7AA48DC75}"/>
    <cellStyle name="Normal 38 36 4" xfId="28443" xr:uid="{340A01D7-0E92-4FE0-9CE6-4E6E430B1E74}"/>
    <cellStyle name="Normal 38 36 5" xfId="34141" xr:uid="{CABAA0D9-D981-4149-98FB-45F9BF717A46}"/>
    <cellStyle name="Normal 38 37" xfId="6472" xr:uid="{42DF6EF1-4773-476B-90AD-D7926C009684}"/>
    <cellStyle name="Normal 38 37 2" xfId="16210" xr:uid="{566D5740-0A5F-49D9-BD47-8D13B08819E2}"/>
    <cellStyle name="Normal 38 37 3" xfId="22746" xr:uid="{D50B3954-6B85-433D-8177-02B832A22FD0}"/>
    <cellStyle name="Normal 38 37 4" xfId="28444" xr:uid="{BEA70C9F-00FD-4981-B923-604D5DB87EB7}"/>
    <cellStyle name="Normal 38 37 5" xfId="34142" xr:uid="{142FF4A8-79FE-4F8D-9651-50F18F14FF30}"/>
    <cellStyle name="Normal 38 38" xfId="6473" xr:uid="{9A8FE79E-3401-435C-BFFC-F06387FA69BB}"/>
    <cellStyle name="Normal 38 38 2" xfId="16211" xr:uid="{74D2304C-D182-4213-B81B-7B10CE2C7060}"/>
    <cellStyle name="Normal 38 38 3" xfId="22747" xr:uid="{4453B1F3-4A16-4F15-8767-CF96A1847534}"/>
    <cellStyle name="Normal 38 38 4" xfId="28445" xr:uid="{39E45EA3-8A4D-4D16-9B50-7A15E737940F}"/>
    <cellStyle name="Normal 38 38 5" xfId="34143" xr:uid="{B66E6D34-A86D-4CD2-BAB8-B3F9F7E68536}"/>
    <cellStyle name="Normal 38 39" xfId="6474" xr:uid="{BF0E81C9-9871-4D35-8E7B-26E5ACEC277B}"/>
    <cellStyle name="Normal 38 39 2" xfId="16212" xr:uid="{39BD72C0-3C41-43E7-BA58-B626A063FEC9}"/>
    <cellStyle name="Normal 38 39 3" xfId="22748" xr:uid="{C2E0BA52-2D69-4D93-9351-5A93110D5578}"/>
    <cellStyle name="Normal 38 39 4" xfId="28446" xr:uid="{397D83C1-36F8-4F2C-96DE-723B4D38C386}"/>
    <cellStyle name="Normal 38 39 5" xfId="34144" xr:uid="{DCAEDB14-AE78-4E60-AF62-77857D4C8A5C}"/>
    <cellStyle name="Normal 38 4" xfId="6475" xr:uid="{C1099C64-A954-43CA-8E09-09FE069380EC}"/>
    <cellStyle name="Normal 38 4 2" xfId="6476" xr:uid="{BB5627A5-47E3-406A-95A3-2CCED75B2CF8}"/>
    <cellStyle name="Normal 38 4 2 2" xfId="16214" xr:uid="{F5EFC5BC-82D0-44C8-AACD-E34A852D2959}"/>
    <cellStyle name="Normal 38 4 2 3" xfId="22750" xr:uid="{D38615E3-2A38-4191-AC29-36340DB135A6}"/>
    <cellStyle name="Normal 38 4 2 4" xfId="28448" xr:uid="{C3348D24-FF31-408C-AA6D-49096CD77B6A}"/>
    <cellStyle name="Normal 38 4 2 5" xfId="34146" xr:uid="{891C3F50-A987-44FA-BBC9-59818AA7E989}"/>
    <cellStyle name="Normal 38 4 3" xfId="6477" xr:uid="{270B7F8D-21A3-4FAD-839C-5FEB6D021279}"/>
    <cellStyle name="Normal 38 4 4" xfId="6478" xr:uid="{B26E9D47-EFB6-43BA-AB9A-8B81701024FC}"/>
    <cellStyle name="Normal 38 4 5" xfId="16213" xr:uid="{38717CEE-CB78-44D7-A50C-59E916D8DB5F}"/>
    <cellStyle name="Normal 38 4 6" xfId="22749" xr:uid="{EFA492EA-D0B0-44D5-9041-AF1F5DB68CA8}"/>
    <cellStyle name="Normal 38 4 7" xfId="28447" xr:uid="{00598A3B-53FA-4C89-BA1C-037C18111163}"/>
    <cellStyle name="Normal 38 4 8" xfId="34145" xr:uid="{2464F431-2FD1-4424-A77C-0C1DB38E7F5B}"/>
    <cellStyle name="Normal 38 40" xfId="6479" xr:uid="{1DE4FB85-62E7-4C32-BF59-931529AD1A7D}"/>
    <cellStyle name="Normal 38 40 2" xfId="16215" xr:uid="{E3C170A8-A78C-415F-823B-962928290C33}"/>
    <cellStyle name="Normal 38 40 3" xfId="22751" xr:uid="{3C8712AE-BBC8-45D3-87B3-F6D81F845BF2}"/>
    <cellStyle name="Normal 38 40 4" xfId="28449" xr:uid="{DE9BA810-870E-4BBA-A74D-319E65612CC9}"/>
    <cellStyle name="Normal 38 40 5" xfId="34147" xr:uid="{16E0E27B-6E85-4EF2-9ED2-5F4A769A237C}"/>
    <cellStyle name="Normal 38 41" xfId="6480" xr:uid="{35DB3911-3020-4AD1-87BC-20408D6E5891}"/>
    <cellStyle name="Normal 38 41 2" xfId="16216" xr:uid="{317B8AFA-8AE1-44E7-B586-8E8D089782D4}"/>
    <cellStyle name="Normal 38 41 3" xfId="22752" xr:uid="{603FF115-28EE-4920-8556-A5B0FCDFC669}"/>
    <cellStyle name="Normal 38 41 4" xfId="28450" xr:uid="{487522DC-CADC-4261-8640-3D7DAD1FD1D4}"/>
    <cellStyle name="Normal 38 41 5" xfId="34148" xr:uid="{8187C591-7B04-4F70-BA45-21888F2F5BEC}"/>
    <cellStyle name="Normal 38 42" xfId="6481" xr:uid="{CDCB6B32-EBE5-43F1-AFDF-D9BF309E4050}"/>
    <cellStyle name="Normal 38 42 2" xfId="16217" xr:uid="{38BFCEE7-7B58-4AB0-9036-4E3D0BAF9175}"/>
    <cellStyle name="Normal 38 42 3" xfId="22753" xr:uid="{3C04FE0D-1F81-4404-B3F5-9C3E464151FE}"/>
    <cellStyle name="Normal 38 42 4" xfId="28451" xr:uid="{FCBE5D44-DF38-49A7-BC6C-BBF628D0C80D}"/>
    <cellStyle name="Normal 38 42 5" xfId="34149" xr:uid="{687BF22C-CDA9-4673-A0F0-0D7F9099A851}"/>
    <cellStyle name="Normal 38 43" xfId="6482" xr:uid="{9F0E0059-1450-4526-900C-345E32DA8856}"/>
    <cellStyle name="Normal 38 43 2" xfId="16218" xr:uid="{51211381-341A-4E20-BBFA-977812E066D3}"/>
    <cellStyle name="Normal 38 43 3" xfId="22754" xr:uid="{0306AD89-C59E-4795-9833-296F8BFFF5DC}"/>
    <cellStyle name="Normal 38 43 4" xfId="28452" xr:uid="{18677421-1EB4-4B02-A32F-3BDA99A926A6}"/>
    <cellStyle name="Normal 38 43 5" xfId="34150" xr:uid="{B9DC2E3D-69A8-4617-BADC-9919022C337B}"/>
    <cellStyle name="Normal 38 44" xfId="6483" xr:uid="{870F1A4E-C3C6-4585-9FA2-1AF43DF3AE29}"/>
    <cellStyle name="Normal 38 44 2" xfId="16219" xr:uid="{AD9C6EBA-0528-49F3-B096-13930DD9EB01}"/>
    <cellStyle name="Normal 38 44 3" xfId="22755" xr:uid="{81AFE170-A370-41DC-BB6D-5F50694680E8}"/>
    <cellStyle name="Normal 38 44 4" xfId="28453" xr:uid="{4EC95A18-C052-4A90-8CBC-C4B6245DC491}"/>
    <cellStyle name="Normal 38 44 5" xfId="34151" xr:uid="{EFCA3207-895D-4AF3-ABDD-2AC107A64606}"/>
    <cellStyle name="Normal 38 45" xfId="6484" xr:uid="{BF628262-F76A-4459-836B-20B7D5C53157}"/>
    <cellStyle name="Normal 38 45 2" xfId="16220" xr:uid="{62864263-F398-4D58-928F-EA5166CCCE85}"/>
    <cellStyle name="Normal 38 45 3" xfId="22756" xr:uid="{26A3F691-1994-4153-8BEF-A34457E8F221}"/>
    <cellStyle name="Normal 38 45 4" xfId="28454" xr:uid="{865B0E78-5779-4A84-896F-F69726A7806C}"/>
    <cellStyle name="Normal 38 45 5" xfId="34152" xr:uid="{0378D25C-59D6-499E-BBE0-F84C91F00DBB}"/>
    <cellStyle name="Normal 38 46" xfId="6485" xr:uid="{B6D28075-D70C-4FDF-9434-2EB1C5C47EDB}"/>
    <cellStyle name="Normal 38 46 2" xfId="16221" xr:uid="{1DD4D1D0-5E6D-4DD4-BE04-1ABF8CDCB77B}"/>
    <cellStyle name="Normal 38 46 3" xfId="22757" xr:uid="{7FA8E3B6-2EBC-420C-A41B-F85F22F80C21}"/>
    <cellStyle name="Normal 38 46 4" xfId="28455" xr:uid="{FD03C4B0-AC23-4B39-ADF9-AE2FC9C3B045}"/>
    <cellStyle name="Normal 38 46 5" xfId="34153" xr:uid="{DBE2877B-FA07-4B4A-A0F2-C170B1F7B6C2}"/>
    <cellStyle name="Normal 38 47" xfId="6486" xr:uid="{14B4AF69-95A4-4916-AEB4-E6D02D32B273}"/>
    <cellStyle name="Normal 38 47 2" xfId="16222" xr:uid="{512C4050-E04F-412C-94BD-2BC9E84A2B78}"/>
    <cellStyle name="Normal 38 47 3" xfId="22758" xr:uid="{164A474F-88BE-4A33-AAC7-FB0EEE8B112D}"/>
    <cellStyle name="Normal 38 47 4" xfId="28456" xr:uid="{292FB771-7265-41A8-8960-499DB8B7055F}"/>
    <cellStyle name="Normal 38 47 5" xfId="34154" xr:uid="{CC067014-E875-4DE1-A47C-E4E6E62286C6}"/>
    <cellStyle name="Normal 38 48" xfId="6487" xr:uid="{FE8FDE82-6A7C-46C8-ABFD-27BD3FD2B1EB}"/>
    <cellStyle name="Normal 38 48 2" xfId="16223" xr:uid="{A9F77FE4-6BA2-4F39-AF55-256897062E1A}"/>
    <cellStyle name="Normal 38 48 3" xfId="22759" xr:uid="{C892ED5C-E23A-4983-B262-20464DBC6169}"/>
    <cellStyle name="Normal 38 48 4" xfId="28457" xr:uid="{21ADFB56-9C43-4F17-9528-562B5FDBDCF3}"/>
    <cellStyle name="Normal 38 48 5" xfId="34155" xr:uid="{523F6B77-7372-4AA9-BF77-B1F22D3056BB}"/>
    <cellStyle name="Normal 38 49" xfId="6488" xr:uid="{5D507A1F-67A9-4DA1-B57B-9DD379B81E73}"/>
    <cellStyle name="Normal 38 49 2" xfId="16224" xr:uid="{395D874F-6049-43D9-848F-A83C4638685E}"/>
    <cellStyle name="Normal 38 49 3" xfId="22760" xr:uid="{E383EEC0-6B72-469D-BC22-DDC40D601CEB}"/>
    <cellStyle name="Normal 38 49 4" xfId="28458" xr:uid="{890650CE-8923-4742-A4DC-5892E5E1B6FC}"/>
    <cellStyle name="Normal 38 49 5" xfId="34156" xr:uid="{A852E768-EFA2-4523-B099-8068518EEA46}"/>
    <cellStyle name="Normal 38 5" xfId="6489" xr:uid="{DAC56848-C9C9-479A-B184-6B78E811041C}"/>
    <cellStyle name="Normal 38 5 2" xfId="6490" xr:uid="{A5CDAB6B-3892-4963-B831-8FB18A52079E}"/>
    <cellStyle name="Normal 38 5 2 2" xfId="16226" xr:uid="{FB7C7AC8-58E2-4EC4-BFDE-D48323075E01}"/>
    <cellStyle name="Normal 38 5 2 3" xfId="22762" xr:uid="{56315AE1-521F-41A4-B474-3AF0B36C7490}"/>
    <cellStyle name="Normal 38 5 2 4" xfId="28460" xr:uid="{804232B5-7B59-4508-971C-6F89F311A47A}"/>
    <cellStyle name="Normal 38 5 2 5" xfId="34158" xr:uid="{CF5B62CA-29E7-40EF-BBC4-45583D30D146}"/>
    <cellStyle name="Normal 38 5 3" xfId="6491" xr:uid="{38914A95-D769-435F-AC25-89F1CFD9FD6E}"/>
    <cellStyle name="Normal 38 5 4" xfId="6492" xr:uid="{0F4CCFEB-FE46-487B-8964-48A77EC2FC12}"/>
    <cellStyle name="Normal 38 5 5" xfId="16225" xr:uid="{41FAB28E-6AE3-4A4A-9A37-72766540A13E}"/>
    <cellStyle name="Normal 38 5 6" xfId="22761" xr:uid="{20C49387-7B22-4AE2-A7AC-5C7E60F4C18D}"/>
    <cellStyle name="Normal 38 5 7" xfId="28459" xr:uid="{A3D727C0-BB74-4B6B-AB65-0142BF4E227C}"/>
    <cellStyle name="Normal 38 5 8" xfId="34157" xr:uid="{F83345FC-E887-4778-B989-FC82B2EC41B3}"/>
    <cellStyle name="Normal 38 50" xfId="6493" xr:uid="{EB1024B3-A54E-4BF0-A59D-770D64D11CB8}"/>
    <cellStyle name="Normal 38 50 2" xfId="16227" xr:uid="{E02DA71B-F835-4C1D-BAA2-C7590E49900C}"/>
    <cellStyle name="Normal 38 50 3" xfId="22763" xr:uid="{8DF229A2-3714-4010-A01F-3564463026CA}"/>
    <cellStyle name="Normal 38 50 4" xfId="28461" xr:uid="{48C2CEFD-F60C-4E85-BDAD-8A970206A4EC}"/>
    <cellStyle name="Normal 38 50 5" xfId="34159" xr:uid="{B17965BA-FD83-4625-AC26-D67F0C55D883}"/>
    <cellStyle name="Normal 38 51" xfId="6494" xr:uid="{97CB857B-C97C-48D7-B15D-6262D562DAAD}"/>
    <cellStyle name="Normal 38 51 2" xfId="16228" xr:uid="{81ED16DD-AF7A-42C8-87E0-72FAC371D29B}"/>
    <cellStyle name="Normal 38 51 3" xfId="22764" xr:uid="{B40673CD-2923-44C2-B8BA-CCED2729ED92}"/>
    <cellStyle name="Normal 38 51 4" xfId="28462" xr:uid="{40E464D6-421E-482E-B45D-481520953C8E}"/>
    <cellStyle name="Normal 38 51 5" xfId="34160" xr:uid="{A3DC2884-1B50-49E3-B5DA-E09247D13F4D}"/>
    <cellStyle name="Normal 38 52" xfId="6495" xr:uid="{49CD5F75-7E2E-4384-BC2B-B0D0E65B92C5}"/>
    <cellStyle name="Normal 38 52 2" xfId="16229" xr:uid="{B94A21C2-EADE-48AA-A2AD-65059DCE768F}"/>
    <cellStyle name="Normal 38 52 3" xfId="22765" xr:uid="{6A4E143C-6723-4F18-9C21-602E58A57298}"/>
    <cellStyle name="Normal 38 52 4" xfId="28463" xr:uid="{8EF0F453-1E61-43CB-8EBE-63088177F219}"/>
    <cellStyle name="Normal 38 52 5" xfId="34161" xr:uid="{6D34AE94-A0F8-4690-9374-B84586E9DB8C}"/>
    <cellStyle name="Normal 38 53" xfId="6496" xr:uid="{448CAF2C-0505-450D-83D7-5C39C0443230}"/>
    <cellStyle name="Normal 38 53 2" xfId="16230" xr:uid="{3D3E294C-09E5-4C50-9EDC-3BC6CB1E0C53}"/>
    <cellStyle name="Normal 38 53 3" xfId="22766" xr:uid="{3155C8CD-FEF5-4476-B36A-1F08176DA3BD}"/>
    <cellStyle name="Normal 38 53 4" xfId="28464" xr:uid="{E1686B86-5D06-47DC-9815-A57AD18F63FA}"/>
    <cellStyle name="Normal 38 53 5" xfId="34162" xr:uid="{74C39BE2-008D-468D-8B51-B1997260F5FB}"/>
    <cellStyle name="Normal 38 54" xfId="6497" xr:uid="{AE2025EC-4C3D-41E6-9B2F-B317834DF62A}"/>
    <cellStyle name="Normal 38 54 2" xfId="16231" xr:uid="{9ED07D25-B1C3-4A63-AAAB-124CACD211EF}"/>
    <cellStyle name="Normal 38 54 3" xfId="22767" xr:uid="{D5EC1BFA-4191-4E4D-83DA-03755DB9C6D6}"/>
    <cellStyle name="Normal 38 54 4" xfId="28465" xr:uid="{6AA955EB-1EA8-4702-AB97-0F49EDB8A0E6}"/>
    <cellStyle name="Normal 38 54 5" xfId="34163" xr:uid="{A99885F7-9A45-4367-829F-58C677634153}"/>
    <cellStyle name="Normal 38 55" xfId="6498" xr:uid="{A89C1F20-22FD-43EA-975E-F152A04AF212}"/>
    <cellStyle name="Normal 38 55 2" xfId="16232" xr:uid="{A46D1B40-7FF1-49CB-99DA-74758C99D822}"/>
    <cellStyle name="Normal 38 55 3" xfId="22768" xr:uid="{E69D4407-DE2B-4AC1-96A1-AC02036B9B38}"/>
    <cellStyle name="Normal 38 55 4" xfId="28466" xr:uid="{798A0F10-10A0-465A-B7C1-423FF8BC3618}"/>
    <cellStyle name="Normal 38 55 5" xfId="34164" xr:uid="{0C6AEC4F-BDF3-4A77-BC8D-2177ED9E8F85}"/>
    <cellStyle name="Normal 38 56" xfId="6499" xr:uid="{36904B8B-FF03-4367-8499-3E2170EAC5E0}"/>
    <cellStyle name="Normal 38 56 2" xfId="16233" xr:uid="{4BBBEC47-BC85-4A88-A023-666D42E8BC2E}"/>
    <cellStyle name="Normal 38 56 3" xfId="22769" xr:uid="{BAF0744C-A7BB-415B-9940-D64303F8E2AF}"/>
    <cellStyle name="Normal 38 56 4" xfId="28467" xr:uid="{CC247B95-01CD-4209-A86B-6C4BBB0E4981}"/>
    <cellStyle name="Normal 38 56 5" xfId="34165" xr:uid="{38361EAB-6BFF-4E6C-8F2B-811E0DC595E9}"/>
    <cellStyle name="Normal 38 57" xfId="6500" xr:uid="{7C0012F8-8812-48DC-83B1-B9BB25E18E37}"/>
    <cellStyle name="Normal 38 57 2" xfId="16234" xr:uid="{D1AB0750-3DE9-416D-BC11-54404475F959}"/>
    <cellStyle name="Normal 38 57 3" xfId="22770" xr:uid="{994E1483-3A8F-4E38-AEC6-12544E4A7F5B}"/>
    <cellStyle name="Normal 38 57 4" xfId="28468" xr:uid="{DD756129-4B26-4A87-8482-D0BD132219D2}"/>
    <cellStyle name="Normal 38 57 5" xfId="34166" xr:uid="{6F23621B-D065-405C-80BB-4D7C53D32F2E}"/>
    <cellStyle name="Normal 38 58" xfId="6501" xr:uid="{CF326A79-B11F-4E1F-94E5-4FEBA203F54F}"/>
    <cellStyle name="Normal 38 58 2" xfId="16235" xr:uid="{6E134528-8BB9-4EFA-937F-E141F4A13B71}"/>
    <cellStyle name="Normal 38 58 3" xfId="22771" xr:uid="{84CEECB7-082B-4478-BDC8-872984E25128}"/>
    <cellStyle name="Normal 38 58 4" xfId="28469" xr:uid="{685E477F-FD56-4F5E-A8A7-D745E8662FD5}"/>
    <cellStyle name="Normal 38 58 5" xfId="34167" xr:uid="{B7F2D220-637C-4F67-9989-363660A84013}"/>
    <cellStyle name="Normal 38 59" xfId="6502" xr:uid="{C183D1A7-54FD-47F3-8025-8DBC8612110B}"/>
    <cellStyle name="Normal 38 59 2" xfId="16236" xr:uid="{014BEF27-08F0-49A0-A80A-8C09B574EC03}"/>
    <cellStyle name="Normal 38 59 3" xfId="22772" xr:uid="{6122F2E1-C6A6-496B-A848-A26DDE2A9A05}"/>
    <cellStyle name="Normal 38 59 4" xfId="28470" xr:uid="{FCB4C761-06EE-47FB-BF82-ED162BFF4359}"/>
    <cellStyle name="Normal 38 59 5" xfId="34168" xr:uid="{31C13A9F-603A-4079-91FF-ED76399F087C}"/>
    <cellStyle name="Normal 38 6" xfId="6503" xr:uid="{622B3FEB-092E-4EC5-A981-B0DC6369AFF9}"/>
    <cellStyle name="Normal 38 6 2" xfId="6504" xr:uid="{4E51253C-08CB-4DD2-9BB9-26AD89A4BEB9}"/>
    <cellStyle name="Normal 38 6 2 2" xfId="16238" xr:uid="{03844078-353C-4C1E-A498-9883931030FF}"/>
    <cellStyle name="Normal 38 6 2 3" xfId="22774" xr:uid="{79AD7C7F-583D-45EB-AF06-93EADC1771F0}"/>
    <cellStyle name="Normal 38 6 2 4" xfId="28472" xr:uid="{C24892A6-9F92-4ED2-91BB-2FB70369B577}"/>
    <cellStyle name="Normal 38 6 2 5" xfId="34170" xr:uid="{08717138-4676-48EE-B430-B7F24649299D}"/>
    <cellStyle name="Normal 38 6 3" xfId="6505" xr:uid="{DFC1DC6C-D318-4513-B84F-29886541EF38}"/>
    <cellStyle name="Normal 38 6 4" xfId="6506" xr:uid="{9E97941B-990C-4DD7-BD06-CFB68D805238}"/>
    <cellStyle name="Normal 38 6 5" xfId="16237" xr:uid="{B8C6D245-516A-4999-AFC7-8713A5520A9C}"/>
    <cellStyle name="Normal 38 6 6" xfId="22773" xr:uid="{91B40D66-39A0-4995-8701-5EC4BEFA52E8}"/>
    <cellStyle name="Normal 38 6 7" xfId="28471" xr:uid="{E1EB788F-88A3-4D54-90B5-91ADE84CBE8B}"/>
    <cellStyle name="Normal 38 6 8" xfId="34169" xr:uid="{3D0F565D-ED69-4B1A-9955-67F2244680BD}"/>
    <cellStyle name="Normal 38 60" xfId="6507" xr:uid="{2295B938-91D9-4C78-9619-C19DCE122BA6}"/>
    <cellStyle name="Normal 38 60 2" xfId="16239" xr:uid="{0DD83E2C-A259-449A-8B4C-95D9DF9416EC}"/>
    <cellStyle name="Normal 38 60 3" xfId="22775" xr:uid="{8C179DFF-2843-4602-AA89-60508FFE3E30}"/>
    <cellStyle name="Normal 38 60 4" xfId="28473" xr:uid="{A01C4633-D846-4BFE-BA6D-20DEACD03995}"/>
    <cellStyle name="Normal 38 60 5" xfId="34171" xr:uid="{B9A7BFC4-5C0B-4EDB-8576-ED440A0CBC34}"/>
    <cellStyle name="Normal 38 61" xfId="6508" xr:uid="{28285527-22A1-48D7-BDC9-A489A0E7BF48}"/>
    <cellStyle name="Normal 38 61 2" xfId="16240" xr:uid="{B780BC8C-6700-45AB-B6CF-C47ACBDEEE98}"/>
    <cellStyle name="Normal 38 61 3" xfId="22776" xr:uid="{44A9FAFE-0047-496B-842C-40DA3ACF0164}"/>
    <cellStyle name="Normal 38 61 4" xfId="28474" xr:uid="{2A0D5609-55DD-4CE3-B8CD-74C4BD253CBE}"/>
    <cellStyle name="Normal 38 61 5" xfId="34172" xr:uid="{6D207481-DF8C-4E83-8DB8-D2713D7DBDEB}"/>
    <cellStyle name="Normal 38 62" xfId="6509" xr:uid="{6638DD03-F499-4B75-8FFE-C4482817668F}"/>
    <cellStyle name="Normal 38 62 2" xfId="16241" xr:uid="{66D70C64-352B-4CC2-8A5D-7A13FA5EB1F7}"/>
    <cellStyle name="Normal 38 62 3" xfId="22777" xr:uid="{D1E8E4F5-B5F8-4DEE-BD18-0E5F12940BE5}"/>
    <cellStyle name="Normal 38 62 4" xfId="28475" xr:uid="{E6505C0F-1D13-43B8-90BC-645ED8552122}"/>
    <cellStyle name="Normal 38 62 5" xfId="34173" xr:uid="{4D7941B9-26D2-4BBC-9A21-F680D6106583}"/>
    <cellStyle name="Normal 38 7" xfId="6510" xr:uid="{FC42D8BD-CDF7-46CE-A0FD-0AF58FB4E8EC}"/>
    <cellStyle name="Normal 38 7 2" xfId="6511" xr:uid="{44761315-E257-424B-B5A1-3E3C7E89C4EE}"/>
    <cellStyle name="Normal 38 7 2 2" xfId="16243" xr:uid="{63D50DB1-CDAE-413E-A500-F59FFB88ED59}"/>
    <cellStyle name="Normal 38 7 2 3" xfId="22779" xr:uid="{753A380F-A748-470B-A929-0FB20536A7BF}"/>
    <cellStyle name="Normal 38 7 2 4" xfId="28477" xr:uid="{C81DA265-7624-4D9A-89D4-0A39A5C4F3CD}"/>
    <cellStyle name="Normal 38 7 2 5" xfId="34175" xr:uid="{DE78FA7A-1B90-4D12-89DF-C8AEEFF7304F}"/>
    <cellStyle name="Normal 38 7 3" xfId="6512" xr:uid="{E815629E-278A-445C-A8DE-2E838988C41A}"/>
    <cellStyle name="Normal 38 7 4" xfId="6513" xr:uid="{99F5B981-0ABB-40CE-A97A-24853D698DAD}"/>
    <cellStyle name="Normal 38 7 5" xfId="16242" xr:uid="{1DD1CE64-F53C-42C1-A790-B77D089AC51A}"/>
    <cellStyle name="Normal 38 7 6" xfId="22778" xr:uid="{D08C5103-430A-4F4B-914E-E43E16C76CD7}"/>
    <cellStyle name="Normal 38 7 7" xfId="28476" xr:uid="{4DCEB1B3-362A-46BC-80BC-6CDB18775436}"/>
    <cellStyle name="Normal 38 7 8" xfId="34174" xr:uid="{4FE619F6-BD9F-474D-B516-8ADFF1E66595}"/>
    <cellStyle name="Normal 38 8" xfId="6514" xr:uid="{CFEA0146-085C-4C9C-B3EA-C96C1FB5C52E}"/>
    <cellStyle name="Normal 38 8 2" xfId="6515" xr:uid="{76FF6C5D-9D44-4D0E-AFD7-797384E0D6A8}"/>
    <cellStyle name="Normal 38 8 2 2" xfId="16245" xr:uid="{C04B441E-A5E8-471B-B2C0-0A14280F3712}"/>
    <cellStyle name="Normal 38 8 2 3" xfId="22781" xr:uid="{F158F08D-E82F-406D-9B25-F8223A184A91}"/>
    <cellStyle name="Normal 38 8 2 4" xfId="28479" xr:uid="{151B732D-2DC7-445F-9823-DEF45C47665F}"/>
    <cellStyle name="Normal 38 8 2 5" xfId="34177" xr:uid="{404413D8-CF6E-492E-A551-8CE91CA5A967}"/>
    <cellStyle name="Normal 38 8 3" xfId="6516" xr:uid="{195DB46B-0DED-4FE9-9A25-6FB6E9418732}"/>
    <cellStyle name="Normal 38 8 4" xfId="6517" xr:uid="{A129BA25-8E66-4A96-AEDE-402777458824}"/>
    <cellStyle name="Normal 38 8 5" xfId="16244" xr:uid="{FF5A637B-B765-4B34-8953-BB59F8BC794A}"/>
    <cellStyle name="Normal 38 8 6" xfId="22780" xr:uid="{3C893D85-73B2-4BA0-9FB0-AFC79B7DD36A}"/>
    <cellStyle name="Normal 38 8 7" xfId="28478" xr:uid="{01D0C42D-E5A7-4F59-A49B-37DB2FEA89EA}"/>
    <cellStyle name="Normal 38 8 8" xfId="34176" xr:uid="{8BBB4483-702E-45CA-AB49-B3696AB21033}"/>
    <cellStyle name="Normal 38 9" xfId="6518" xr:uid="{746D68A2-0B1D-4708-9448-932EA3EA0905}"/>
    <cellStyle name="Normal 38 9 2" xfId="6519" xr:uid="{FDE036A4-E85B-484F-BC53-311D63187895}"/>
    <cellStyle name="Normal 38 9 2 2" xfId="16247" xr:uid="{F914D945-5849-463B-99F8-A20CC811F80A}"/>
    <cellStyle name="Normal 38 9 2 3" xfId="22783" xr:uid="{052A4221-1AAA-4573-A3BA-BB8688BBF346}"/>
    <cellStyle name="Normal 38 9 2 4" xfId="28481" xr:uid="{0D770055-E713-4F53-A643-44E124403CCD}"/>
    <cellStyle name="Normal 38 9 2 5" xfId="34179" xr:uid="{337EFE69-5269-42EE-B8A0-1EBE14441497}"/>
    <cellStyle name="Normal 38 9 3" xfId="6520" xr:uid="{09A356A9-6E46-4151-868E-5F10628597AF}"/>
    <cellStyle name="Normal 38 9 4" xfId="6521" xr:uid="{7803C063-3038-4C76-A224-3EEF531C7AC2}"/>
    <cellStyle name="Normal 38 9 5" xfId="16246" xr:uid="{9BFA2CBB-4B08-486D-8F2C-817F05B8205A}"/>
    <cellStyle name="Normal 38 9 6" xfId="22782" xr:uid="{3128259E-B645-40C9-81C6-6F9B98BE05AA}"/>
    <cellStyle name="Normal 38 9 7" xfId="28480" xr:uid="{1FE1BD1B-8646-4077-B00C-1ABADD9813BE}"/>
    <cellStyle name="Normal 38 9 8" xfId="34178" xr:uid="{0CB59F3E-2144-41CD-8225-A12363CADCEC}"/>
    <cellStyle name="Normal 39" xfId="1185" xr:uid="{A393EA78-42F5-4FB4-842B-451D7CE7C743}"/>
    <cellStyle name="Normal 39 10" xfId="6522" xr:uid="{03765E49-F416-4962-839A-8ABCA6A247F3}"/>
    <cellStyle name="Normal 39 10 2" xfId="6523" xr:uid="{88A14060-0F0C-4E8A-89A7-68CF0B75EF37}"/>
    <cellStyle name="Normal 39 10 2 2" xfId="16249" xr:uid="{0639568F-AB09-4F55-A88D-345B47AF7B03}"/>
    <cellStyle name="Normal 39 10 2 3" xfId="22785" xr:uid="{A4B06964-9CA3-4C32-96F7-9959609051B7}"/>
    <cellStyle name="Normal 39 10 2 4" xfId="28483" xr:uid="{6BA4D2E6-5554-4FAA-A100-091A9F47576A}"/>
    <cellStyle name="Normal 39 10 2 5" xfId="34181" xr:uid="{13BE8434-934A-4A77-ADF3-FB597FEEE0B0}"/>
    <cellStyle name="Normal 39 10 3" xfId="6524" xr:uid="{14DBCD7E-60E2-458D-8371-C533F403D5C2}"/>
    <cellStyle name="Normal 39 10 4" xfId="6525" xr:uid="{F3DD03F0-C12D-4337-93AF-781161D292D8}"/>
    <cellStyle name="Normal 39 10 5" xfId="16248" xr:uid="{BA3053D8-D57F-4A3B-8FA6-084ADF8C1223}"/>
    <cellStyle name="Normal 39 10 6" xfId="22784" xr:uid="{151D2287-420C-4868-BF41-BCDCB74F3952}"/>
    <cellStyle name="Normal 39 10 7" xfId="28482" xr:uid="{2024EA57-FC2A-4108-90E1-EA1A7C034A8B}"/>
    <cellStyle name="Normal 39 10 8" xfId="34180" xr:uid="{65C8A930-67E0-4B24-9DAC-A1C8BBD3D583}"/>
    <cellStyle name="Normal 39 11" xfId="6526" xr:uid="{F0D05EB9-73CD-4167-93B3-0C94CF13C6DD}"/>
    <cellStyle name="Normal 39 11 2" xfId="6527" xr:uid="{56465370-E387-4D49-A8B6-311FF7945BD2}"/>
    <cellStyle name="Normal 39 11 2 2" xfId="16251" xr:uid="{AB13D9A3-F620-4391-9A59-540BE89B3816}"/>
    <cellStyle name="Normal 39 11 2 3" xfId="22787" xr:uid="{E56AB15E-528F-4F5A-AF15-F12BBFAE90AB}"/>
    <cellStyle name="Normal 39 11 2 4" xfId="28485" xr:uid="{F3EA956A-4D7B-4681-8477-FA2B78CE4801}"/>
    <cellStyle name="Normal 39 11 2 5" xfId="34183" xr:uid="{003F9535-775E-4A71-BE77-3608BB164796}"/>
    <cellStyle name="Normal 39 11 3" xfId="6528" xr:uid="{D597B73D-5DE2-49D9-9222-CDD1E0E7FCD3}"/>
    <cellStyle name="Normal 39 11 4" xfId="6529" xr:uid="{A1B685AE-8F64-4301-904A-5B70B21F1F37}"/>
    <cellStyle name="Normal 39 11 5" xfId="16250" xr:uid="{690322C7-AC31-4B78-99A0-8D537F8907D9}"/>
    <cellStyle name="Normal 39 11 6" xfId="22786" xr:uid="{0FA204C5-3882-4028-AC21-5DA37D8A8303}"/>
    <cellStyle name="Normal 39 11 7" xfId="28484" xr:uid="{21E020C1-D3A3-42DE-AC21-D5F4C3D2E3B5}"/>
    <cellStyle name="Normal 39 11 8" xfId="34182" xr:uid="{A01600D9-B268-4354-832E-DE8EA6E851AC}"/>
    <cellStyle name="Normal 39 12" xfId="6530" xr:uid="{6915A74A-A4B9-449F-9F9B-D27C0373B7DC}"/>
    <cellStyle name="Normal 39 12 2" xfId="6531" xr:uid="{49697B29-2A61-4096-A7FD-BBF4A6A3AB5E}"/>
    <cellStyle name="Normal 39 12 2 2" xfId="16253" xr:uid="{6A5B0E3D-6073-4478-A80C-30E12EED3EC2}"/>
    <cellStyle name="Normal 39 12 2 3" xfId="22789" xr:uid="{935B7290-AA4B-44E2-879D-B776565F430B}"/>
    <cellStyle name="Normal 39 12 2 4" xfId="28487" xr:uid="{FCF9E03E-5F0F-4137-910B-F529E1442242}"/>
    <cellStyle name="Normal 39 12 2 5" xfId="34185" xr:uid="{BC144A49-9F07-4F0D-9205-BF2465368194}"/>
    <cellStyle name="Normal 39 12 3" xfId="6532" xr:uid="{B6D97EB5-0B38-42C2-9287-4E6C70F477C5}"/>
    <cellStyle name="Normal 39 12 4" xfId="6533" xr:uid="{AF522866-68A0-4601-B6AA-D7D4D666DF4E}"/>
    <cellStyle name="Normal 39 12 5" xfId="16252" xr:uid="{F5AF0CFE-7BC7-4E42-882D-CC6243C13C6E}"/>
    <cellStyle name="Normal 39 12 6" xfId="22788" xr:uid="{5D47C5F8-1D0F-4128-9D5B-988130E8A24B}"/>
    <cellStyle name="Normal 39 12 7" xfId="28486" xr:uid="{C4C60B65-31FF-4198-B925-4C3EB1C375BE}"/>
    <cellStyle name="Normal 39 12 8" xfId="34184" xr:uid="{01D94390-C660-4E39-BEBE-E8D04B995CBE}"/>
    <cellStyle name="Normal 39 13" xfId="6534" xr:uid="{CB9FB9F3-02D4-4223-BB24-D6F77ED5ED9A}"/>
    <cellStyle name="Normal 39 13 2" xfId="6535" xr:uid="{8B8E83C1-ED81-455D-A644-18DD7FF01C5F}"/>
    <cellStyle name="Normal 39 13 2 2" xfId="16255" xr:uid="{FC810FDB-D12F-4ED2-8D38-1BCA2C4AC964}"/>
    <cellStyle name="Normal 39 13 2 3" xfId="22791" xr:uid="{78FC6700-2F64-4739-AEA4-6C1F05F63883}"/>
    <cellStyle name="Normal 39 13 2 4" xfId="28489" xr:uid="{783F97B0-B263-441F-BF4D-2FE712394633}"/>
    <cellStyle name="Normal 39 13 2 5" xfId="34187" xr:uid="{F1A4B3B2-1303-45B1-B327-878BDE763135}"/>
    <cellStyle name="Normal 39 13 3" xfId="6536" xr:uid="{2DC7D2F6-E93B-4722-9A94-45797C48BE7D}"/>
    <cellStyle name="Normal 39 13 4" xfId="6537" xr:uid="{5F07B24F-B744-472F-B028-DD10FE4A21B0}"/>
    <cellStyle name="Normal 39 13 5" xfId="16254" xr:uid="{56F5813B-B831-42F2-897B-91EC285D64D9}"/>
    <cellStyle name="Normal 39 13 6" xfId="22790" xr:uid="{5CB5FDE0-550D-4346-807A-63CB05AA1944}"/>
    <cellStyle name="Normal 39 13 7" xfId="28488" xr:uid="{DBC86B77-F325-4A78-845F-476AB7A197E7}"/>
    <cellStyle name="Normal 39 13 8" xfId="34186" xr:uid="{771ECA1F-D584-407F-8109-07B22075EA8C}"/>
    <cellStyle name="Normal 39 14" xfId="6538" xr:uid="{881D374B-5217-488F-ACC5-79586B994F96}"/>
    <cellStyle name="Normal 39 14 2" xfId="6539" xr:uid="{FE7FD856-52EE-4BF0-87A3-4804B68B0A64}"/>
    <cellStyle name="Normal 39 14 2 2" xfId="16257" xr:uid="{64DFBB7E-89E8-40F3-858C-DA5511345872}"/>
    <cellStyle name="Normal 39 14 2 3" xfId="22793" xr:uid="{CC6082DE-2A5F-4969-A6F6-2D3F3D8060BA}"/>
    <cellStyle name="Normal 39 14 2 4" xfId="28491" xr:uid="{BE394C86-B08A-4AA9-9E03-DA78563A2F94}"/>
    <cellStyle name="Normal 39 14 2 5" xfId="34189" xr:uid="{A97607A3-7407-4B5E-86FE-062DC47B15F8}"/>
    <cellStyle name="Normal 39 14 3" xfId="6540" xr:uid="{A36A5A92-C3A3-40E8-8D1B-61AFAFAFA4C3}"/>
    <cellStyle name="Normal 39 14 4" xfId="6541" xr:uid="{B307881F-D59E-4AF0-B960-48AFF28A9459}"/>
    <cellStyle name="Normal 39 14 5" xfId="16256" xr:uid="{4B7B1CD9-554E-4F5B-A765-BDCD228CB682}"/>
    <cellStyle name="Normal 39 14 6" xfId="22792" xr:uid="{40EF1F57-E724-4CF4-89ED-74FAA98F46EF}"/>
    <cellStyle name="Normal 39 14 7" xfId="28490" xr:uid="{DAA62AC6-886D-4AD6-A58C-A2A9E638F5EA}"/>
    <cellStyle name="Normal 39 14 8" xfId="34188" xr:uid="{907ED9AD-A507-4072-9AE0-7625AFDEACE4}"/>
    <cellStyle name="Normal 39 15" xfId="6542" xr:uid="{A40F59D3-A927-431B-A25E-029EED5B9E34}"/>
    <cellStyle name="Normal 39 15 2" xfId="6543" xr:uid="{0EAE8807-54F8-41C7-8A4B-49241BC98F8D}"/>
    <cellStyle name="Normal 39 15 2 2" xfId="16259" xr:uid="{EF3969E9-1440-4733-88EE-B3FB116DEAA1}"/>
    <cellStyle name="Normal 39 15 2 3" xfId="22795" xr:uid="{DB962DDF-4712-4746-97BC-783DA92023E4}"/>
    <cellStyle name="Normal 39 15 2 4" xfId="28493" xr:uid="{5ED15908-BA71-4957-9237-90E7E1A3CC23}"/>
    <cellStyle name="Normal 39 15 2 5" xfId="34191" xr:uid="{213764D5-0CA6-4A7A-AF89-AE23C4F7D0CC}"/>
    <cellStyle name="Normal 39 15 3" xfId="6544" xr:uid="{A98D7EFE-A69A-474D-9443-EF3A5B0FE698}"/>
    <cellStyle name="Normal 39 15 4" xfId="6545" xr:uid="{1AB573CD-79FE-4002-AEAE-05E1DCC57690}"/>
    <cellStyle name="Normal 39 15 5" xfId="16258" xr:uid="{7978066B-6DAF-4A86-80FA-E8BB6869851E}"/>
    <cellStyle name="Normal 39 15 6" xfId="22794" xr:uid="{8AB1CA9B-5C5F-4015-A19F-8384EDD58C65}"/>
    <cellStyle name="Normal 39 15 7" xfId="28492" xr:uid="{3F997A67-204F-4FAA-BFEB-6CF88DF059B4}"/>
    <cellStyle name="Normal 39 15 8" xfId="34190" xr:uid="{028E5DB1-14E7-4EC1-BB48-3508AF365703}"/>
    <cellStyle name="Normal 39 16" xfId="6546" xr:uid="{57EE8B63-B62E-41B6-811F-D2397F7570E4}"/>
    <cellStyle name="Normal 39 16 2" xfId="6547" xr:uid="{A54359F3-0E12-41CD-BA31-2911F8DDFC91}"/>
    <cellStyle name="Normal 39 16 2 2" xfId="16261" xr:uid="{7ED2EAEA-FCB0-44B4-94FF-16333658FA8F}"/>
    <cellStyle name="Normal 39 16 2 3" xfId="22797" xr:uid="{767E91B8-B40C-4F58-A33C-824F4ABCECE8}"/>
    <cellStyle name="Normal 39 16 2 4" xfId="28495" xr:uid="{9ED224E5-04BE-48C0-9435-9B6931B0908F}"/>
    <cellStyle name="Normal 39 16 2 5" xfId="34193" xr:uid="{494452B1-4F33-489D-9531-7B85DC0F41BB}"/>
    <cellStyle name="Normal 39 16 3" xfId="6548" xr:uid="{AA8DDC96-0520-4695-93EC-483069742E79}"/>
    <cellStyle name="Normal 39 16 4" xfId="6549" xr:uid="{4CDFA23A-6818-4703-B427-2D4226672BC1}"/>
    <cellStyle name="Normal 39 16 5" xfId="16260" xr:uid="{F5B46D95-A75E-4236-8FA9-8CD31FE7C084}"/>
    <cellStyle name="Normal 39 16 6" xfId="22796" xr:uid="{D0A3AA98-F2F6-4CBB-A4BC-9FCB99E5DAF4}"/>
    <cellStyle name="Normal 39 16 7" xfId="28494" xr:uid="{95F925D8-2D6E-44BC-AEC8-42B7C73D87A3}"/>
    <cellStyle name="Normal 39 16 8" xfId="34192" xr:uid="{D13366CA-6BA8-41D6-8628-CCED33056EEA}"/>
    <cellStyle name="Normal 39 17" xfId="6550" xr:uid="{7B3DA2E6-DE4F-4DA6-AE0E-1162320F104C}"/>
    <cellStyle name="Normal 39 17 2" xfId="6551" xr:uid="{54B92C92-8A9A-4BCB-B9CF-5B587A83DA91}"/>
    <cellStyle name="Normal 39 17 2 2" xfId="16263" xr:uid="{A8CFD50F-EB6D-43F7-83C8-428C11300452}"/>
    <cellStyle name="Normal 39 17 2 3" xfId="22799" xr:uid="{1BD370E1-8BEC-40DD-812C-FBEAED2E3850}"/>
    <cellStyle name="Normal 39 17 2 4" xfId="28497" xr:uid="{80F822DD-0EBC-4CA2-A989-E57679B0AC21}"/>
    <cellStyle name="Normal 39 17 2 5" xfId="34195" xr:uid="{752BB801-8341-43CF-AF4D-ACDD0D84A146}"/>
    <cellStyle name="Normal 39 17 3" xfId="6552" xr:uid="{557B339D-9444-4C7C-8C69-12E5BE0AC5D9}"/>
    <cellStyle name="Normal 39 17 4" xfId="6553" xr:uid="{C6A50EB4-8ADE-4024-87B3-56D08308C3DC}"/>
    <cellStyle name="Normal 39 17 5" xfId="16262" xr:uid="{9951618D-5B0E-44DF-9320-A5C23E1C763C}"/>
    <cellStyle name="Normal 39 17 6" xfId="22798" xr:uid="{CB971019-C10D-4FEA-AABE-000713BB3B3A}"/>
    <cellStyle name="Normal 39 17 7" xfId="28496" xr:uid="{32FE26A0-7D8E-482F-B0EE-07A4D0F5D2CC}"/>
    <cellStyle name="Normal 39 17 8" xfId="34194" xr:uid="{7B54F335-F51D-4872-BD02-7F1B899D714D}"/>
    <cellStyle name="Normal 39 18" xfId="6554" xr:uid="{946FEEDB-4FE3-40DE-8EB3-2A956FA983C5}"/>
    <cellStyle name="Normal 39 18 2" xfId="6555" xr:uid="{8635E351-C77B-4D4C-8A78-AD7A47B067D2}"/>
    <cellStyle name="Normal 39 18 2 2" xfId="16265" xr:uid="{F83B9C08-156E-405A-9B6E-CC0D3F5B78F5}"/>
    <cellStyle name="Normal 39 18 2 3" xfId="22801" xr:uid="{EBE388AA-43D5-4BDF-89B9-BF688A94BFB1}"/>
    <cellStyle name="Normal 39 18 2 4" xfId="28499" xr:uid="{577ED6BB-595C-40C7-9FF1-17995C0A823A}"/>
    <cellStyle name="Normal 39 18 2 5" xfId="34197" xr:uid="{AF1DB9BC-7914-4572-88A6-EE9DA165CD14}"/>
    <cellStyle name="Normal 39 18 3" xfId="6556" xr:uid="{F4A2C8EA-B79B-4FEC-AAD6-193B9F5CB5BE}"/>
    <cellStyle name="Normal 39 18 4" xfId="6557" xr:uid="{760D133F-5B93-4FC6-A4F2-891B2055A509}"/>
    <cellStyle name="Normal 39 18 5" xfId="16264" xr:uid="{5812726F-222A-45A0-A393-6D8F24804EF9}"/>
    <cellStyle name="Normal 39 18 6" xfId="22800" xr:uid="{24426C3F-7260-4FF0-AD65-32FA7FFFBEF8}"/>
    <cellStyle name="Normal 39 18 7" xfId="28498" xr:uid="{076080F3-81E3-4F7D-BB3B-670C688095C5}"/>
    <cellStyle name="Normal 39 18 8" xfId="34196" xr:uid="{9268F937-0E68-4C2D-9B1A-EAA1E1ED69DE}"/>
    <cellStyle name="Normal 39 19" xfId="6558" xr:uid="{A5287611-B4B5-44F7-B3DD-F20C0ACF786F}"/>
    <cellStyle name="Normal 39 19 2" xfId="6559" xr:uid="{8FD186FD-DCD9-407B-8839-67B81AB6B635}"/>
    <cellStyle name="Normal 39 19 2 2" xfId="16267" xr:uid="{E9A30704-21D2-4147-B79B-77430472992D}"/>
    <cellStyle name="Normal 39 19 2 3" xfId="22803" xr:uid="{A6920EDA-7603-42A9-A158-9497F27D2442}"/>
    <cellStyle name="Normal 39 19 2 4" xfId="28501" xr:uid="{A4618BDB-9AB0-46AA-A163-20C111B62BA7}"/>
    <cellStyle name="Normal 39 19 2 5" xfId="34199" xr:uid="{8F2A7858-B959-46F9-84CC-0327FCBBC065}"/>
    <cellStyle name="Normal 39 19 3" xfId="6560" xr:uid="{C7E08CA9-B9F1-4C38-AFF9-81CED87F0A57}"/>
    <cellStyle name="Normal 39 19 4" xfId="6561" xr:uid="{2A4FED0A-AEF4-4311-9DDA-B6F325D5D1F8}"/>
    <cellStyle name="Normal 39 19 5" xfId="16266" xr:uid="{6D79C638-795D-486C-8A4B-F5D26A0D893F}"/>
    <cellStyle name="Normal 39 19 6" xfId="22802" xr:uid="{467BBBD2-ACAE-4A73-9E34-0F31207712D2}"/>
    <cellStyle name="Normal 39 19 7" xfId="28500" xr:uid="{D90AEEF4-DFF3-4DDC-9BE1-9BFCE48354DB}"/>
    <cellStyle name="Normal 39 19 8" xfId="34198" xr:uid="{305B34B0-95B8-4656-B191-7E8B7779DEB1}"/>
    <cellStyle name="Normal 39 2" xfId="6562" xr:uid="{2882396A-F572-4685-BE05-3030FB9F3866}"/>
    <cellStyle name="Normal 39 2 2" xfId="6563" xr:uid="{5A7948E4-F301-4391-AF94-25FC1E7E20A8}"/>
    <cellStyle name="Normal 39 2 2 2" xfId="16269" xr:uid="{51655F3F-95D0-4A05-B409-A86B37789585}"/>
    <cellStyle name="Normal 39 2 2 3" xfId="22805" xr:uid="{07223F50-528B-479E-98AB-A62B17F57C85}"/>
    <cellStyle name="Normal 39 2 2 4" xfId="28503" xr:uid="{BABED9E7-45F4-4132-B2F7-55CD0E998617}"/>
    <cellStyle name="Normal 39 2 2 5" xfId="34201" xr:uid="{4CBF0AC5-965C-4E75-93B2-BF4D23BF640F}"/>
    <cellStyle name="Normal 39 2 3" xfId="6564" xr:uid="{4AE8EB2D-DC03-4823-AA0A-D3F3D83E330F}"/>
    <cellStyle name="Normal 39 2 4" xfId="6565" xr:uid="{2A93E5AE-9F37-423E-896A-95C8759E8F2A}"/>
    <cellStyle name="Normal 39 2 5" xfId="16268" xr:uid="{AC0C1AEA-E291-44C0-89A5-ABDE73CB952C}"/>
    <cellStyle name="Normal 39 2 6" xfId="22804" xr:uid="{D1FE5ECD-0DB3-4C89-A971-07723A91BEC7}"/>
    <cellStyle name="Normal 39 2 7" xfId="28502" xr:uid="{86FC5802-9B4F-4023-A0D8-DAD4E31D18C4}"/>
    <cellStyle name="Normal 39 2 8" xfId="34200" xr:uid="{47B80948-7801-4C1E-8828-DECBDC90887F}"/>
    <cellStyle name="Normal 39 20" xfId="6566" xr:uid="{3A05975B-70D4-49F9-8E24-D8FEFCBCA486}"/>
    <cellStyle name="Normal 39 20 2" xfId="6567" xr:uid="{D5342F76-6A16-4D1E-95C3-7144038A90F9}"/>
    <cellStyle name="Normal 39 20 2 2" xfId="16271" xr:uid="{88A3EF4E-CA3B-44F3-9BC3-55015D75CE48}"/>
    <cellStyle name="Normal 39 20 2 3" xfId="22807" xr:uid="{F90DF5CF-8538-42F7-8DA9-0C50FD37CE15}"/>
    <cellStyle name="Normal 39 20 2 4" xfId="28505" xr:uid="{0B464D1D-304F-4C8D-9738-6875CA4C11A9}"/>
    <cellStyle name="Normal 39 20 2 5" xfId="34203" xr:uid="{353037F7-2535-49B9-ABBA-364DD7A6166C}"/>
    <cellStyle name="Normal 39 20 3" xfId="6568" xr:uid="{ED3D475D-A39C-4922-ABD1-5F6D149FB75E}"/>
    <cellStyle name="Normal 39 20 4" xfId="6569" xr:uid="{05C5D742-8AD4-478B-9BCA-1481BAEFBAA8}"/>
    <cellStyle name="Normal 39 20 5" xfId="16270" xr:uid="{86167FB3-8053-4054-8D72-8BE8967E16C1}"/>
    <cellStyle name="Normal 39 20 6" xfId="22806" xr:uid="{68E6CAB3-F0C6-4CAC-A853-4524AC13C439}"/>
    <cellStyle name="Normal 39 20 7" xfId="28504" xr:uid="{D69A69AE-A217-4BB9-92BC-F01DD470A084}"/>
    <cellStyle name="Normal 39 20 8" xfId="34202" xr:uid="{447AF255-3B3F-4F80-B7FA-678A94178E4C}"/>
    <cellStyle name="Normal 39 21" xfId="6570" xr:uid="{12EE3279-9F6E-4E26-93EE-85468E55823F}"/>
    <cellStyle name="Normal 39 21 2" xfId="6571" xr:uid="{60F13D8F-2615-4A37-BC2A-425405EFA4BF}"/>
    <cellStyle name="Normal 39 21 2 2" xfId="16273" xr:uid="{83C16120-1AD8-4840-A862-0084ECC92391}"/>
    <cellStyle name="Normal 39 21 2 3" xfId="22809" xr:uid="{BD72B80E-A5F7-4436-8E54-A68862A9F35C}"/>
    <cellStyle name="Normal 39 21 2 4" xfId="28507" xr:uid="{379848ED-2445-4EA7-89E5-F78DC2FD6B0E}"/>
    <cellStyle name="Normal 39 21 2 5" xfId="34205" xr:uid="{6AD7B440-B65C-4BDB-AF6C-EB43ADA0B1B2}"/>
    <cellStyle name="Normal 39 21 3" xfId="6572" xr:uid="{048D1490-FA02-4A03-AD7E-86B2E8880AD8}"/>
    <cellStyle name="Normal 39 21 4" xfId="6573" xr:uid="{8C349A96-4F31-4A49-9062-C205409BDB77}"/>
    <cellStyle name="Normal 39 21 5" xfId="16272" xr:uid="{0B30B3FC-78CC-4551-ABFC-DCA375D3BC5D}"/>
    <cellStyle name="Normal 39 21 6" xfId="22808" xr:uid="{F52D94A4-FCA0-4FBA-920D-B8DBDC97039F}"/>
    <cellStyle name="Normal 39 21 7" xfId="28506" xr:uid="{07E1E9F3-14E7-43DC-978D-DB6A76FFC815}"/>
    <cellStyle name="Normal 39 21 8" xfId="34204" xr:uid="{518A6E76-57B8-4027-8BD6-36F07DB60200}"/>
    <cellStyle name="Normal 39 22" xfId="6574" xr:uid="{473FB056-F692-4ACC-9C05-3D1E88BDE877}"/>
    <cellStyle name="Normal 39 22 2" xfId="6575" xr:uid="{843F35D7-FE1F-4A22-9DA1-F9DEA07974CB}"/>
    <cellStyle name="Normal 39 22 2 2" xfId="16275" xr:uid="{DCA8D665-F03F-4DDF-B8E6-41882119335B}"/>
    <cellStyle name="Normal 39 22 2 3" xfId="22811" xr:uid="{A04A3915-1AA5-4423-BFDC-A400F9EC0B20}"/>
    <cellStyle name="Normal 39 22 2 4" xfId="28509" xr:uid="{51DC1685-14E6-4066-A631-4767F0DFE851}"/>
    <cellStyle name="Normal 39 22 2 5" xfId="34207" xr:uid="{07C9AFC9-16C2-4B7D-B430-C80B91300B6D}"/>
    <cellStyle name="Normal 39 22 3" xfId="6576" xr:uid="{AC95E6EE-546F-427F-8C04-730AE8E46C7E}"/>
    <cellStyle name="Normal 39 22 4" xfId="6577" xr:uid="{8EA10036-A5B4-4E59-886C-8D2353C75827}"/>
    <cellStyle name="Normal 39 22 5" xfId="16274" xr:uid="{8E3A2D5B-FBA3-4CEA-B4CD-AB3447EF88F2}"/>
    <cellStyle name="Normal 39 22 6" xfId="22810" xr:uid="{625A8193-9030-4C13-8FA8-C433C8D61924}"/>
    <cellStyle name="Normal 39 22 7" xfId="28508" xr:uid="{88E5A4C0-48F5-4CCB-89F3-F93C849E7638}"/>
    <cellStyle name="Normal 39 22 8" xfId="34206" xr:uid="{10CD7A24-3393-4C1D-B84F-9BC5CD8D8B84}"/>
    <cellStyle name="Normal 39 23" xfId="6578" xr:uid="{A25DF431-8EFB-4FD4-9478-9DD25C132C99}"/>
    <cellStyle name="Normal 39 23 2" xfId="6579" xr:uid="{6D865FBF-1298-4F72-BFBF-78AE6EA5F2B3}"/>
    <cellStyle name="Normal 39 23 2 2" xfId="16277" xr:uid="{5CA03E16-029F-4EBB-982E-356EBBF2C650}"/>
    <cellStyle name="Normal 39 23 2 3" xfId="22813" xr:uid="{20E9F922-EF52-4EEE-AD15-669B7043E890}"/>
    <cellStyle name="Normal 39 23 2 4" xfId="28511" xr:uid="{9FFE1F99-1ACC-46D8-94B2-285BF8D8EFF7}"/>
    <cellStyle name="Normal 39 23 2 5" xfId="34209" xr:uid="{71BA183B-994B-4C08-99EC-77254C0F3AD0}"/>
    <cellStyle name="Normal 39 23 3" xfId="6580" xr:uid="{75854178-4B47-4E3D-84A9-D54422D7FE3B}"/>
    <cellStyle name="Normal 39 23 4" xfId="6581" xr:uid="{4F5DC60C-2399-448A-90F5-B1E15BF86088}"/>
    <cellStyle name="Normal 39 23 5" xfId="16276" xr:uid="{39962E0C-A2E6-4713-A8A1-A6FBB71EB26E}"/>
    <cellStyle name="Normal 39 23 6" xfId="22812" xr:uid="{CAECC8C2-1602-489B-801D-6FB567D415D2}"/>
    <cellStyle name="Normal 39 23 7" xfId="28510" xr:uid="{534F6BEE-16DB-4969-999B-03BB46DA9CF5}"/>
    <cellStyle name="Normal 39 23 8" xfId="34208" xr:uid="{448D0C03-2112-4D29-9D8F-FB41AADB1094}"/>
    <cellStyle name="Normal 39 24" xfId="6582" xr:uid="{C493EC70-7218-47A4-A63D-200EFB127AC1}"/>
    <cellStyle name="Normal 39 24 2" xfId="6583" xr:uid="{24B948EA-7E80-4F75-A91F-A51A5D35D6C3}"/>
    <cellStyle name="Normal 39 24 2 2" xfId="16279" xr:uid="{873EAA79-8ED0-47BB-B102-C2460EF0E7A3}"/>
    <cellStyle name="Normal 39 24 2 3" xfId="22815" xr:uid="{BF52C3EE-157E-4E5E-8081-52DADDAB18B3}"/>
    <cellStyle name="Normal 39 24 2 4" xfId="28513" xr:uid="{FEFEBF0D-2760-4D7B-947E-3E75083A0DB6}"/>
    <cellStyle name="Normal 39 24 2 5" xfId="34211" xr:uid="{11633496-A4D1-4D3F-8551-8D74B967CCD6}"/>
    <cellStyle name="Normal 39 24 3" xfId="6584" xr:uid="{CF7D9402-B9C6-457A-8252-9288972195A5}"/>
    <cellStyle name="Normal 39 24 4" xfId="6585" xr:uid="{193299BA-1FAC-4C9B-A1AF-F22C3ED6C2B2}"/>
    <cellStyle name="Normal 39 24 5" xfId="16278" xr:uid="{5D010CFF-E4FE-40A8-89F3-B398FDA32816}"/>
    <cellStyle name="Normal 39 24 6" xfId="22814" xr:uid="{428A0504-C9B9-43DD-BBB9-6B81CF8F82BC}"/>
    <cellStyle name="Normal 39 24 7" xfId="28512" xr:uid="{A0E7F2D3-A1E6-46BB-B6DE-0B38E76DE895}"/>
    <cellStyle name="Normal 39 24 8" xfId="34210" xr:uid="{DCDBF6E0-93AE-4842-A2A1-426BE924C76D}"/>
    <cellStyle name="Normal 39 25" xfId="6586" xr:uid="{099D9FCD-F306-41E9-A86C-6D48DDFDCC2A}"/>
    <cellStyle name="Normal 39 25 2" xfId="6587" xr:uid="{C5419F66-6868-4C11-AA4F-140BDA451084}"/>
    <cellStyle name="Normal 39 25 2 2" xfId="16281" xr:uid="{FFC12518-C652-48F5-B13D-44661D0A58B1}"/>
    <cellStyle name="Normal 39 25 2 3" xfId="22817" xr:uid="{DB8081D0-DE8E-4DCC-A205-A2BC835E694E}"/>
    <cellStyle name="Normal 39 25 2 4" xfId="28515" xr:uid="{BC6547BE-3FAF-40EB-A4E7-C0070527E765}"/>
    <cellStyle name="Normal 39 25 2 5" xfId="34213" xr:uid="{92D6C151-4C3F-4A7E-9A50-7458B4F564B8}"/>
    <cellStyle name="Normal 39 25 3" xfId="6588" xr:uid="{53C9A919-8858-47ED-98E3-7C73C88E49E6}"/>
    <cellStyle name="Normal 39 25 4" xfId="6589" xr:uid="{9059E21B-C6D3-42FC-BB5B-CB8D4A9A95F1}"/>
    <cellStyle name="Normal 39 25 5" xfId="16280" xr:uid="{C230E6A4-F15E-48EB-A362-3A9F450D9B81}"/>
    <cellStyle name="Normal 39 25 6" xfId="22816" xr:uid="{57EBD098-C88D-49C0-A8EE-2C721E0E9EEF}"/>
    <cellStyle name="Normal 39 25 7" xfId="28514" xr:uid="{D7C56B7D-E225-4196-813E-51211AC3322D}"/>
    <cellStyle name="Normal 39 25 8" xfId="34212" xr:uid="{80669C99-C420-4C5D-9F2A-5C019CA1B43B}"/>
    <cellStyle name="Normal 39 26" xfId="6590" xr:uid="{6B6D43B0-C8B9-4855-B083-0B12C70764F3}"/>
    <cellStyle name="Normal 39 26 2" xfId="6591" xr:uid="{4BB3E105-F28B-4986-B09C-AF27825CC57B}"/>
    <cellStyle name="Normal 39 26 2 2" xfId="16283" xr:uid="{ED7663EB-4CFD-40D8-B83E-479C1E778612}"/>
    <cellStyle name="Normal 39 26 2 3" xfId="22819" xr:uid="{C8C9E49B-0E47-4CC3-89DD-E69755CC88F4}"/>
    <cellStyle name="Normal 39 26 2 4" xfId="28517" xr:uid="{618A9130-E257-47DA-B17D-1D99E69F4CC5}"/>
    <cellStyle name="Normal 39 26 2 5" xfId="34215" xr:uid="{914B534B-BCBF-4DDD-B0F1-44EAF0D9FACC}"/>
    <cellStyle name="Normal 39 26 3" xfId="6592" xr:uid="{D6341020-ACB5-4A1D-9618-8E92215FB57A}"/>
    <cellStyle name="Normal 39 26 4" xfId="6593" xr:uid="{89473129-4D40-498A-8B53-2E2A536A5B3E}"/>
    <cellStyle name="Normal 39 26 5" xfId="16282" xr:uid="{989B6587-39C3-4A64-82F5-236DD3041426}"/>
    <cellStyle name="Normal 39 26 6" xfId="22818" xr:uid="{0509DE2A-A3BE-4FF3-9EEF-C53854C643F3}"/>
    <cellStyle name="Normal 39 26 7" xfId="28516" xr:uid="{1ECA4741-758C-49D3-A4E1-EF8B07FEF23B}"/>
    <cellStyle name="Normal 39 26 8" xfId="34214" xr:uid="{DC24E118-B7F2-4858-B7D4-D503D770D891}"/>
    <cellStyle name="Normal 39 27" xfId="6594" xr:uid="{354D2D0A-6042-4A95-9C26-11E725551BE3}"/>
    <cellStyle name="Normal 39 27 2" xfId="6595" xr:uid="{94416073-7812-41B0-843B-4F4BEFE19010}"/>
    <cellStyle name="Normal 39 27 2 2" xfId="16285" xr:uid="{D1AD6DDC-4D53-4730-8E17-9127EE6BFC10}"/>
    <cellStyle name="Normal 39 27 2 3" xfId="22821" xr:uid="{C718FC1B-A5DC-455C-89E8-6F54B46CC59C}"/>
    <cellStyle name="Normal 39 27 2 4" xfId="28519" xr:uid="{763DD007-EDFC-4E70-AB94-DF8027A46AE6}"/>
    <cellStyle name="Normal 39 27 2 5" xfId="34217" xr:uid="{1EA65E12-0390-4DE1-B5D6-5BD36E3E0D72}"/>
    <cellStyle name="Normal 39 27 3" xfId="6596" xr:uid="{316FC746-142F-4E74-8BF9-62C1090DB5A9}"/>
    <cellStyle name="Normal 39 27 4" xfId="6597" xr:uid="{4FFD3D6F-4C7C-4F21-90C5-E5F646740CDD}"/>
    <cellStyle name="Normal 39 27 5" xfId="16284" xr:uid="{BA6A71B6-2793-407E-92D9-7FAD97BBCB85}"/>
    <cellStyle name="Normal 39 27 6" xfId="22820" xr:uid="{803FA379-F244-4AFB-BE68-6EFF50822AFB}"/>
    <cellStyle name="Normal 39 27 7" xfId="28518" xr:uid="{B4AAE5D6-8343-49D3-9700-A368F205FD9D}"/>
    <cellStyle name="Normal 39 27 8" xfId="34216" xr:uid="{48713AF5-E1FA-4324-A9C5-EA94DF33EC0E}"/>
    <cellStyle name="Normal 39 28" xfId="6598" xr:uid="{D625D631-B9F6-4BAA-879C-D4E19E3AF714}"/>
    <cellStyle name="Normal 39 28 2" xfId="6599" xr:uid="{A33BCF80-A76C-4DCE-8BE6-9C7F093A4A63}"/>
    <cellStyle name="Normal 39 28 2 2" xfId="16287" xr:uid="{9B589B89-47C6-433B-983D-DC52AAC932EB}"/>
    <cellStyle name="Normal 39 28 2 3" xfId="22823" xr:uid="{CC15F677-E521-4861-933B-BFEE3B7D9393}"/>
    <cellStyle name="Normal 39 28 2 4" xfId="28521" xr:uid="{83248109-47E7-4A14-A9D9-35D2239BD630}"/>
    <cellStyle name="Normal 39 28 2 5" xfId="34219" xr:uid="{0E936322-9A22-4C58-B053-F34B54566F4B}"/>
    <cellStyle name="Normal 39 28 3" xfId="6600" xr:uid="{D8F52342-F50E-46D8-8F0A-D25153B69925}"/>
    <cellStyle name="Normal 39 28 4" xfId="6601" xr:uid="{E235E213-306E-477D-BEB2-4904B0E5AE05}"/>
    <cellStyle name="Normal 39 28 5" xfId="16286" xr:uid="{AFA5753C-23F6-4D80-8813-5034FA0AB7DD}"/>
    <cellStyle name="Normal 39 28 6" xfId="22822" xr:uid="{D23B8E71-04D7-4309-A24B-7C2D6E0F8EF3}"/>
    <cellStyle name="Normal 39 28 7" xfId="28520" xr:uid="{B99B6C2B-20C1-4F00-8D39-419ABD8B539F}"/>
    <cellStyle name="Normal 39 28 8" xfId="34218" xr:uid="{C4642C2C-97C6-4372-99A5-A80E2870AF26}"/>
    <cellStyle name="Normal 39 29" xfId="6602" xr:uid="{DEC7FD5B-CCD9-442D-B94B-F6E1EED792B7}"/>
    <cellStyle name="Normal 39 29 2" xfId="6603" xr:uid="{7D744537-237F-441F-80A4-3BD8F4996945}"/>
    <cellStyle name="Normal 39 29 2 2" xfId="16289" xr:uid="{EF3A64AC-E5D7-4BA4-BAEE-58F572D1C994}"/>
    <cellStyle name="Normal 39 29 2 3" xfId="22825" xr:uid="{EE271B62-C3C7-4FFF-87A6-7ACB7AE69551}"/>
    <cellStyle name="Normal 39 29 2 4" xfId="28523" xr:uid="{6CC99171-8EF3-4E58-B71F-D71DFA1C80D1}"/>
    <cellStyle name="Normal 39 29 2 5" xfId="34221" xr:uid="{CA0AFBB5-5FD5-4D23-9BFA-27E86A12A75D}"/>
    <cellStyle name="Normal 39 29 3" xfId="6604" xr:uid="{7391C6AF-8106-4EEA-94B6-A95F5746F12D}"/>
    <cellStyle name="Normal 39 29 4" xfId="6605" xr:uid="{88E31DC0-4905-487D-A1DD-B61B686AF23D}"/>
    <cellStyle name="Normal 39 29 5" xfId="16288" xr:uid="{3ADB1957-D09F-4629-96D3-FC11A1416F71}"/>
    <cellStyle name="Normal 39 29 6" xfId="22824" xr:uid="{8D800A2B-ED4F-4E52-B26D-AC5E0D42EB8B}"/>
    <cellStyle name="Normal 39 29 7" xfId="28522" xr:uid="{BC46238F-2AAC-4FB5-A6E5-EA81EB906523}"/>
    <cellStyle name="Normal 39 29 8" xfId="34220" xr:uid="{CE8D82CB-FBA2-4DF5-B5E8-5C8E834F728C}"/>
    <cellStyle name="Normal 39 3" xfId="6606" xr:uid="{FC2486BC-F2E9-4065-963A-F0E47855AD44}"/>
    <cellStyle name="Normal 39 3 2" xfId="6607" xr:uid="{B9938C8F-0541-4457-8EFB-783A1305FD53}"/>
    <cellStyle name="Normal 39 3 2 2" xfId="16291" xr:uid="{F53D6902-3899-4CFE-B184-304CB15CAB1C}"/>
    <cellStyle name="Normal 39 3 2 3" xfId="22827" xr:uid="{9F3AF21A-4B04-42AB-92D9-AC4547CD2B82}"/>
    <cellStyle name="Normal 39 3 2 4" xfId="28525" xr:uid="{41FF8E72-8EE6-48F3-8689-7621CD3FD25F}"/>
    <cellStyle name="Normal 39 3 2 5" xfId="34223" xr:uid="{588CCE24-B623-4D64-9CB3-83B8CB190F12}"/>
    <cellStyle name="Normal 39 3 3" xfId="6608" xr:uid="{EA692A4E-50E8-4B1D-98E9-EA3BB44E622E}"/>
    <cellStyle name="Normal 39 3 4" xfId="6609" xr:uid="{375D958C-ECB7-426B-B5BB-2AC9B2E22104}"/>
    <cellStyle name="Normal 39 3 5" xfId="16290" xr:uid="{289F5266-6688-4FA3-B995-B2811AAAA892}"/>
    <cellStyle name="Normal 39 3 6" xfId="22826" xr:uid="{F0ADE15F-9189-4F13-B241-447793B700B4}"/>
    <cellStyle name="Normal 39 3 7" xfId="28524" xr:uid="{120F820C-7A1B-4C75-9B28-9C262EBD9D49}"/>
    <cellStyle name="Normal 39 3 8" xfId="34222" xr:uid="{860AC352-A24C-4505-AF3C-530697D5E021}"/>
    <cellStyle name="Normal 39 30" xfId="6610" xr:uid="{0F256DCF-2A86-4275-8A0F-D0D37C117CB3}"/>
    <cellStyle name="Normal 39 30 2" xfId="6611" xr:uid="{3FB1D4CB-1F85-4980-A6E6-ACA3232C146A}"/>
    <cellStyle name="Normal 39 30 2 2" xfId="16293" xr:uid="{5B9CC618-AE00-4BCE-B956-D7EF47CE4CC5}"/>
    <cellStyle name="Normal 39 30 2 3" xfId="22829" xr:uid="{240EB6F5-4137-4124-B9B1-C24521236E6B}"/>
    <cellStyle name="Normal 39 30 2 4" xfId="28527" xr:uid="{CAD254B7-C253-409B-9BA0-308FE35344AD}"/>
    <cellStyle name="Normal 39 30 2 5" xfId="34225" xr:uid="{FC277100-0AC8-455E-96FC-969C0DA87F40}"/>
    <cellStyle name="Normal 39 30 3" xfId="6612" xr:uid="{27B5D5BD-FDC3-4194-9B8A-3B2359B2B0B0}"/>
    <cellStyle name="Normal 39 30 4" xfId="6613" xr:uid="{5FA9B9BB-55D0-43C4-BDF9-5C751BB43E7A}"/>
    <cellStyle name="Normal 39 30 5" xfId="16292" xr:uid="{314C6B35-EF40-487C-94D1-E3FDF87F608B}"/>
    <cellStyle name="Normal 39 30 6" xfId="22828" xr:uid="{4461EBB8-1D4D-4E2B-95E5-5FB2FCCC5A66}"/>
    <cellStyle name="Normal 39 30 7" xfId="28526" xr:uid="{FEC45F34-8D74-43FD-A0A5-C32886CE94BD}"/>
    <cellStyle name="Normal 39 30 8" xfId="34224" xr:uid="{92436729-2EC3-49F8-AB03-717B5E2B4034}"/>
    <cellStyle name="Normal 39 31" xfId="6614" xr:uid="{3F3569D3-0ECE-4B6A-AE48-2ABAC439005F}"/>
    <cellStyle name="Normal 39 31 2" xfId="6615" xr:uid="{9135545C-3BED-4BF2-87DB-3F23E99F37D6}"/>
    <cellStyle name="Normal 39 31 2 2" xfId="16295" xr:uid="{AAA735D1-FAF6-4F87-BD3F-433EEC05BF82}"/>
    <cellStyle name="Normal 39 31 2 3" xfId="22831" xr:uid="{B9611129-5D4D-48CD-B997-27AEA6FFA5B5}"/>
    <cellStyle name="Normal 39 31 2 4" xfId="28529" xr:uid="{A48CD2B4-6E7A-4412-ADC7-9ADC1694DB3F}"/>
    <cellStyle name="Normal 39 31 2 5" xfId="34227" xr:uid="{2E19AF9E-EC10-4AD8-89A7-7D743A101563}"/>
    <cellStyle name="Normal 39 31 3" xfId="6616" xr:uid="{0C9DEB81-EFD0-46B5-9AF9-CEEC3A97B8C6}"/>
    <cellStyle name="Normal 39 31 4" xfId="6617" xr:uid="{A1E39555-C338-478A-B1C2-D516A7BD6AE3}"/>
    <cellStyle name="Normal 39 31 5" xfId="16294" xr:uid="{821605CB-9556-4A31-96F0-D2D9A796C7D9}"/>
    <cellStyle name="Normal 39 31 6" xfId="22830" xr:uid="{2C04DB03-060F-4E0B-87B5-B9F502DA903A}"/>
    <cellStyle name="Normal 39 31 7" xfId="28528" xr:uid="{B305ED92-9ADC-4EDC-8435-3B27875F8FAF}"/>
    <cellStyle name="Normal 39 31 8" xfId="34226" xr:uid="{A558B550-9857-47CE-971E-C27B10DDE24B}"/>
    <cellStyle name="Normal 39 32" xfId="6618" xr:uid="{88B99DE2-56DB-4CEA-93D2-D9BC4E474D77}"/>
    <cellStyle name="Normal 39 32 2" xfId="6619" xr:uid="{A71F4F0E-4BD8-4294-8E36-CAC8F127414E}"/>
    <cellStyle name="Normal 39 32 2 2" xfId="16297" xr:uid="{3B67BF03-3DEC-4E6F-A590-FDF4CA100084}"/>
    <cellStyle name="Normal 39 32 2 3" xfId="22833" xr:uid="{E3D36080-33E2-4823-845C-CE2C754038BB}"/>
    <cellStyle name="Normal 39 32 2 4" xfId="28531" xr:uid="{0AA9461B-C463-4449-BE80-2D8320CAF075}"/>
    <cellStyle name="Normal 39 32 2 5" xfId="34229" xr:uid="{111E955D-7ED3-443E-94AA-25B31C724D70}"/>
    <cellStyle name="Normal 39 32 3" xfId="6620" xr:uid="{214D5CFC-9621-422C-BA33-B13F882F123F}"/>
    <cellStyle name="Normal 39 32 4" xfId="6621" xr:uid="{9F45A579-9662-4722-A84F-343651FE5053}"/>
    <cellStyle name="Normal 39 32 5" xfId="16296" xr:uid="{2E4AC431-F304-4DA6-B304-33DDB7D9D7E0}"/>
    <cellStyle name="Normal 39 32 6" xfId="22832" xr:uid="{2396FA27-375B-4D27-AC02-19D170C659F6}"/>
    <cellStyle name="Normal 39 32 7" xfId="28530" xr:uid="{6A4463E6-1807-45A6-8C51-690A2FC415C0}"/>
    <cellStyle name="Normal 39 32 8" xfId="34228" xr:uid="{B9E07F67-FB22-4894-9FBA-1F6F718ABFD6}"/>
    <cellStyle name="Normal 39 33" xfId="6622" xr:uid="{D2D918E7-A329-4F78-B566-6684E5A7EE6F}"/>
    <cellStyle name="Normal 39 33 2" xfId="6623" xr:uid="{48DB4E64-17C8-4240-9E9F-5EBFD71E8493}"/>
    <cellStyle name="Normal 39 33 2 2" xfId="16299" xr:uid="{AFB1A22E-E5DD-4921-803E-9486F3FD023F}"/>
    <cellStyle name="Normal 39 33 2 3" xfId="22835" xr:uid="{5516E173-7B7C-4577-9A18-125BCBF3A107}"/>
    <cellStyle name="Normal 39 33 2 4" xfId="28533" xr:uid="{93681123-47F4-4530-84A3-36358AC08CCB}"/>
    <cellStyle name="Normal 39 33 2 5" xfId="34231" xr:uid="{04ADAF34-D6DF-4519-80F0-4198E37AB128}"/>
    <cellStyle name="Normal 39 33 3" xfId="6624" xr:uid="{91765A5B-DE2E-4FE4-9D03-A28A9C879DE0}"/>
    <cellStyle name="Normal 39 33 4" xfId="6625" xr:uid="{5326E371-0898-4381-B094-1C1A7BC27E21}"/>
    <cellStyle name="Normal 39 33 5" xfId="16298" xr:uid="{99A3413E-FA42-4492-B803-135B98EE472C}"/>
    <cellStyle name="Normal 39 33 6" xfId="22834" xr:uid="{6E219C67-6DCF-4BCB-8B74-E2D9AD26D86B}"/>
    <cellStyle name="Normal 39 33 7" xfId="28532" xr:uid="{4BC800D1-1088-4AE6-AB4F-D4C38458BAC3}"/>
    <cellStyle name="Normal 39 33 8" xfId="34230" xr:uid="{FA5D2EA1-1F18-46B2-9F2E-514AC3BA7E22}"/>
    <cellStyle name="Normal 39 34" xfId="6626" xr:uid="{28F78CE8-FF55-4C2F-8ED3-5760238AF06F}"/>
    <cellStyle name="Normal 39 34 2" xfId="6627" xr:uid="{7EF5EBC1-CB2A-43FC-BB22-BBEDF6DAF0DF}"/>
    <cellStyle name="Normal 39 34 2 2" xfId="16301" xr:uid="{C2ECFE43-7C24-4B52-9063-7C178CBF527C}"/>
    <cellStyle name="Normal 39 34 2 3" xfId="22837" xr:uid="{C07251EC-6452-43E5-BEBB-4E62E47D0DB1}"/>
    <cellStyle name="Normal 39 34 2 4" xfId="28535" xr:uid="{C3117F58-2D18-421E-A4E4-0717D7C0A2D1}"/>
    <cellStyle name="Normal 39 34 2 5" xfId="34233" xr:uid="{863CB680-C729-423E-9BEF-2C0B574024FB}"/>
    <cellStyle name="Normal 39 34 3" xfId="6628" xr:uid="{DE35352F-1ECB-4CB9-89B8-38BADC13C87F}"/>
    <cellStyle name="Normal 39 34 4" xfId="6629" xr:uid="{181A28F6-AA4C-44EE-8CD8-15B040030202}"/>
    <cellStyle name="Normal 39 34 5" xfId="16300" xr:uid="{5C12B51C-CF84-482D-8CF1-150541A20E7D}"/>
    <cellStyle name="Normal 39 34 6" xfId="22836" xr:uid="{888A18FE-B87D-45BB-8E1B-08AD5530FFD5}"/>
    <cellStyle name="Normal 39 34 7" xfId="28534" xr:uid="{A7F57802-FEE8-4137-818A-B6F7E5EB8C82}"/>
    <cellStyle name="Normal 39 34 8" xfId="34232" xr:uid="{4FF9E485-57EA-4AA7-9512-677351D9CBD1}"/>
    <cellStyle name="Normal 39 35" xfId="6630" xr:uid="{6C049365-22C9-468E-97BF-003205D7A490}"/>
    <cellStyle name="Normal 39 35 2" xfId="16302" xr:uid="{7A714544-E223-44A2-AC9F-73341488E3E4}"/>
    <cellStyle name="Normal 39 35 3" xfId="22838" xr:uid="{B4DE90FC-FAA3-48E0-A553-07FBD13A605B}"/>
    <cellStyle name="Normal 39 35 4" xfId="28536" xr:uid="{470D9CDA-FECF-4D0A-9A20-E8A397B62A18}"/>
    <cellStyle name="Normal 39 35 5" xfId="34234" xr:uid="{6A836CDF-BAEA-4E7D-8D02-4C80E6C592DA}"/>
    <cellStyle name="Normal 39 36" xfId="6631" xr:uid="{4D6B51CF-B435-4AC5-9D77-E72A599D2F3B}"/>
    <cellStyle name="Normal 39 36 2" xfId="16303" xr:uid="{93FA7AFA-D1B9-4167-BAB0-4423CD8F02CA}"/>
    <cellStyle name="Normal 39 36 3" xfId="22839" xr:uid="{74C2A6E6-7C40-4784-B0BD-78B8B8E06E26}"/>
    <cellStyle name="Normal 39 36 4" xfId="28537" xr:uid="{5B932A89-4310-4139-BFF1-F274D09852F6}"/>
    <cellStyle name="Normal 39 36 5" xfId="34235" xr:uid="{AEF0B01C-0309-4877-A4E5-A88B373F279E}"/>
    <cellStyle name="Normal 39 37" xfId="6632" xr:uid="{ADE5CBB6-8825-4EA8-9279-E247B1D15CFA}"/>
    <cellStyle name="Normal 39 37 2" xfId="16304" xr:uid="{28AEEA85-E1BE-4988-8EE2-FDB3817E93E3}"/>
    <cellStyle name="Normal 39 37 3" xfId="22840" xr:uid="{B08DCD79-C4A6-4ED6-B816-1E028A25B3A0}"/>
    <cellStyle name="Normal 39 37 4" xfId="28538" xr:uid="{D9F7518F-0F01-41F0-9768-08CD22163256}"/>
    <cellStyle name="Normal 39 37 5" xfId="34236" xr:uid="{6C094FC6-CD90-44A5-9AD1-4DDC34E2C95F}"/>
    <cellStyle name="Normal 39 38" xfId="6633" xr:uid="{D9B6305B-8F72-44CD-BB70-6AC2191B6953}"/>
    <cellStyle name="Normal 39 38 2" xfId="16305" xr:uid="{E17D46DA-7687-491A-A847-315F74DA6BAC}"/>
    <cellStyle name="Normal 39 38 3" xfId="22841" xr:uid="{80A0C5C8-EF05-471E-A4A2-FC467F2E6A50}"/>
    <cellStyle name="Normal 39 38 4" xfId="28539" xr:uid="{2512630C-4D56-489A-A662-4F2AA7AE81C7}"/>
    <cellStyle name="Normal 39 38 5" xfId="34237" xr:uid="{8BF33454-747F-470E-AB55-F49FE9B725BA}"/>
    <cellStyle name="Normal 39 39" xfId="6634" xr:uid="{4661F005-ED1C-4D21-9DE7-9BE57DC2AFDF}"/>
    <cellStyle name="Normal 39 39 2" xfId="16306" xr:uid="{D2E60F90-93EA-449A-83B1-4C4F09778B87}"/>
    <cellStyle name="Normal 39 39 3" xfId="22842" xr:uid="{C2A4FEF9-F7B0-4FB0-9B5B-6FE6DF72AA8D}"/>
    <cellStyle name="Normal 39 39 4" xfId="28540" xr:uid="{59F52EAA-293A-485F-BE45-BE04E3A14518}"/>
    <cellStyle name="Normal 39 39 5" xfId="34238" xr:uid="{0D399CD6-2E8B-4F46-B7E5-2CE19CBCED04}"/>
    <cellStyle name="Normal 39 4" xfId="6635" xr:uid="{85EA2B11-A3D6-43C5-B765-30C9D08866EB}"/>
    <cellStyle name="Normal 39 4 2" xfId="6636" xr:uid="{E15E2EEC-3376-4DEB-A6D9-906E96637EBB}"/>
    <cellStyle name="Normal 39 4 2 2" xfId="16308" xr:uid="{F725772A-D305-4690-A575-E09F3688D816}"/>
    <cellStyle name="Normal 39 4 2 3" xfId="22844" xr:uid="{2F392576-70FA-434D-8A81-B0300FD707FB}"/>
    <cellStyle name="Normal 39 4 2 4" xfId="28542" xr:uid="{520DF4AC-27BF-44FE-B85C-3E54A55C374C}"/>
    <cellStyle name="Normal 39 4 2 5" xfId="34240" xr:uid="{677269F4-4619-4F09-8591-975344E3E958}"/>
    <cellStyle name="Normal 39 4 3" xfId="6637" xr:uid="{C5FD14DD-5801-489C-989A-3A8258C331E5}"/>
    <cellStyle name="Normal 39 4 4" xfId="6638" xr:uid="{B6D957AC-4E03-4DB1-8643-62160F7BDEFE}"/>
    <cellStyle name="Normal 39 4 5" xfId="16307" xr:uid="{B63ABA2C-D687-4A85-A6B1-DD25423C887C}"/>
    <cellStyle name="Normal 39 4 6" xfId="22843" xr:uid="{D5D3F00A-6868-40AF-9BE6-F5321CE2DD2E}"/>
    <cellStyle name="Normal 39 4 7" xfId="28541" xr:uid="{54460CB0-B1EA-4070-B3F1-BFB7D6628410}"/>
    <cellStyle name="Normal 39 4 8" xfId="34239" xr:uid="{40F2A01B-2DA0-4E1F-939B-6B8A5EA8B85E}"/>
    <cellStyle name="Normal 39 40" xfId="6639" xr:uid="{B9839C96-3828-45B7-A70F-EA407C8DE24B}"/>
    <cellStyle name="Normal 39 40 2" xfId="16309" xr:uid="{F9BEBE3B-1EEF-4B13-BBA4-C338ED9DA04B}"/>
    <cellStyle name="Normal 39 40 3" xfId="22845" xr:uid="{D9BA0A63-8F14-4AD6-A679-69394B3874C3}"/>
    <cellStyle name="Normal 39 40 4" xfId="28543" xr:uid="{CEB2A993-A88C-4F23-9213-4F36C90A9CD3}"/>
    <cellStyle name="Normal 39 40 5" xfId="34241" xr:uid="{14799FDF-D143-497C-AFFE-32DF00C8FC12}"/>
    <cellStyle name="Normal 39 41" xfId="6640" xr:uid="{DFA8024B-E207-42A8-87F3-DF7D26F373C8}"/>
    <cellStyle name="Normal 39 41 2" xfId="16310" xr:uid="{F872993F-944F-444E-83B2-4CF52C97D521}"/>
    <cellStyle name="Normal 39 41 3" xfId="22846" xr:uid="{34132A15-3841-4C57-B6B4-235EC5B3A4CB}"/>
    <cellStyle name="Normal 39 41 4" xfId="28544" xr:uid="{02E674B8-135D-4A07-AC8B-471DC9DACF69}"/>
    <cellStyle name="Normal 39 41 5" xfId="34242" xr:uid="{7AF46338-99A8-43F1-8EAF-0D37CA9DF4A6}"/>
    <cellStyle name="Normal 39 42" xfId="6641" xr:uid="{1DE7B78A-6F04-44A7-B262-6D5C27BD5D5F}"/>
    <cellStyle name="Normal 39 42 2" xfId="16311" xr:uid="{95D12D2D-0058-4A59-B6FF-C1E16120432C}"/>
    <cellStyle name="Normal 39 42 3" xfId="22847" xr:uid="{1A252219-FFDB-433B-954C-84114143ECDC}"/>
    <cellStyle name="Normal 39 42 4" xfId="28545" xr:uid="{3A029544-9F3A-40AC-A6CD-E86F2AF75A3D}"/>
    <cellStyle name="Normal 39 42 5" xfId="34243" xr:uid="{4D1F5C56-945A-4252-A0DA-CD3BA73E53E1}"/>
    <cellStyle name="Normal 39 43" xfId="6642" xr:uid="{9BBABDE2-CB22-47ED-B73C-C8C530D1CBFF}"/>
    <cellStyle name="Normal 39 43 2" xfId="16312" xr:uid="{9F457250-A399-438D-A1C0-9D59D50B8EC8}"/>
    <cellStyle name="Normal 39 43 3" xfId="22848" xr:uid="{F67C293C-6550-4EA4-9DEB-EF7B930C5CC2}"/>
    <cellStyle name="Normal 39 43 4" xfId="28546" xr:uid="{443CA507-D064-4373-80CC-C3DE74CA2895}"/>
    <cellStyle name="Normal 39 43 5" xfId="34244" xr:uid="{F2DA3839-BB2F-4406-BA30-673647D0B882}"/>
    <cellStyle name="Normal 39 44" xfId="6643" xr:uid="{64C1E693-60C3-4D4F-9987-BDB70CE2629E}"/>
    <cellStyle name="Normal 39 44 2" xfId="16313" xr:uid="{916C0AF1-5FF1-46E7-8111-541D9F6D7EB0}"/>
    <cellStyle name="Normal 39 44 3" xfId="22849" xr:uid="{9C492DBB-C01C-4C5A-9D5B-672C7DCB194B}"/>
    <cellStyle name="Normal 39 44 4" xfId="28547" xr:uid="{6888819C-0562-4657-A948-89902B1DC013}"/>
    <cellStyle name="Normal 39 44 5" xfId="34245" xr:uid="{1CB07AEC-2E3D-469E-B2AD-E2BACCB62370}"/>
    <cellStyle name="Normal 39 45" xfId="6644" xr:uid="{5B561F13-734C-47B9-A094-0DEC8EB0170E}"/>
    <cellStyle name="Normal 39 45 2" xfId="16314" xr:uid="{92796EF6-1499-4064-85E1-0738B098B420}"/>
    <cellStyle name="Normal 39 45 3" xfId="22850" xr:uid="{4E83DD0E-8A47-42D6-BEFB-B2898B531B6A}"/>
    <cellStyle name="Normal 39 45 4" xfId="28548" xr:uid="{4575EDD7-AF53-428B-8370-60E6210B5E23}"/>
    <cellStyle name="Normal 39 45 5" xfId="34246" xr:uid="{32815221-8CED-4E73-9C96-CD39D56E95FF}"/>
    <cellStyle name="Normal 39 46" xfId="6645" xr:uid="{5EF80E7A-1B02-4E70-BF27-376E40CEA46D}"/>
    <cellStyle name="Normal 39 46 2" xfId="16315" xr:uid="{D76EF689-39B4-4D7F-8733-824435E37771}"/>
    <cellStyle name="Normal 39 46 3" xfId="22851" xr:uid="{2527C93E-9AF5-4D5B-BAA1-E008160F5A25}"/>
    <cellStyle name="Normal 39 46 4" xfId="28549" xr:uid="{6B5330C8-7EE7-4AC6-925B-B2B7648D876C}"/>
    <cellStyle name="Normal 39 46 5" xfId="34247" xr:uid="{B48AA10F-76ED-4D3A-B4E7-FFEB0DE3F6A6}"/>
    <cellStyle name="Normal 39 47" xfId="6646" xr:uid="{E6128A8B-E14B-494B-8B0F-24EE538B771B}"/>
    <cellStyle name="Normal 39 47 2" xfId="16316" xr:uid="{BC57B195-43D5-4C62-B7BC-F2D2CA353260}"/>
    <cellStyle name="Normal 39 47 3" xfId="22852" xr:uid="{E33F9635-21BF-4F9B-80AA-2CAFD40B5FD7}"/>
    <cellStyle name="Normal 39 47 4" xfId="28550" xr:uid="{6186ACA0-3B58-40A5-BC47-6C6071717A95}"/>
    <cellStyle name="Normal 39 47 5" xfId="34248" xr:uid="{DEB0A7D0-ECFC-44F0-BCCF-0BBC391AB54E}"/>
    <cellStyle name="Normal 39 48" xfId="6647" xr:uid="{5A4096B2-50B8-47F4-8075-0580E7DC8098}"/>
    <cellStyle name="Normal 39 48 2" xfId="16317" xr:uid="{3E798087-2588-4CCC-8835-7FA2C8DD585E}"/>
    <cellStyle name="Normal 39 48 3" xfId="22853" xr:uid="{AF382DC0-8EEC-4E9C-8F8E-5B0C013E5A99}"/>
    <cellStyle name="Normal 39 48 4" xfId="28551" xr:uid="{F59EF7DE-0FE6-46F5-8F1F-709CC7425233}"/>
    <cellStyle name="Normal 39 48 5" xfId="34249" xr:uid="{4B01123B-EBDE-4060-9155-C5CD70F7457E}"/>
    <cellStyle name="Normal 39 49" xfId="6648" xr:uid="{40743BEE-FB30-457C-AA68-C4921DD0C98F}"/>
    <cellStyle name="Normal 39 49 2" xfId="16318" xr:uid="{09EBBA8D-6716-40AD-BDEB-EA2DFD040B6F}"/>
    <cellStyle name="Normal 39 49 3" xfId="22854" xr:uid="{BE139F9C-6899-4CCB-B515-C8A3254AB5A5}"/>
    <cellStyle name="Normal 39 49 4" xfId="28552" xr:uid="{1400194E-48AA-4D61-B748-50F8F6D8830F}"/>
    <cellStyle name="Normal 39 49 5" xfId="34250" xr:uid="{2ABAC603-2CDE-42B7-A938-A0261F5724CB}"/>
    <cellStyle name="Normal 39 5" xfId="6649" xr:uid="{132F8F6B-1F90-4778-8B01-9161F8892793}"/>
    <cellStyle name="Normal 39 5 2" xfId="6650" xr:uid="{212FD429-6078-4E33-9C29-0C2BBBABD4B5}"/>
    <cellStyle name="Normal 39 5 2 2" xfId="16320" xr:uid="{995BF1A0-5126-4CA4-A620-85F3F16C1BF1}"/>
    <cellStyle name="Normal 39 5 2 3" xfId="22856" xr:uid="{C6B68FCE-318E-48E8-A65A-3CE92C7AEBAD}"/>
    <cellStyle name="Normal 39 5 2 4" xfId="28554" xr:uid="{0A2D181E-32A1-46D1-98C2-E7858B754AB3}"/>
    <cellStyle name="Normal 39 5 2 5" xfId="34252" xr:uid="{6BB0E4D3-A61E-44C2-8BBA-2865DAA358A2}"/>
    <cellStyle name="Normal 39 5 3" xfId="6651" xr:uid="{E1220667-5D5D-4724-85D4-7EEE5EFF3FB7}"/>
    <cellStyle name="Normal 39 5 4" xfId="6652" xr:uid="{B8A70717-DF85-42BB-BDDD-4F56C1F91C79}"/>
    <cellStyle name="Normal 39 5 5" xfId="16319" xr:uid="{231CD19E-5077-4C19-B8AB-1D7211B771B4}"/>
    <cellStyle name="Normal 39 5 6" xfId="22855" xr:uid="{53A92381-4CF4-4FBF-B626-3E4F00932FFB}"/>
    <cellStyle name="Normal 39 5 7" xfId="28553" xr:uid="{7FB9650C-B950-493F-BCCB-21235D425683}"/>
    <cellStyle name="Normal 39 5 8" xfId="34251" xr:uid="{1D12937A-FBC6-469E-9A52-C5D51BB72FE7}"/>
    <cellStyle name="Normal 39 50" xfId="6653" xr:uid="{1E327749-6E14-41F4-911C-9A2CE39F1727}"/>
    <cellStyle name="Normal 39 50 2" xfId="16321" xr:uid="{B245AD35-86E6-4FB5-9254-8F3085F9CE4E}"/>
    <cellStyle name="Normal 39 50 3" xfId="22857" xr:uid="{91609F9F-B913-40CF-BAEF-9E6569BFC78B}"/>
    <cellStyle name="Normal 39 50 4" xfId="28555" xr:uid="{42F88FD4-A5E8-47C3-8067-87A617E356FF}"/>
    <cellStyle name="Normal 39 50 5" xfId="34253" xr:uid="{DEAB05D1-C81F-47C6-8249-951EB7A2D21C}"/>
    <cellStyle name="Normal 39 51" xfId="6654" xr:uid="{1A435227-5CA8-4469-AC0E-51F25E2BC0E6}"/>
    <cellStyle name="Normal 39 51 2" xfId="16322" xr:uid="{7B258CED-7F3E-4819-B414-189B53479D77}"/>
    <cellStyle name="Normal 39 51 3" xfId="22858" xr:uid="{181DB98D-5341-4665-A170-7F0275B75073}"/>
    <cellStyle name="Normal 39 51 4" xfId="28556" xr:uid="{029D395B-1FDE-422A-A796-37E4FF9CB069}"/>
    <cellStyle name="Normal 39 51 5" xfId="34254" xr:uid="{834D279D-8B0A-44D7-BE36-70CDE570C14D}"/>
    <cellStyle name="Normal 39 52" xfId="6655" xr:uid="{3325E9D9-EEA4-42BE-A56C-4984CE91C4E4}"/>
    <cellStyle name="Normal 39 52 2" xfId="16323" xr:uid="{8F375105-61A2-47B6-84B9-9D65997D29E0}"/>
    <cellStyle name="Normal 39 52 3" xfId="22859" xr:uid="{F9B6D3C4-4C77-45C9-8EE8-CDA7CB28404D}"/>
    <cellStyle name="Normal 39 52 4" xfId="28557" xr:uid="{FBF1D870-57F7-467A-8DAF-42D3465CDD24}"/>
    <cellStyle name="Normal 39 52 5" xfId="34255" xr:uid="{EAC242F9-7770-481F-9967-9D703CB7EC62}"/>
    <cellStyle name="Normal 39 53" xfId="6656" xr:uid="{84FF2E2A-6C56-4E29-8370-5E02ED59975E}"/>
    <cellStyle name="Normal 39 53 2" xfId="16324" xr:uid="{038961E1-8E88-4918-A530-1BC4935D8237}"/>
    <cellStyle name="Normal 39 53 3" xfId="22860" xr:uid="{A69AA175-2BB6-4579-B3D3-E1CC2D10E5CC}"/>
    <cellStyle name="Normal 39 53 4" xfId="28558" xr:uid="{777F2724-F2AC-44C6-91AA-03A752BE556B}"/>
    <cellStyle name="Normal 39 53 5" xfId="34256" xr:uid="{058F8078-EC23-431B-A1BB-B95BEE61F01C}"/>
    <cellStyle name="Normal 39 54" xfId="6657" xr:uid="{811D2705-99AD-4B4C-96DA-A8434B06779F}"/>
    <cellStyle name="Normal 39 54 2" xfId="16325" xr:uid="{D3C7E420-18AB-440A-967E-17D4ED572FC8}"/>
    <cellStyle name="Normal 39 54 3" xfId="22861" xr:uid="{73994CEF-D07D-4260-8809-1376084BA15C}"/>
    <cellStyle name="Normal 39 54 4" xfId="28559" xr:uid="{B16659D5-4B41-404D-80C7-882E47A3CC31}"/>
    <cellStyle name="Normal 39 54 5" xfId="34257" xr:uid="{BAE4FFF5-5425-429D-ACCF-CB283DB5B20A}"/>
    <cellStyle name="Normal 39 55" xfId="6658" xr:uid="{C718211F-6F13-437D-8DDA-E925DF1B0FAE}"/>
    <cellStyle name="Normal 39 55 2" xfId="16326" xr:uid="{512157AB-82D0-43FF-90BC-95E43863D297}"/>
    <cellStyle name="Normal 39 55 3" xfId="22862" xr:uid="{7127AB04-E5BE-428C-98D2-569DC34835AF}"/>
    <cellStyle name="Normal 39 55 4" xfId="28560" xr:uid="{33D2EC77-F7B3-4D11-986E-6ACC67EC5BDE}"/>
    <cellStyle name="Normal 39 55 5" xfId="34258" xr:uid="{58808C3E-EED5-4FE6-8F2E-825064720A2D}"/>
    <cellStyle name="Normal 39 56" xfId="6659" xr:uid="{B33DF3F2-A641-468B-8C81-8CB7AF9088A7}"/>
    <cellStyle name="Normal 39 56 2" xfId="16327" xr:uid="{A6FEFD36-A6DF-4D7A-9EDB-2B3884B747B9}"/>
    <cellStyle name="Normal 39 56 3" xfId="22863" xr:uid="{FA887BD2-6CFB-479D-981B-DABF51821769}"/>
    <cellStyle name="Normal 39 56 4" xfId="28561" xr:uid="{52CBDBF5-E5C2-484B-8648-F3FFE6025D3A}"/>
    <cellStyle name="Normal 39 56 5" xfId="34259" xr:uid="{CB1D1054-405A-48DD-8862-4C51F6270726}"/>
    <cellStyle name="Normal 39 57" xfId="6660" xr:uid="{645DDED3-A160-4A04-808B-917ECEB9AF9C}"/>
    <cellStyle name="Normal 39 57 2" xfId="16328" xr:uid="{78202960-9E9F-4C2D-994D-553E52B14F32}"/>
    <cellStyle name="Normal 39 57 3" xfId="22864" xr:uid="{1E6E72AE-4D15-48B8-8966-574156D655C8}"/>
    <cellStyle name="Normal 39 57 4" xfId="28562" xr:uid="{21857D9F-1518-4812-B577-BD7BBA246BA6}"/>
    <cellStyle name="Normal 39 57 5" xfId="34260" xr:uid="{E14F9D27-BC6C-4994-A6D4-B0D28AF92984}"/>
    <cellStyle name="Normal 39 58" xfId="6661" xr:uid="{B0045919-B3AC-49E6-BE55-263194C15B12}"/>
    <cellStyle name="Normal 39 58 2" xfId="16329" xr:uid="{55D1CF38-4E7B-4460-880B-8B600D95424F}"/>
    <cellStyle name="Normal 39 58 3" xfId="22865" xr:uid="{455BA081-EB39-4102-8080-967BFF6093B9}"/>
    <cellStyle name="Normal 39 58 4" xfId="28563" xr:uid="{DB74DC0A-E42C-4C61-88EA-7E42F1E2272C}"/>
    <cellStyle name="Normal 39 58 5" xfId="34261" xr:uid="{5A324011-DE57-4FB3-A6A6-A5FFD67322CC}"/>
    <cellStyle name="Normal 39 59" xfId="6662" xr:uid="{47FCA139-0858-4CA6-870C-431BE021AE6B}"/>
    <cellStyle name="Normal 39 59 2" xfId="16330" xr:uid="{CBEFC43E-6DF0-4CA2-85B0-D21EF99B3FD1}"/>
    <cellStyle name="Normal 39 59 3" xfId="22866" xr:uid="{B0160BFA-98E5-49FA-B69D-BD98DAF9A5D4}"/>
    <cellStyle name="Normal 39 59 4" xfId="28564" xr:uid="{D571FCD8-AC5A-4289-A76B-2534161E7F70}"/>
    <cellStyle name="Normal 39 59 5" xfId="34262" xr:uid="{5F967B64-BE89-4BD4-A8D4-0A6F6DD8C2F8}"/>
    <cellStyle name="Normal 39 6" xfId="6663" xr:uid="{E48712C5-54EA-4D6E-A910-B4BC3E8E4F01}"/>
    <cellStyle name="Normal 39 6 2" xfId="6664" xr:uid="{E0D0C4D5-01E9-4CC5-A9FF-28AA89FD3535}"/>
    <cellStyle name="Normal 39 6 2 2" xfId="16332" xr:uid="{75E30CF2-93C1-46D1-96BE-76A8D336DD95}"/>
    <cellStyle name="Normal 39 6 2 3" xfId="22868" xr:uid="{1E152691-5F37-4737-89FA-4983EBE16A83}"/>
    <cellStyle name="Normal 39 6 2 4" xfId="28566" xr:uid="{88668466-0EE7-430F-AA9E-BC1051E9E6F6}"/>
    <cellStyle name="Normal 39 6 2 5" xfId="34264" xr:uid="{97DD10D1-2B5C-4670-80DB-DDBC764A7F73}"/>
    <cellStyle name="Normal 39 6 3" xfId="6665" xr:uid="{6379EEC1-E95F-4CA5-8E35-4EE8B84D3BC6}"/>
    <cellStyle name="Normal 39 6 4" xfId="6666" xr:uid="{E32C4E81-334A-4A6F-A434-3B0B698740D6}"/>
    <cellStyle name="Normal 39 6 5" xfId="16331" xr:uid="{ADE044E7-0B19-4CA8-BBE9-4ECE2757BC4E}"/>
    <cellStyle name="Normal 39 6 6" xfId="22867" xr:uid="{A09FB8EA-45F0-482E-A069-B9D9FCF4D8F9}"/>
    <cellStyle name="Normal 39 6 7" xfId="28565" xr:uid="{B3B6431E-D866-4022-8E65-4C8D9C7DB85F}"/>
    <cellStyle name="Normal 39 6 8" xfId="34263" xr:uid="{1F14EFFE-B04E-47C5-AFA7-CD4B9EE21FF2}"/>
    <cellStyle name="Normal 39 60" xfId="6667" xr:uid="{1F3786F3-2962-4CF6-8626-46528109EB34}"/>
    <cellStyle name="Normal 39 60 2" xfId="16333" xr:uid="{D6E425F0-60CA-485F-8406-92C0AAA9B5DB}"/>
    <cellStyle name="Normal 39 60 3" xfId="22869" xr:uid="{EFF3A4A7-6B47-483F-B54B-CCB2E6282635}"/>
    <cellStyle name="Normal 39 60 4" xfId="28567" xr:uid="{D0E6ED3D-CB81-4D89-B51B-08E4BB4A91ED}"/>
    <cellStyle name="Normal 39 60 5" xfId="34265" xr:uid="{48786452-95C3-4E87-B76A-4191E2C6EC1C}"/>
    <cellStyle name="Normal 39 61" xfId="6668" xr:uid="{F7FAB8AB-4714-4F44-9F10-C3AF78815A84}"/>
    <cellStyle name="Normal 39 61 2" xfId="16334" xr:uid="{DD03AF0C-BD1F-4288-A6BA-E27413E7DC2C}"/>
    <cellStyle name="Normal 39 61 3" xfId="22870" xr:uid="{D1669E8A-FFE0-4A2C-9F21-0835B8AAA71B}"/>
    <cellStyle name="Normal 39 61 4" xfId="28568" xr:uid="{094AB4A1-2ECE-484E-8BB1-93A757483A61}"/>
    <cellStyle name="Normal 39 61 5" xfId="34266" xr:uid="{09267748-B8C6-49BC-A466-C4B1834A6B27}"/>
    <cellStyle name="Normal 39 62" xfId="6669" xr:uid="{B0FB79E3-5DFD-4CE2-A4E7-B7AD8EAA4B33}"/>
    <cellStyle name="Normal 39 62 2" xfId="16335" xr:uid="{967D5D41-B453-4279-828B-A37F1353D0D6}"/>
    <cellStyle name="Normal 39 62 3" xfId="22871" xr:uid="{41D8EDA7-662F-470E-B51B-4BAC346A6F83}"/>
    <cellStyle name="Normal 39 62 4" xfId="28569" xr:uid="{BF3A16F9-420D-49B4-8BB7-E3F5AB696520}"/>
    <cellStyle name="Normal 39 62 5" xfId="34267" xr:uid="{925AF54A-433B-4A51-9B73-ED1FDF955ECD}"/>
    <cellStyle name="Normal 39 7" xfId="6670" xr:uid="{7692F1F3-0BAC-438B-BD99-EDC27C087DFF}"/>
    <cellStyle name="Normal 39 7 2" xfId="6671" xr:uid="{A13BFE6E-7BCE-4277-AEA4-6FF4BE4D3F36}"/>
    <cellStyle name="Normal 39 7 2 2" xfId="16337" xr:uid="{DCC3BD33-0268-4F9B-A11F-3559DBB5CCD8}"/>
    <cellStyle name="Normal 39 7 2 3" xfId="22873" xr:uid="{2521111F-EC44-4B60-92EB-337F5D29ED24}"/>
    <cellStyle name="Normal 39 7 2 4" xfId="28571" xr:uid="{67361FA0-259C-4980-B7E4-F2EAE8654008}"/>
    <cellStyle name="Normal 39 7 2 5" xfId="34269" xr:uid="{02C5D730-3645-47D2-BFFB-5E3D6B5537E2}"/>
    <cellStyle name="Normal 39 7 3" xfId="6672" xr:uid="{5499D6E8-53E3-4903-9FA1-0330302FBE6A}"/>
    <cellStyle name="Normal 39 7 4" xfId="6673" xr:uid="{3CFDBA3E-2A80-4650-8839-47C930BB6635}"/>
    <cellStyle name="Normal 39 7 5" xfId="16336" xr:uid="{099DFD28-54DC-4AB6-B4CE-72F5F641416A}"/>
    <cellStyle name="Normal 39 7 6" xfId="22872" xr:uid="{4AFB22FD-D02E-4430-BBA4-2FC0C8AE2018}"/>
    <cellStyle name="Normal 39 7 7" xfId="28570" xr:uid="{73049F9A-D26A-4705-BEBB-3560098BA8C3}"/>
    <cellStyle name="Normal 39 7 8" xfId="34268" xr:uid="{BBB33580-B7DA-48BF-AFB3-F7F0BA98FD72}"/>
    <cellStyle name="Normal 39 8" xfId="6674" xr:uid="{0AE0A45F-D1F1-4483-8554-E5F471658222}"/>
    <cellStyle name="Normal 39 8 2" xfId="6675" xr:uid="{86106915-D5B5-458F-888A-D6231211D36D}"/>
    <cellStyle name="Normal 39 8 2 2" xfId="16339" xr:uid="{3F16C013-3A5D-4DF0-B92F-C65DDF1126BC}"/>
    <cellStyle name="Normal 39 8 2 3" xfId="22875" xr:uid="{AC95B25C-722F-4366-B562-110A6705DFCF}"/>
    <cellStyle name="Normal 39 8 2 4" xfId="28573" xr:uid="{CF98E4AE-4856-495B-A2BC-0EFB3E6DDFDE}"/>
    <cellStyle name="Normal 39 8 2 5" xfId="34271" xr:uid="{E2F5DAE1-EE29-4B30-8B93-6F704FA0A6F5}"/>
    <cellStyle name="Normal 39 8 3" xfId="6676" xr:uid="{C7570BD8-9E81-46DE-8506-1CD66F088E7F}"/>
    <cellStyle name="Normal 39 8 4" xfId="6677" xr:uid="{4E1B04BD-EFF5-4EC0-93B4-A8B415882618}"/>
    <cellStyle name="Normal 39 8 5" xfId="16338" xr:uid="{8DA80C70-86FF-4D7E-BE9B-E22A5B79082C}"/>
    <cellStyle name="Normal 39 8 6" xfId="22874" xr:uid="{50078660-8076-4AC3-A1BE-3DB8FFF031D6}"/>
    <cellStyle name="Normal 39 8 7" xfId="28572" xr:uid="{4E8C06E1-B992-4592-89DA-C83F664C62CB}"/>
    <cellStyle name="Normal 39 8 8" xfId="34270" xr:uid="{472F3929-D320-4DD0-9E6A-50A0E6AF8C42}"/>
    <cellStyle name="Normal 39 9" xfId="6678" xr:uid="{C238A57F-3B61-4EA7-98F9-4FA5F8589EDB}"/>
    <cellStyle name="Normal 39 9 2" xfId="6679" xr:uid="{1392BCF0-8605-49CC-A9B7-5441A8827DE5}"/>
    <cellStyle name="Normal 39 9 2 2" xfId="16341" xr:uid="{29228257-A5D7-4F2D-8B77-78CAAD060B48}"/>
    <cellStyle name="Normal 39 9 2 3" xfId="22877" xr:uid="{19D8BD42-A3FE-4218-A3C2-0B8733210901}"/>
    <cellStyle name="Normal 39 9 2 4" xfId="28575" xr:uid="{2B0F1FBF-29AA-4BB1-B1F6-C9802DAFE0FD}"/>
    <cellStyle name="Normal 39 9 2 5" xfId="34273" xr:uid="{28A93341-76CD-46DA-9056-1F9EC6F73994}"/>
    <cellStyle name="Normal 39 9 3" xfId="6680" xr:uid="{E735F513-4FA5-4EB6-85FC-B182C958BD69}"/>
    <cellStyle name="Normal 39 9 4" xfId="6681" xr:uid="{EA7A876B-A781-4735-9AB7-00753193AF3A}"/>
    <cellStyle name="Normal 39 9 5" xfId="16340" xr:uid="{6B457271-E88A-4DEB-AF11-DC6B38A1BACB}"/>
    <cellStyle name="Normal 39 9 6" xfId="22876" xr:uid="{493B887E-3869-4934-9A20-8E1A713A93D7}"/>
    <cellStyle name="Normal 39 9 7" xfId="28574" xr:uid="{C24E8A34-3560-4A8A-9528-0CB77F15739F}"/>
    <cellStyle name="Normal 39 9 8" xfId="34272" xr:uid="{46C34EE3-D697-46F3-9DAA-7C4012E4E59D}"/>
    <cellStyle name="Normal 4" xfId="30" xr:uid="{13C5A7BC-0BB3-44C6-B2DE-45AE836D7869}"/>
    <cellStyle name="Normal 4 10" xfId="6682" xr:uid="{FEEF74B1-C59D-4440-BB4B-95C02EE7AE70}"/>
    <cellStyle name="Normal 4 11" xfId="6683" xr:uid="{0526FF3C-21FD-4DE5-AE48-CB0BF409211C}"/>
    <cellStyle name="Normal 4 12" xfId="6684" xr:uid="{9C9CF1F7-1B21-4202-9D9B-573D3288AB4B}"/>
    <cellStyle name="Normal 4 13" xfId="6685" xr:uid="{B70018DF-FF7B-42D2-94F2-A8B538EAC9FB}"/>
    <cellStyle name="Normal 4 14" xfId="6686" xr:uid="{672F0555-4084-45D1-9635-AA22F69C853C}"/>
    <cellStyle name="Normal 4 15" xfId="6687" xr:uid="{91D165C3-04F9-4932-B481-E04E84050AA9}"/>
    <cellStyle name="Normal 4 16" xfId="6688" xr:uid="{4B546506-F184-4A3B-81EC-4DEF17A8CE87}"/>
    <cellStyle name="Normal 4 17" xfId="6689" xr:uid="{3F67FE6E-118B-4E45-AD7E-A069840C087A}"/>
    <cellStyle name="Normal 4 18" xfId="6690" xr:uid="{35E7535E-55BB-493F-9106-DE5C19F47E8C}"/>
    <cellStyle name="Normal 4 19" xfId="6691" xr:uid="{8D6D5B6D-63F8-43C2-B813-A5D1F47064EF}"/>
    <cellStyle name="Normal 4 19 2" xfId="16342" xr:uid="{EB88940D-3B50-497A-B115-178F29185143}"/>
    <cellStyle name="Normal 4 19 3" xfId="22878" xr:uid="{FA8EE561-E05B-4984-B414-C72E4656A540}"/>
    <cellStyle name="Normal 4 19 4" xfId="28576" xr:uid="{7EE63FF8-6E6B-4548-B4A7-630FF58314B5}"/>
    <cellStyle name="Normal 4 19 5" xfId="34274" xr:uid="{E40806E0-390E-42DD-B65A-B62140BA77CE}"/>
    <cellStyle name="Normal 4 2" xfId="1187" xr:uid="{649E385C-DAE0-436E-90B3-4389270C53A6}"/>
    <cellStyle name="Normal 4 2 2" xfId="6692" xr:uid="{2E5A70EE-2747-4E3E-96E2-20F545F156D1}"/>
    <cellStyle name="Normal 4 2 3" xfId="6693" xr:uid="{CA49563D-F713-41B8-9F6E-1E0EF2B1DCEE}"/>
    <cellStyle name="Normal 4 2 4" xfId="6694" xr:uid="{3DB89AB7-5C3A-461A-B089-9E8D9CC95724}"/>
    <cellStyle name="Normal 4 2 4 2" xfId="16343" xr:uid="{29C3FFAB-7BCB-4025-95F9-E937E708D4CF}"/>
    <cellStyle name="Normal 4 2 4 3" xfId="22879" xr:uid="{98C50EB4-AABC-4226-B2BA-3B9A6FAAE535}"/>
    <cellStyle name="Normal 4 2 4 4" xfId="28577" xr:uid="{EC59EC0B-29E3-4150-9AFB-ABFC00EFC648}"/>
    <cellStyle name="Normal 4 2 4 5" xfId="34275" xr:uid="{B7430420-8FFA-4115-ACF0-5999695F3106}"/>
    <cellStyle name="Normal 4 2 5" xfId="6695" xr:uid="{F1C3A8F7-1EBC-4CE8-B987-C1FED48BD477}"/>
    <cellStyle name="Normal 4 20" xfId="1186" xr:uid="{9291CC5C-09B7-4298-8492-C055FE4AE8E3}"/>
    <cellStyle name="Normal 4 3" xfId="1188" xr:uid="{84AF9644-F12F-4A17-99FC-EB6C0F85DCE8}"/>
    <cellStyle name="Normal 4 3 2" xfId="6696" xr:uid="{64D4F52B-F5A9-44FB-A45D-896947ADA500}"/>
    <cellStyle name="Normal 4 4" xfId="6697" xr:uid="{EFA6F76D-B425-4D5A-9707-293D579A4468}"/>
    <cellStyle name="Normal 4 4 2" xfId="6698" xr:uid="{1C470356-223A-4115-9F72-ACA2AF85AFC1}"/>
    <cellStyle name="Normal 4 5" xfId="6699" xr:uid="{30F12817-201C-4ABB-A743-9AF3DAAB7FF6}"/>
    <cellStyle name="Normal 4 6" xfId="6700" xr:uid="{66A754CF-067E-42CD-8634-C3A9D466B3A6}"/>
    <cellStyle name="Normal 4 7" xfId="6701" xr:uid="{C904156D-8351-48B2-93F9-ECA4BBA3A8F8}"/>
    <cellStyle name="Normal 4 8" xfId="6702" xr:uid="{8A843F1D-D97A-4EC1-9603-4C73537E3153}"/>
    <cellStyle name="Normal 4 9" xfId="6703" xr:uid="{25E5FC6D-6B9F-470D-8B95-3FCAF7056A91}"/>
    <cellStyle name="Normal 40" xfId="1189" xr:uid="{4973AFD2-3FDB-41CE-9C85-9AB2C04F08B9}"/>
    <cellStyle name="Normal 40 10" xfId="6704" xr:uid="{2E98F7AF-7983-4693-8360-D82681A8848F}"/>
    <cellStyle name="Normal 40 10 2" xfId="6705" xr:uid="{F69F674B-E3E4-4EE1-8324-A1BD0BA6DBE6}"/>
    <cellStyle name="Normal 40 10 2 2" xfId="16345" xr:uid="{6574ABA3-17A5-4273-B060-8A18CF545AD6}"/>
    <cellStyle name="Normal 40 10 2 3" xfId="22881" xr:uid="{56D4355C-3FF4-498C-A791-075928787DF1}"/>
    <cellStyle name="Normal 40 10 2 4" xfId="28579" xr:uid="{76932286-1809-42C3-9C18-666D8E4FCD5D}"/>
    <cellStyle name="Normal 40 10 2 5" xfId="34277" xr:uid="{3EA002C8-7508-4CD3-ABEC-DC7A6D1B4B9F}"/>
    <cellStyle name="Normal 40 10 3" xfId="6706" xr:uid="{255A704A-94A6-4232-9B05-1D04E3A3BBF2}"/>
    <cellStyle name="Normal 40 10 4" xfId="6707" xr:uid="{31935298-D5C1-4C80-B6DD-10E9BA72C552}"/>
    <cellStyle name="Normal 40 10 5" xfId="16344" xr:uid="{4280EF8D-A5A0-4235-AC0E-9BAAB1799BE5}"/>
    <cellStyle name="Normal 40 10 6" xfId="22880" xr:uid="{536CAD6E-EA8D-4772-8E24-D10EF0E15AB4}"/>
    <cellStyle name="Normal 40 10 7" xfId="28578" xr:uid="{2C489695-F9FA-457B-9BBC-6AF12EC2B338}"/>
    <cellStyle name="Normal 40 10 8" xfId="34276" xr:uid="{63AB2714-9053-4106-B3A5-5BF21A5F0553}"/>
    <cellStyle name="Normal 40 11" xfId="6708" xr:uid="{D30CC1CA-E6E2-43BF-9242-5BD1F95357D1}"/>
    <cellStyle name="Normal 40 11 2" xfId="6709" xr:uid="{91E66A78-7BB8-465C-8271-B5C7A369D0FE}"/>
    <cellStyle name="Normal 40 11 2 2" xfId="16347" xr:uid="{D33EC712-9275-4654-80BE-C24C4627A0A9}"/>
    <cellStyle name="Normal 40 11 2 3" xfId="22883" xr:uid="{FEC4CFE1-4CAD-42CA-A9C7-6CCDF88045F5}"/>
    <cellStyle name="Normal 40 11 2 4" xfId="28581" xr:uid="{40D7E107-4005-47C6-AB70-C6487707EA9A}"/>
    <cellStyle name="Normal 40 11 2 5" xfId="34279" xr:uid="{27CB9942-3A3C-4301-8160-76AE962D0204}"/>
    <cellStyle name="Normal 40 11 3" xfId="6710" xr:uid="{9BA841B5-53A9-46B4-8E31-E5FAF389D791}"/>
    <cellStyle name="Normal 40 11 4" xfId="6711" xr:uid="{05119110-1826-4097-B430-9D663541D178}"/>
    <cellStyle name="Normal 40 11 5" xfId="16346" xr:uid="{52482AE1-E254-40B0-97EB-F4CC1DEF8F5D}"/>
    <cellStyle name="Normal 40 11 6" xfId="22882" xr:uid="{3A3D3AAF-CBBF-4AD8-AA2A-914E6E88994B}"/>
    <cellStyle name="Normal 40 11 7" xfId="28580" xr:uid="{C9BC4495-CF29-4DB0-A432-737EF9747713}"/>
    <cellStyle name="Normal 40 11 8" xfId="34278" xr:uid="{80931636-F885-431B-846B-D7340413636B}"/>
    <cellStyle name="Normal 40 12" xfId="6712" xr:uid="{9E4C9942-DCE8-4E51-ADE6-8E54A2A44A68}"/>
    <cellStyle name="Normal 40 12 2" xfId="6713" xr:uid="{A1BB7BEE-B306-42A7-B31E-5E29CB94E8A0}"/>
    <cellStyle name="Normal 40 12 2 2" xfId="16349" xr:uid="{0272CADA-E598-45BE-8755-439376CEAAC4}"/>
    <cellStyle name="Normal 40 12 2 3" xfId="22885" xr:uid="{96DD619F-9ADE-4DEC-84E2-C3939894E27A}"/>
    <cellStyle name="Normal 40 12 2 4" xfId="28583" xr:uid="{CB9E2084-D72D-4560-A960-0A7D3C28A782}"/>
    <cellStyle name="Normal 40 12 2 5" xfId="34281" xr:uid="{98111726-667C-4788-9897-543A7370710B}"/>
    <cellStyle name="Normal 40 12 3" xfId="6714" xr:uid="{A9B0741F-463D-4D4A-A403-59706A6E535B}"/>
    <cellStyle name="Normal 40 12 4" xfId="6715" xr:uid="{A042DAD3-9172-4F44-BED4-7F521B61A096}"/>
    <cellStyle name="Normal 40 12 5" xfId="16348" xr:uid="{1DD02AC3-FF6A-49D4-B7CB-F8526792C091}"/>
    <cellStyle name="Normal 40 12 6" xfId="22884" xr:uid="{E4A4431C-A096-470B-B7BA-7A32144CE290}"/>
    <cellStyle name="Normal 40 12 7" xfId="28582" xr:uid="{A187423C-55EC-4EB2-85AE-E01B8580DBB4}"/>
    <cellStyle name="Normal 40 12 8" xfId="34280" xr:uid="{B7CE72F6-0D68-4C67-BF5C-2876079D07A1}"/>
    <cellStyle name="Normal 40 13" xfId="6716" xr:uid="{9E07B5AE-6573-402C-B1DE-297BDF21EE95}"/>
    <cellStyle name="Normal 40 13 2" xfId="6717" xr:uid="{972C961C-1485-482A-AA61-88A5E8004695}"/>
    <cellStyle name="Normal 40 13 2 2" xfId="16351" xr:uid="{12187DB4-18B6-4704-98A6-71161657153E}"/>
    <cellStyle name="Normal 40 13 2 3" xfId="22887" xr:uid="{81D88CAC-0C66-4AE8-B9DC-F0C3BBBD207C}"/>
    <cellStyle name="Normal 40 13 2 4" xfId="28585" xr:uid="{7CD1FB2A-EEE2-4453-9C99-48964C9C48D0}"/>
    <cellStyle name="Normal 40 13 2 5" xfId="34283" xr:uid="{B82948B7-1D99-437E-BA35-4008A6181004}"/>
    <cellStyle name="Normal 40 13 3" xfId="6718" xr:uid="{E8CFE9E1-D22F-435C-9C06-39C292D488B8}"/>
    <cellStyle name="Normal 40 13 4" xfId="6719" xr:uid="{CECC1AEB-4388-4C71-AFBF-8AA240CE049F}"/>
    <cellStyle name="Normal 40 13 5" xfId="16350" xr:uid="{94899D01-AD16-4C20-BD43-4693A6EDDA28}"/>
    <cellStyle name="Normal 40 13 6" xfId="22886" xr:uid="{662E6744-4A79-457E-9C14-B59B2AF22CAD}"/>
    <cellStyle name="Normal 40 13 7" xfId="28584" xr:uid="{1ACC9EEF-AA7E-4F7D-B795-5B21AAB69681}"/>
    <cellStyle name="Normal 40 13 8" xfId="34282" xr:uid="{D026135B-9676-4636-90A2-3BB7E48F6F1C}"/>
    <cellStyle name="Normal 40 14" xfId="6720" xr:uid="{A7E213F9-C38C-4E47-B684-131C4EB760B6}"/>
    <cellStyle name="Normal 40 14 2" xfId="6721" xr:uid="{6952ECA9-0007-4F66-95B3-6C3938412447}"/>
    <cellStyle name="Normal 40 14 2 2" xfId="16353" xr:uid="{46C16CB3-9287-480A-A858-6C2282533AE0}"/>
    <cellStyle name="Normal 40 14 2 3" xfId="22889" xr:uid="{8313264D-C13D-4AD1-BA64-FDA954F62C5B}"/>
    <cellStyle name="Normal 40 14 2 4" xfId="28587" xr:uid="{F1343B98-5221-4A02-9BA5-3F1AF5A19DC1}"/>
    <cellStyle name="Normal 40 14 2 5" xfId="34285" xr:uid="{75344467-052A-4D1B-B832-E4A951D6181B}"/>
    <cellStyle name="Normal 40 14 3" xfId="6722" xr:uid="{4C0D3205-14B9-4AED-9006-0630575F9210}"/>
    <cellStyle name="Normal 40 14 4" xfId="6723" xr:uid="{8776F74E-F546-4580-AB17-3A4960ABFB58}"/>
    <cellStyle name="Normal 40 14 5" xfId="16352" xr:uid="{822E65E7-1F48-4956-9CC1-3612922F1A1B}"/>
    <cellStyle name="Normal 40 14 6" xfId="22888" xr:uid="{ADDF2C29-2A22-4B3C-95F1-49E01EADA0FD}"/>
    <cellStyle name="Normal 40 14 7" xfId="28586" xr:uid="{7AB3AFDC-AECF-465A-A14B-A2329C7A9940}"/>
    <cellStyle name="Normal 40 14 8" xfId="34284" xr:uid="{46986D5D-156C-4FBB-BB83-B144C48B27F9}"/>
    <cellStyle name="Normal 40 15" xfId="6724" xr:uid="{4F6AC9DC-0C4B-414F-A9EC-4DBF2FDCF273}"/>
    <cellStyle name="Normal 40 15 2" xfId="6725" xr:uid="{044ACADD-0219-4FA5-90A1-6EFC62A43B7A}"/>
    <cellStyle name="Normal 40 15 2 2" xfId="16355" xr:uid="{1759161B-7BF8-47D4-B091-08F532691036}"/>
    <cellStyle name="Normal 40 15 2 3" xfId="22891" xr:uid="{C2076A70-D6C8-417F-A829-C06F1B22A8D7}"/>
    <cellStyle name="Normal 40 15 2 4" xfId="28589" xr:uid="{4A038E5C-15FD-45BD-B737-E8C2476745BC}"/>
    <cellStyle name="Normal 40 15 2 5" xfId="34287" xr:uid="{D6E737EE-1AD2-4C48-A84E-B12ED46FBF0C}"/>
    <cellStyle name="Normal 40 15 3" xfId="6726" xr:uid="{DCF77499-54D5-4D80-BFAD-AC9DAF095440}"/>
    <cellStyle name="Normal 40 15 4" xfId="6727" xr:uid="{6C3AD30B-25FF-4F1F-AA52-78BF0F50C235}"/>
    <cellStyle name="Normal 40 15 5" xfId="16354" xr:uid="{FF3C930A-5BB5-4823-8EC6-61D975A56D0D}"/>
    <cellStyle name="Normal 40 15 6" xfId="22890" xr:uid="{CB54AD1C-1BAB-4267-B046-BB71261B3735}"/>
    <cellStyle name="Normal 40 15 7" xfId="28588" xr:uid="{AF74404E-C0B3-4476-8E73-E1F735455B93}"/>
    <cellStyle name="Normal 40 15 8" xfId="34286" xr:uid="{E389471C-E88D-442F-8AE5-5EC7556AD674}"/>
    <cellStyle name="Normal 40 16" xfId="6728" xr:uid="{E20D0EAC-3A67-40B7-BAD3-952A6119814E}"/>
    <cellStyle name="Normal 40 16 2" xfId="6729" xr:uid="{5AFAB8E3-4D5D-4AAF-B7E7-2AFB6014B673}"/>
    <cellStyle name="Normal 40 16 2 2" xfId="16357" xr:uid="{E61D9136-9989-4E34-A862-5F9FD5BCB470}"/>
    <cellStyle name="Normal 40 16 2 3" xfId="22893" xr:uid="{2D3BAF4D-9F37-436D-8A32-DE8354C041DC}"/>
    <cellStyle name="Normal 40 16 2 4" xfId="28591" xr:uid="{D2E04A95-8801-4614-BF8E-2F8E18FCEF6D}"/>
    <cellStyle name="Normal 40 16 2 5" xfId="34289" xr:uid="{4DEF769C-051C-47AF-96C3-E30092C88128}"/>
    <cellStyle name="Normal 40 16 3" xfId="6730" xr:uid="{FD16ADC4-C002-4050-9C62-4F5D07EDCF1D}"/>
    <cellStyle name="Normal 40 16 4" xfId="6731" xr:uid="{60DB8797-DEEE-413F-A949-53C1632E9101}"/>
    <cellStyle name="Normal 40 16 5" xfId="16356" xr:uid="{0682FE20-0595-45CD-B9E9-612DA0B37E0B}"/>
    <cellStyle name="Normal 40 16 6" xfId="22892" xr:uid="{8D3D511E-F16C-4A99-9E47-E53D2B4C1116}"/>
    <cellStyle name="Normal 40 16 7" xfId="28590" xr:uid="{AE9F48F9-90EB-470E-92F1-79C5414339AF}"/>
    <cellStyle name="Normal 40 16 8" xfId="34288" xr:uid="{F3D88145-3D8A-41D2-BD57-709E3A8AF851}"/>
    <cellStyle name="Normal 40 17" xfId="6732" xr:uid="{755A54B4-732A-435F-8023-8031A417DE34}"/>
    <cellStyle name="Normal 40 17 2" xfId="6733" xr:uid="{2D8974E3-7C75-4517-ADD2-C5FE39E964A4}"/>
    <cellStyle name="Normal 40 17 2 2" xfId="16359" xr:uid="{7DC4B230-3986-4FD7-ADB3-9E0021A4F4DE}"/>
    <cellStyle name="Normal 40 17 2 3" xfId="22895" xr:uid="{4D6D019B-F2FC-496B-8E83-58F1BD82B76F}"/>
    <cellStyle name="Normal 40 17 2 4" xfId="28593" xr:uid="{6EEA4DB5-DF51-4C71-9D5C-27B4E22644C0}"/>
    <cellStyle name="Normal 40 17 2 5" xfId="34291" xr:uid="{10D80500-EC75-4AC4-8665-EF4EFD987A0F}"/>
    <cellStyle name="Normal 40 17 3" xfId="6734" xr:uid="{C1BFD04C-7E24-405F-9E99-46B03D876E08}"/>
    <cellStyle name="Normal 40 17 4" xfId="6735" xr:uid="{5E6F71D1-ABF9-4118-A95F-E24F3FEECB10}"/>
    <cellStyle name="Normal 40 17 5" xfId="16358" xr:uid="{E3190D4E-8AEB-4C44-98E9-348252FE9B41}"/>
    <cellStyle name="Normal 40 17 6" xfId="22894" xr:uid="{BE59B2C6-C061-4283-B79A-6D1765FE27CF}"/>
    <cellStyle name="Normal 40 17 7" xfId="28592" xr:uid="{7E5B6746-3163-4A47-BA33-BB96A1B34497}"/>
    <cellStyle name="Normal 40 17 8" xfId="34290" xr:uid="{EAAB49B2-FE7F-499B-854C-D1BDEA726160}"/>
    <cellStyle name="Normal 40 18" xfId="6736" xr:uid="{24FEC27F-835B-4F97-8A75-9C1866BF156F}"/>
    <cellStyle name="Normal 40 18 2" xfId="6737" xr:uid="{9D01D72A-EEF0-46DB-918C-57AB6954CBC3}"/>
    <cellStyle name="Normal 40 18 2 2" xfId="16361" xr:uid="{8B208920-3992-4D24-8922-3FD8D6705824}"/>
    <cellStyle name="Normal 40 18 2 3" xfId="22897" xr:uid="{524B4E80-2512-405A-B066-5B6AB56C5A73}"/>
    <cellStyle name="Normal 40 18 2 4" xfId="28595" xr:uid="{A8DA8403-168B-422A-86B8-F12F8653CE43}"/>
    <cellStyle name="Normal 40 18 2 5" xfId="34293" xr:uid="{5B7A9A86-C19D-4685-9397-FFF46ABB17FC}"/>
    <cellStyle name="Normal 40 18 3" xfId="6738" xr:uid="{C3E4CF58-B5AE-4B15-AD59-F5DE2A9E3F38}"/>
    <cellStyle name="Normal 40 18 4" xfId="6739" xr:uid="{7D742684-94BD-417D-8F77-9A65DFACD835}"/>
    <cellStyle name="Normal 40 18 5" xfId="16360" xr:uid="{A808DDB0-BC10-46C0-A223-A663EDD99DC9}"/>
    <cellStyle name="Normal 40 18 6" xfId="22896" xr:uid="{77E06981-7D89-4D91-A57E-50C4954187CB}"/>
    <cellStyle name="Normal 40 18 7" xfId="28594" xr:uid="{E1F478B9-9351-4EDB-ADDE-843C67C2BD73}"/>
    <cellStyle name="Normal 40 18 8" xfId="34292" xr:uid="{39FFF106-4CD6-4CE1-A35E-BDE64090DE3E}"/>
    <cellStyle name="Normal 40 19" xfId="6740" xr:uid="{EE551755-73F2-4BC4-BA98-90781718C309}"/>
    <cellStyle name="Normal 40 19 2" xfId="6741" xr:uid="{6D7E6BA3-6D99-46CF-981E-46D1821019EE}"/>
    <cellStyle name="Normal 40 19 2 2" xfId="16363" xr:uid="{1BEC736E-2F70-4567-8885-1AC6F3D84B63}"/>
    <cellStyle name="Normal 40 19 2 3" xfId="22899" xr:uid="{290E3988-7332-42BB-B9D7-D729389CE56B}"/>
    <cellStyle name="Normal 40 19 2 4" xfId="28597" xr:uid="{8A253E90-10F4-41DE-B62A-731135955099}"/>
    <cellStyle name="Normal 40 19 2 5" xfId="34295" xr:uid="{16162409-E83D-4C77-A686-B1CCA3D226E8}"/>
    <cellStyle name="Normal 40 19 3" xfId="6742" xr:uid="{139FD368-4823-412E-9311-1B25DE76DE15}"/>
    <cellStyle name="Normal 40 19 4" xfId="6743" xr:uid="{2E0D5E4F-786A-40FD-9266-FD0943232EF3}"/>
    <cellStyle name="Normal 40 19 5" xfId="16362" xr:uid="{A19D627A-539F-4AB4-9DDA-A559B57468A2}"/>
    <cellStyle name="Normal 40 19 6" xfId="22898" xr:uid="{DFD14450-C3E8-4235-B338-1A20E2E576C2}"/>
    <cellStyle name="Normal 40 19 7" xfId="28596" xr:uid="{2EA1CF27-77C8-49D8-8691-A2F58DF2B340}"/>
    <cellStyle name="Normal 40 19 8" xfId="34294" xr:uid="{474752E9-4C1C-4FE4-86F6-B5C10A4B4C79}"/>
    <cellStyle name="Normal 40 2" xfId="6744" xr:uid="{9E498217-9DAC-476D-9041-95D451A37B54}"/>
    <cellStyle name="Normal 40 2 2" xfId="6745" xr:uid="{58C0CF7D-9D15-4CED-A86D-81C30DD31BA4}"/>
    <cellStyle name="Normal 40 2 2 2" xfId="16365" xr:uid="{996EDCB9-8E16-4677-AA6F-1D156F2B0D31}"/>
    <cellStyle name="Normal 40 2 2 3" xfId="22901" xr:uid="{245A7910-FF40-432E-B68D-945D2D71866A}"/>
    <cellStyle name="Normal 40 2 2 4" xfId="28599" xr:uid="{944A142B-D9CA-49A2-8B5B-1EDCBBB0496A}"/>
    <cellStyle name="Normal 40 2 2 5" xfId="34297" xr:uid="{ABF4ADAF-A3AC-49FA-B46E-BAA080F0A7D5}"/>
    <cellStyle name="Normal 40 2 3" xfId="6746" xr:uid="{C21EEAB5-FF12-4B67-9D5F-D7262D126A90}"/>
    <cellStyle name="Normal 40 2 4" xfId="6747" xr:uid="{EE86CBB1-29C6-4465-AA7C-F79F1882E4A5}"/>
    <cellStyle name="Normal 40 2 5" xfId="16364" xr:uid="{74DE7F98-3EA6-460B-9AB0-FA41A39DD277}"/>
    <cellStyle name="Normal 40 2 6" xfId="22900" xr:uid="{6A6A7728-9544-4095-BB12-88FF7C284E83}"/>
    <cellStyle name="Normal 40 2 7" xfId="28598" xr:uid="{6FB1DA30-E9C8-40A0-B8A2-9C514F48EB48}"/>
    <cellStyle name="Normal 40 2 8" xfId="34296" xr:uid="{ECAD7963-5285-47A2-9DE9-1A19FAD12B0C}"/>
    <cellStyle name="Normal 40 20" xfId="6748" xr:uid="{1E8602BA-8A87-4A09-B237-2AC02E98C8F2}"/>
    <cellStyle name="Normal 40 20 2" xfId="6749" xr:uid="{B6257671-D0AD-418D-819B-9232308A3AF4}"/>
    <cellStyle name="Normal 40 20 2 2" xfId="16367" xr:uid="{61A6102E-37A3-4D5C-8E69-48F8FF01CEB7}"/>
    <cellStyle name="Normal 40 20 2 3" xfId="22903" xr:uid="{E57E5D2A-3DC8-4B5C-94DC-0EBE5907141C}"/>
    <cellStyle name="Normal 40 20 2 4" xfId="28601" xr:uid="{2495477F-290F-47FD-8FFD-E80E43EBD57B}"/>
    <cellStyle name="Normal 40 20 2 5" xfId="34299" xr:uid="{DFE15E15-F5BF-46A6-91B8-FF506029BBD4}"/>
    <cellStyle name="Normal 40 20 3" xfId="6750" xr:uid="{79555FFC-9239-4650-A4C3-31BF14BC62B8}"/>
    <cellStyle name="Normal 40 20 4" xfId="6751" xr:uid="{D3E26646-9CB5-4587-8801-93563773EB59}"/>
    <cellStyle name="Normal 40 20 5" xfId="16366" xr:uid="{7F88360F-CF3C-4CA5-AC61-2ED671B1FE49}"/>
    <cellStyle name="Normal 40 20 6" xfId="22902" xr:uid="{300B3058-15C2-451C-9F60-A133EA2868E3}"/>
    <cellStyle name="Normal 40 20 7" xfId="28600" xr:uid="{F42E50C5-080A-4B60-9DD9-898812087BC4}"/>
    <cellStyle name="Normal 40 20 8" xfId="34298" xr:uid="{503A5D18-07CE-4E62-B167-5A1A72E1D32A}"/>
    <cellStyle name="Normal 40 21" xfId="6752" xr:uid="{4A90FA3A-8712-4247-893B-FA0691A57909}"/>
    <cellStyle name="Normal 40 21 2" xfId="6753" xr:uid="{B66D8174-FC8B-4D42-8E01-C0CA330F21CC}"/>
    <cellStyle name="Normal 40 21 2 2" xfId="16369" xr:uid="{D334A672-28F5-48A8-9CF1-D71DACBA0496}"/>
    <cellStyle name="Normal 40 21 2 3" xfId="22905" xr:uid="{52596205-F2F5-41E0-958C-365DDCC85FA2}"/>
    <cellStyle name="Normal 40 21 2 4" xfId="28603" xr:uid="{3436D89F-7813-43D2-9AF7-8844DEA44C8C}"/>
    <cellStyle name="Normal 40 21 2 5" xfId="34301" xr:uid="{DE3B1ABE-C21C-454D-ADF0-549A7EC0A6F8}"/>
    <cellStyle name="Normal 40 21 3" xfId="6754" xr:uid="{8493F023-4EC4-4367-B070-286737256856}"/>
    <cellStyle name="Normal 40 21 4" xfId="6755" xr:uid="{D559EDBB-F011-4739-9C81-E0FBBF81F428}"/>
    <cellStyle name="Normal 40 21 5" xfId="16368" xr:uid="{DA675282-46C9-4412-A5A7-E666BBB8819D}"/>
    <cellStyle name="Normal 40 21 6" xfId="22904" xr:uid="{318FA291-C598-4C60-B877-C18C8AEF593B}"/>
    <cellStyle name="Normal 40 21 7" xfId="28602" xr:uid="{BB67F8C9-DDEA-455B-8051-56FEA4C24A63}"/>
    <cellStyle name="Normal 40 21 8" xfId="34300" xr:uid="{7AB01DAD-0DB7-4AE0-8FE8-A4D0C7AF91F9}"/>
    <cellStyle name="Normal 40 22" xfId="6756" xr:uid="{EFE03E56-7A89-41AC-A975-7ED22DA874D4}"/>
    <cellStyle name="Normal 40 22 2" xfId="6757" xr:uid="{292B57A3-3932-461A-A804-166D8E9072F7}"/>
    <cellStyle name="Normal 40 22 2 2" xfId="16371" xr:uid="{971C9543-D709-4281-AE2E-92617FD7EE11}"/>
    <cellStyle name="Normal 40 22 2 3" xfId="22907" xr:uid="{799F5CEE-36F6-4B51-9AE7-B3D0CD18C22B}"/>
    <cellStyle name="Normal 40 22 2 4" xfId="28605" xr:uid="{E9F7A54B-2D35-4987-BC94-B623FE038B32}"/>
    <cellStyle name="Normal 40 22 2 5" xfId="34303" xr:uid="{8143C0DC-3214-40FE-B93C-D241F9EC3A62}"/>
    <cellStyle name="Normal 40 22 3" xfId="6758" xr:uid="{EDC3EA41-B820-4AD2-B0F1-BC519C804380}"/>
    <cellStyle name="Normal 40 22 4" xfId="6759" xr:uid="{5ADF6311-C48C-4639-AD07-BCBBD8589E24}"/>
    <cellStyle name="Normal 40 22 5" xfId="16370" xr:uid="{1EFCDF7B-40CF-4D3A-AE98-54D758AEA915}"/>
    <cellStyle name="Normal 40 22 6" xfId="22906" xr:uid="{97BA1C0D-7778-4C79-BF26-C90CD691C8CD}"/>
    <cellStyle name="Normal 40 22 7" xfId="28604" xr:uid="{4A8462AB-3F4F-4D47-BA08-F5E89AA97058}"/>
    <cellStyle name="Normal 40 22 8" xfId="34302" xr:uid="{97A224B2-13A4-484C-8C2C-BD79DFC3C873}"/>
    <cellStyle name="Normal 40 23" xfId="6760" xr:uid="{213B52BD-9E7B-4001-BBBE-A502A2BF1353}"/>
    <cellStyle name="Normal 40 23 2" xfId="6761" xr:uid="{B57CDFBA-636D-4A58-8EF6-E4C09F3E1E0B}"/>
    <cellStyle name="Normal 40 23 2 2" xfId="16373" xr:uid="{39F2AE23-4637-4AF6-AEDC-63CB26ED0AFC}"/>
    <cellStyle name="Normal 40 23 2 3" xfId="22909" xr:uid="{683A9DB5-2664-406B-B68F-9BEDAE0AC559}"/>
    <cellStyle name="Normal 40 23 2 4" xfId="28607" xr:uid="{EEAD520F-FFB6-4D96-B3F9-D87B389C555C}"/>
    <cellStyle name="Normal 40 23 2 5" xfId="34305" xr:uid="{40AFAD74-2DB8-4A5C-8DC0-BFBB0105FEC8}"/>
    <cellStyle name="Normal 40 23 3" xfId="6762" xr:uid="{E2D1F11E-F851-4CA4-B255-6D88F48EF0FE}"/>
    <cellStyle name="Normal 40 23 4" xfId="6763" xr:uid="{D4E50687-2A47-4B33-B948-66F739674585}"/>
    <cellStyle name="Normal 40 23 5" xfId="16372" xr:uid="{A49C8953-6F15-4859-AF42-B34993A192DF}"/>
    <cellStyle name="Normal 40 23 6" xfId="22908" xr:uid="{D9F78A10-D5F9-4C53-BF3B-3151795979BC}"/>
    <cellStyle name="Normal 40 23 7" xfId="28606" xr:uid="{401A5C11-D321-4858-BF46-A7AC023988A6}"/>
    <cellStyle name="Normal 40 23 8" xfId="34304" xr:uid="{31291C29-0B63-46A4-99B6-6042FE96054D}"/>
    <cellStyle name="Normal 40 24" xfId="6764" xr:uid="{4966C78E-B34B-409B-8E2F-06EE7B22AB76}"/>
    <cellStyle name="Normal 40 24 2" xfId="6765" xr:uid="{C4F955D3-58AB-46FB-A0DB-52EA1DDED3A2}"/>
    <cellStyle name="Normal 40 24 2 2" xfId="16375" xr:uid="{D4169941-1BF6-4377-94E4-F1E442AAF69C}"/>
    <cellStyle name="Normal 40 24 2 3" xfId="22911" xr:uid="{5C1BB433-D325-4560-BD7C-4FC40FABF22E}"/>
    <cellStyle name="Normal 40 24 2 4" xfId="28609" xr:uid="{F7276A5B-BFB9-4268-B40A-7E5A06A28B93}"/>
    <cellStyle name="Normal 40 24 2 5" xfId="34307" xr:uid="{9D4FEC94-CB13-4530-8622-006A6F8B6467}"/>
    <cellStyle name="Normal 40 24 3" xfId="6766" xr:uid="{F88ADCD7-C7A5-4142-9B27-C67F783A9252}"/>
    <cellStyle name="Normal 40 24 4" xfId="6767" xr:uid="{717B7917-52FF-42EC-9D87-79B92FAE71F4}"/>
    <cellStyle name="Normal 40 24 5" xfId="16374" xr:uid="{9E09EDD3-136D-4937-838D-56B4E1371044}"/>
    <cellStyle name="Normal 40 24 6" xfId="22910" xr:uid="{A2CD54E7-6CEE-47F0-A631-3C995E67838A}"/>
    <cellStyle name="Normal 40 24 7" xfId="28608" xr:uid="{FC5CA5A3-1DCB-4B58-98A7-16F603460822}"/>
    <cellStyle name="Normal 40 24 8" xfId="34306" xr:uid="{7C10A6E9-1B4D-42AE-A39F-30246CC38137}"/>
    <cellStyle name="Normal 40 25" xfId="6768" xr:uid="{8BC84996-7038-4C81-9E43-8C67A95A40D1}"/>
    <cellStyle name="Normal 40 25 2" xfId="6769" xr:uid="{B740B18B-47DD-4C93-B000-521CA8125925}"/>
    <cellStyle name="Normal 40 25 2 2" xfId="16377" xr:uid="{64F9D341-8F51-4689-8E46-72A4EF405E6D}"/>
    <cellStyle name="Normal 40 25 2 3" xfId="22913" xr:uid="{8CD7B5C6-65A0-4B42-83D0-55826B96C16B}"/>
    <cellStyle name="Normal 40 25 2 4" xfId="28611" xr:uid="{BE18D07A-EA96-4427-883D-A1BF426E25BF}"/>
    <cellStyle name="Normal 40 25 2 5" xfId="34309" xr:uid="{12A634E4-4304-42C6-84E1-127FD613271C}"/>
    <cellStyle name="Normal 40 25 3" xfId="6770" xr:uid="{2493B403-E337-44B3-89F9-30EB308C08C7}"/>
    <cellStyle name="Normal 40 25 4" xfId="6771" xr:uid="{D0E2CCBC-7D9C-4A51-B447-CD1FA1568DED}"/>
    <cellStyle name="Normal 40 25 5" xfId="16376" xr:uid="{4485EFCE-6FA8-4A04-89F9-B95CCB7F0EC2}"/>
    <cellStyle name="Normal 40 25 6" xfId="22912" xr:uid="{7EFBE8FF-EACB-46C8-A1EA-567D797608C1}"/>
    <cellStyle name="Normal 40 25 7" xfId="28610" xr:uid="{943BF96F-CB9B-4F29-8DE0-E752897565DB}"/>
    <cellStyle name="Normal 40 25 8" xfId="34308" xr:uid="{DFD77AC5-1F84-4370-915A-7865CF35BE0E}"/>
    <cellStyle name="Normal 40 26" xfId="6772" xr:uid="{073FCF75-07CD-4FC1-9E1D-1556839029D9}"/>
    <cellStyle name="Normal 40 26 2" xfId="6773" xr:uid="{6360AB67-239A-469C-8FEC-47512BAFB3FE}"/>
    <cellStyle name="Normal 40 26 2 2" xfId="16379" xr:uid="{43965FB4-AFB3-451E-944E-6A4482CA5808}"/>
    <cellStyle name="Normal 40 26 2 3" xfId="22915" xr:uid="{EE7987E4-2645-4408-80DD-3909A77B0CB9}"/>
    <cellStyle name="Normal 40 26 2 4" xfId="28613" xr:uid="{E325BD0D-FE60-4795-820B-C36410748896}"/>
    <cellStyle name="Normal 40 26 2 5" xfId="34311" xr:uid="{8EAFDBF6-15D6-4942-9A2B-92D8E78354DD}"/>
    <cellStyle name="Normal 40 26 3" xfId="6774" xr:uid="{C58D1F29-A356-4286-B0E1-2118BDD79811}"/>
    <cellStyle name="Normal 40 26 4" xfId="6775" xr:uid="{36051C29-623C-4B08-A94B-656BAECEE1D7}"/>
    <cellStyle name="Normal 40 26 5" xfId="16378" xr:uid="{3814360E-9414-41A7-A278-FDB2A9BDB725}"/>
    <cellStyle name="Normal 40 26 6" xfId="22914" xr:uid="{8EBAE9B1-2C56-4FE9-A8FE-463040BCB096}"/>
    <cellStyle name="Normal 40 26 7" xfId="28612" xr:uid="{50CC06FB-DDA0-4C02-BB9F-17D758DF806B}"/>
    <cellStyle name="Normal 40 26 8" xfId="34310" xr:uid="{1E99B90C-2CF3-46A4-82B7-73047EA58115}"/>
    <cellStyle name="Normal 40 27" xfId="6776" xr:uid="{352BB5EE-9696-41D7-ACA7-9BAF53941D9F}"/>
    <cellStyle name="Normal 40 27 2" xfId="6777" xr:uid="{18593FB5-35A6-479A-874D-6499CD4E738A}"/>
    <cellStyle name="Normal 40 27 2 2" xfId="16381" xr:uid="{F28C71E4-5D96-465D-9847-C8849F7949FA}"/>
    <cellStyle name="Normal 40 27 2 3" xfId="22917" xr:uid="{95402B6B-B526-4645-884C-2E6D26177FFC}"/>
    <cellStyle name="Normal 40 27 2 4" xfId="28615" xr:uid="{6ADAFC16-9A28-4B61-8AB1-F1E71220BBA5}"/>
    <cellStyle name="Normal 40 27 2 5" xfId="34313" xr:uid="{04E50D2D-2104-443A-81C2-2277A9829032}"/>
    <cellStyle name="Normal 40 27 3" xfId="6778" xr:uid="{3844E684-A63C-4855-8A70-0302C206D5BB}"/>
    <cellStyle name="Normal 40 27 4" xfId="6779" xr:uid="{83003003-BC3D-40C4-91E4-EEB541375AD2}"/>
    <cellStyle name="Normal 40 27 5" xfId="16380" xr:uid="{F093C9F7-F112-4EFF-AA64-BD0AB322C5DE}"/>
    <cellStyle name="Normal 40 27 6" xfId="22916" xr:uid="{F8C60D22-53F6-413D-AFAD-ECDFA5695A42}"/>
    <cellStyle name="Normal 40 27 7" xfId="28614" xr:uid="{8515E201-BB92-417E-9214-8A9D0375DA73}"/>
    <cellStyle name="Normal 40 27 8" xfId="34312" xr:uid="{F6B0F8AA-DF28-448E-B8EF-271F66E37A10}"/>
    <cellStyle name="Normal 40 28" xfId="6780" xr:uid="{3841DE18-A0A9-4079-B154-723DB792DCC1}"/>
    <cellStyle name="Normal 40 28 2" xfId="6781" xr:uid="{172E9AC2-EE93-45D1-8A79-34E37542F775}"/>
    <cellStyle name="Normal 40 28 2 2" xfId="16383" xr:uid="{49F6F7CB-9046-4B09-8501-E43024E77F2E}"/>
    <cellStyle name="Normal 40 28 2 3" xfId="22919" xr:uid="{FCAC2BD4-1684-474B-BC57-79A841B05F53}"/>
    <cellStyle name="Normal 40 28 2 4" xfId="28617" xr:uid="{DAD1A1AB-5C62-4946-ACFA-C6428DF3A29B}"/>
    <cellStyle name="Normal 40 28 2 5" xfId="34315" xr:uid="{B789A6C9-BC3D-4921-94F6-38670D4710D4}"/>
    <cellStyle name="Normal 40 28 3" xfId="6782" xr:uid="{2EC32620-D7A6-4DC1-8F7A-58A6FE112933}"/>
    <cellStyle name="Normal 40 28 4" xfId="6783" xr:uid="{0B6D0B50-5638-42D7-96FF-F865BF66A8EF}"/>
    <cellStyle name="Normal 40 28 5" xfId="16382" xr:uid="{3E19C765-C4B4-42EA-947F-3EF85EC24CBE}"/>
    <cellStyle name="Normal 40 28 6" xfId="22918" xr:uid="{519859BA-1761-4513-A9DB-E01901C6EDC8}"/>
    <cellStyle name="Normal 40 28 7" xfId="28616" xr:uid="{42ACB603-21E6-43C7-8049-34D6017B7E75}"/>
    <cellStyle name="Normal 40 28 8" xfId="34314" xr:uid="{8EAB80DE-935D-4C4E-BFE9-203DF049D1C8}"/>
    <cellStyle name="Normal 40 29" xfId="6784" xr:uid="{03A58F0C-861A-4E8B-84F8-E962C2B9780F}"/>
    <cellStyle name="Normal 40 29 2" xfId="6785" xr:uid="{D58F39EF-4118-4E8E-8932-28BFB7D9E0F2}"/>
    <cellStyle name="Normal 40 29 2 2" xfId="16385" xr:uid="{786E7337-B3A0-4F6D-B9B2-AD6A4915F6C2}"/>
    <cellStyle name="Normal 40 29 2 3" xfId="22921" xr:uid="{7CA7CD3F-AD73-4AF8-8A2B-A580B1B44344}"/>
    <cellStyle name="Normal 40 29 2 4" xfId="28619" xr:uid="{5F667ED9-2472-45E1-BB49-2320D217BF1A}"/>
    <cellStyle name="Normal 40 29 2 5" xfId="34317" xr:uid="{8053D59F-9BC1-46AB-BFBE-6B232C1A7860}"/>
    <cellStyle name="Normal 40 29 3" xfId="6786" xr:uid="{5AE7AD31-49D9-48F8-9119-7D4E415BD006}"/>
    <cellStyle name="Normal 40 29 4" xfId="6787" xr:uid="{2FD16A92-0DF9-4E00-B1C5-FC9C97FF25B1}"/>
    <cellStyle name="Normal 40 29 5" xfId="16384" xr:uid="{77188B72-6E7A-4D7F-892A-8A1248677285}"/>
    <cellStyle name="Normal 40 29 6" xfId="22920" xr:uid="{B705F511-A47C-4436-A61E-8C94DE97A4AA}"/>
    <cellStyle name="Normal 40 29 7" xfId="28618" xr:uid="{53345CF1-A18A-4357-9EA6-BBBAADABB470}"/>
    <cellStyle name="Normal 40 29 8" xfId="34316" xr:uid="{F74F0033-7E52-4ECA-9070-E435CDCAA0A1}"/>
    <cellStyle name="Normal 40 3" xfId="6788" xr:uid="{E93194B1-FCB7-46E7-8F3D-46ED8C7BF74E}"/>
    <cellStyle name="Normal 40 3 2" xfId="6789" xr:uid="{BBAC8C2D-D94D-4337-8FC0-A0F7897BA3C0}"/>
    <cellStyle name="Normal 40 3 2 2" xfId="16387" xr:uid="{2C0B8324-9415-47A4-AC9C-52471B197C89}"/>
    <cellStyle name="Normal 40 3 2 3" xfId="22923" xr:uid="{8BC667DF-C03E-48C7-BB63-74363A52CF15}"/>
    <cellStyle name="Normal 40 3 2 4" xfId="28621" xr:uid="{60BA7FFC-C9F2-410B-B3D8-5AF5A3837C08}"/>
    <cellStyle name="Normal 40 3 2 5" xfId="34319" xr:uid="{59E1D75D-059F-4012-AB10-BE2254FA099B}"/>
    <cellStyle name="Normal 40 3 3" xfId="6790" xr:uid="{B54C15BD-DA75-4E39-8AA8-87308CD8979D}"/>
    <cellStyle name="Normal 40 3 4" xfId="6791" xr:uid="{444A22E6-3810-4773-B087-76AD60B6CA6F}"/>
    <cellStyle name="Normal 40 3 5" xfId="16386" xr:uid="{8D6305F1-E9D2-458A-A9EC-F8B7B1282B8B}"/>
    <cellStyle name="Normal 40 3 6" xfId="22922" xr:uid="{EAFD7810-FD7B-4C22-A897-BA0C2167CFED}"/>
    <cellStyle name="Normal 40 3 7" xfId="28620" xr:uid="{7B400EA6-BF0D-4297-BA27-9EC9BA340F6D}"/>
    <cellStyle name="Normal 40 3 8" xfId="34318" xr:uid="{79774554-FE8A-45CA-B991-43A410651E2E}"/>
    <cellStyle name="Normal 40 30" xfId="6792" xr:uid="{F4FA2987-D990-49D9-AA9A-895410873259}"/>
    <cellStyle name="Normal 40 30 2" xfId="6793" xr:uid="{AB385B7C-6F62-4CFC-80B8-D295C0FC12F9}"/>
    <cellStyle name="Normal 40 30 2 2" xfId="16389" xr:uid="{E12E6524-365E-4761-B198-49154A26BDC4}"/>
    <cellStyle name="Normal 40 30 2 3" xfId="22925" xr:uid="{3B69A240-16DB-4C21-8686-7432E722419D}"/>
    <cellStyle name="Normal 40 30 2 4" xfId="28623" xr:uid="{F5D15294-8739-4A9A-89D7-933F93EF34A2}"/>
    <cellStyle name="Normal 40 30 2 5" xfId="34321" xr:uid="{63314EDA-829A-484F-8BE8-3786815A7CB4}"/>
    <cellStyle name="Normal 40 30 3" xfId="6794" xr:uid="{82059786-288F-4200-B992-7AC78E1A9C67}"/>
    <cellStyle name="Normal 40 30 4" xfId="6795" xr:uid="{B9FE8529-E03B-47D0-8103-AF12D0AC097E}"/>
    <cellStyle name="Normal 40 30 5" xfId="16388" xr:uid="{1C0DA227-4849-43D5-9387-61814D05A5DA}"/>
    <cellStyle name="Normal 40 30 6" xfId="22924" xr:uid="{BAFC93C2-FB40-4F88-81AC-4705D0BE0525}"/>
    <cellStyle name="Normal 40 30 7" xfId="28622" xr:uid="{7979D58F-FB4A-40D6-953B-46C93A1E2D58}"/>
    <cellStyle name="Normal 40 30 8" xfId="34320" xr:uid="{D17E8568-5534-4995-9C85-EDCC4ABB1697}"/>
    <cellStyle name="Normal 40 31" xfId="6796" xr:uid="{9ED0942A-8FE4-45E8-BA6D-ADA4FA6AF2D3}"/>
    <cellStyle name="Normal 40 31 2" xfId="6797" xr:uid="{BB6F005B-3099-4196-8D08-387F5256D5C2}"/>
    <cellStyle name="Normal 40 31 2 2" xfId="16391" xr:uid="{129DA24E-57C3-4091-BE6B-9BBA659D605C}"/>
    <cellStyle name="Normal 40 31 2 3" xfId="22927" xr:uid="{2AFFCF1A-C305-4265-B622-530A83AF551C}"/>
    <cellStyle name="Normal 40 31 2 4" xfId="28625" xr:uid="{C487744B-16AA-475E-B24E-57D9B5CC1793}"/>
    <cellStyle name="Normal 40 31 2 5" xfId="34323" xr:uid="{38A16867-57B7-4523-8F55-3198C27011C3}"/>
    <cellStyle name="Normal 40 31 3" xfId="6798" xr:uid="{9CF679A0-3067-4A54-99E2-3DD8B95FDFA9}"/>
    <cellStyle name="Normal 40 31 4" xfId="6799" xr:uid="{25FED6BD-06A5-4C9C-AFEC-77E20EA0493B}"/>
    <cellStyle name="Normal 40 31 5" xfId="16390" xr:uid="{DEE77507-780E-4D52-95BF-AA23409B10C2}"/>
    <cellStyle name="Normal 40 31 6" xfId="22926" xr:uid="{789ECF2A-35CC-482D-96F3-00A2F3E4DF12}"/>
    <cellStyle name="Normal 40 31 7" xfId="28624" xr:uid="{4EFEEB2E-4F6E-4015-B607-674E674D21C7}"/>
    <cellStyle name="Normal 40 31 8" xfId="34322" xr:uid="{BE9CE2B7-4D3A-409B-BAC3-742C1757A330}"/>
    <cellStyle name="Normal 40 32" xfId="6800" xr:uid="{BF82976A-FD5B-4B7A-AFF2-8E25C1FE9F11}"/>
    <cellStyle name="Normal 40 32 2" xfId="6801" xr:uid="{A303F5CB-8F60-437A-84B7-462263F0A333}"/>
    <cellStyle name="Normal 40 32 2 2" xfId="16393" xr:uid="{D154F4CB-437A-43F5-B23D-D1C57DD84F34}"/>
    <cellStyle name="Normal 40 32 2 3" xfId="22929" xr:uid="{95AB0D88-6C9F-49D1-B1AA-9A25522246C3}"/>
    <cellStyle name="Normal 40 32 2 4" xfId="28627" xr:uid="{3F6C6F9B-6879-4F92-9991-48A524BA50D2}"/>
    <cellStyle name="Normal 40 32 2 5" xfId="34325" xr:uid="{1F28DF1E-2DA6-4643-BDA5-513DE131B1C8}"/>
    <cellStyle name="Normal 40 32 3" xfId="6802" xr:uid="{C2CDF102-31D8-4E7A-A31D-4E93922E616D}"/>
    <cellStyle name="Normal 40 32 4" xfId="6803" xr:uid="{83CAEAE7-F296-4F7D-90BF-BD0623AD140E}"/>
    <cellStyle name="Normal 40 32 5" xfId="16392" xr:uid="{6C45FFF2-5F7F-4A21-B8DF-F8AFFD44A3D1}"/>
    <cellStyle name="Normal 40 32 6" xfId="22928" xr:uid="{F5038F57-DE0F-4B13-BB22-629ADBA4E8AC}"/>
    <cellStyle name="Normal 40 32 7" xfId="28626" xr:uid="{15E3EE5E-70BE-460C-BF72-6633A667BE80}"/>
    <cellStyle name="Normal 40 32 8" xfId="34324" xr:uid="{15F12C5F-B52A-48A9-AD36-977D0D7AC414}"/>
    <cellStyle name="Normal 40 33" xfId="6804" xr:uid="{21BA58F4-900E-4EB9-8231-55F66C43C4F9}"/>
    <cellStyle name="Normal 40 33 2" xfId="6805" xr:uid="{F88EC071-F972-4056-A388-5412F1B0C768}"/>
    <cellStyle name="Normal 40 33 2 2" xfId="16395" xr:uid="{61A13238-6859-4212-9874-017E68B5BD35}"/>
    <cellStyle name="Normal 40 33 2 3" xfId="22931" xr:uid="{4725C0B2-1031-4E41-B6D7-C42E97538336}"/>
    <cellStyle name="Normal 40 33 2 4" xfId="28629" xr:uid="{9E34E1E6-0F6B-49E2-A18C-C0BA6B72EDF3}"/>
    <cellStyle name="Normal 40 33 2 5" xfId="34327" xr:uid="{39DBF356-8DA4-4F90-8263-793B1EC7EF6D}"/>
    <cellStyle name="Normal 40 33 3" xfId="6806" xr:uid="{F7C295E1-F2F9-42A6-B346-2886501F8700}"/>
    <cellStyle name="Normal 40 33 4" xfId="6807" xr:uid="{5DFF4921-DE52-4F0A-90BE-95F56A5675E0}"/>
    <cellStyle name="Normal 40 33 5" xfId="16394" xr:uid="{0F9ED607-E7EE-452F-B722-592AB0BFAE73}"/>
    <cellStyle name="Normal 40 33 6" xfId="22930" xr:uid="{762E267C-23B6-420D-9C7F-D9E8160D78F3}"/>
    <cellStyle name="Normal 40 33 7" xfId="28628" xr:uid="{0224AB44-E387-4A52-83EB-75EF7226ABEE}"/>
    <cellStyle name="Normal 40 33 8" xfId="34326" xr:uid="{7136EFE6-E49E-4259-A86A-3165488F9AA7}"/>
    <cellStyle name="Normal 40 34" xfId="6808" xr:uid="{694A4D08-649A-42CE-9377-A82E35B6AFD5}"/>
    <cellStyle name="Normal 40 34 2" xfId="6809" xr:uid="{DA303F56-CACD-4FD8-AFAE-A8520E5075E3}"/>
    <cellStyle name="Normal 40 34 2 2" xfId="16397" xr:uid="{AE4286EB-F738-452F-8244-974BE6211DFE}"/>
    <cellStyle name="Normal 40 34 2 3" xfId="22933" xr:uid="{1A85BF71-9A52-4677-B10C-75B0A308D4EF}"/>
    <cellStyle name="Normal 40 34 2 4" xfId="28631" xr:uid="{67B07C31-AE80-480F-B231-D091BB663FBB}"/>
    <cellStyle name="Normal 40 34 2 5" xfId="34329" xr:uid="{9AEC56B0-CF15-4F21-A0D8-659339ADCE78}"/>
    <cellStyle name="Normal 40 34 3" xfId="6810" xr:uid="{CB483CF8-DC25-4E91-BCD6-1D0169FA4104}"/>
    <cellStyle name="Normal 40 34 4" xfId="6811" xr:uid="{D684C5C3-C038-486D-80C2-A5BE2E7FFEF1}"/>
    <cellStyle name="Normal 40 34 5" xfId="16396" xr:uid="{F980BEEB-A9F8-400B-929C-D1BBF9C4769D}"/>
    <cellStyle name="Normal 40 34 6" xfId="22932" xr:uid="{558B5FBD-B302-4821-9395-0BD5C2DDC9B0}"/>
    <cellStyle name="Normal 40 34 7" xfId="28630" xr:uid="{ADEE4BC9-AE9B-4504-8EA6-49E76590F88A}"/>
    <cellStyle name="Normal 40 34 8" xfId="34328" xr:uid="{7390677E-A080-4F10-AD1C-D0E10F1CCC78}"/>
    <cellStyle name="Normal 40 35" xfId="6812" xr:uid="{234D31B0-0A04-417C-983D-EDD39EEE1F0E}"/>
    <cellStyle name="Normal 40 35 2" xfId="16398" xr:uid="{C1A971E0-8946-448B-9749-8A1DD5BCBADE}"/>
    <cellStyle name="Normal 40 35 3" xfId="22934" xr:uid="{94E890B1-214C-4123-88CF-5C61FBF84CB1}"/>
    <cellStyle name="Normal 40 35 4" xfId="28632" xr:uid="{13B56075-E4BB-4E8A-ABD5-E8A34FCB3118}"/>
    <cellStyle name="Normal 40 35 5" xfId="34330" xr:uid="{B95AE16B-389A-4EF6-BA27-925E547A988B}"/>
    <cellStyle name="Normal 40 36" xfId="6813" xr:uid="{028F71B3-6699-4276-BB3C-182FE7815343}"/>
    <cellStyle name="Normal 40 36 2" xfId="16399" xr:uid="{03F83B38-2C60-4500-83B8-9D67F634D61F}"/>
    <cellStyle name="Normal 40 36 3" xfId="22935" xr:uid="{C3A309A4-6263-445A-993B-E7164BAC2BD7}"/>
    <cellStyle name="Normal 40 36 4" xfId="28633" xr:uid="{600568F8-67CA-4137-B659-F8114E0C0E49}"/>
    <cellStyle name="Normal 40 36 5" xfId="34331" xr:uid="{CAD87503-30F5-42CF-A0C1-462107ED503B}"/>
    <cellStyle name="Normal 40 37" xfId="6814" xr:uid="{1115D2E2-8C2F-471A-8CCC-48F112BB5C61}"/>
    <cellStyle name="Normal 40 37 2" xfId="16400" xr:uid="{09885752-1EEC-4A7E-9C61-A386C8450064}"/>
    <cellStyle name="Normal 40 37 3" xfId="22936" xr:uid="{FB4E0773-1350-46AA-A85C-BF718A42754D}"/>
    <cellStyle name="Normal 40 37 4" xfId="28634" xr:uid="{935C27CB-2D70-4B4B-B335-927CAB89CE3C}"/>
    <cellStyle name="Normal 40 37 5" xfId="34332" xr:uid="{449561E8-7758-431D-B54C-B50C518656A8}"/>
    <cellStyle name="Normal 40 38" xfId="6815" xr:uid="{409ABFAE-153C-4C9E-9134-F71B387A6D80}"/>
    <cellStyle name="Normal 40 38 2" xfId="16401" xr:uid="{7F147B76-CF38-466E-A2E3-B3005AB126D2}"/>
    <cellStyle name="Normal 40 38 3" xfId="22937" xr:uid="{F7F0FD5E-E49F-4870-95A4-3483288A3F2F}"/>
    <cellStyle name="Normal 40 38 4" xfId="28635" xr:uid="{C9F11408-CD97-4895-98E7-95ED4565E97E}"/>
    <cellStyle name="Normal 40 38 5" xfId="34333" xr:uid="{5474AC89-1C3A-4875-9FFC-B01B466B681C}"/>
    <cellStyle name="Normal 40 39" xfId="6816" xr:uid="{6E3F97A5-8E06-4CB5-BA25-25A3C30287B0}"/>
    <cellStyle name="Normal 40 39 2" xfId="16402" xr:uid="{6FDA91A9-49A3-466A-A5F7-55018095B5DE}"/>
    <cellStyle name="Normal 40 39 3" xfId="22938" xr:uid="{1B9357BF-3132-43A9-9768-5C5222002F67}"/>
    <cellStyle name="Normal 40 39 4" xfId="28636" xr:uid="{9D1FAF3C-E49A-411D-837E-A5960EA4F028}"/>
    <cellStyle name="Normal 40 39 5" xfId="34334" xr:uid="{9B89CEF6-7CA4-4DB4-9DEF-FD79E082E76B}"/>
    <cellStyle name="Normal 40 4" xfId="6817" xr:uid="{DE7F8064-9266-4C7A-B7F5-48FD1F9AAE83}"/>
    <cellStyle name="Normal 40 4 2" xfId="6818" xr:uid="{210E4ABD-DAF5-450F-A709-F41941B7CCD9}"/>
    <cellStyle name="Normal 40 4 2 2" xfId="16404" xr:uid="{CEFC450C-768B-4970-8DAA-0BC4EB4A61A0}"/>
    <cellStyle name="Normal 40 4 2 3" xfId="22940" xr:uid="{3FF8BCCC-FE34-48F3-83DA-D3CDF5C248AC}"/>
    <cellStyle name="Normal 40 4 2 4" xfId="28638" xr:uid="{7D4CEF92-B1B2-4780-A987-54A6C4987395}"/>
    <cellStyle name="Normal 40 4 2 5" xfId="34336" xr:uid="{C19E6B0A-D933-4D9D-907C-4525C2CD71EA}"/>
    <cellStyle name="Normal 40 4 3" xfId="6819" xr:uid="{0658F363-7ECF-4282-854D-72A3C76985EC}"/>
    <cellStyle name="Normal 40 4 4" xfId="6820" xr:uid="{9D8F67AE-574A-4F05-9745-DBF61A7BB5F1}"/>
    <cellStyle name="Normal 40 4 5" xfId="16403" xr:uid="{873FD0B2-DB1E-4123-AB8E-D1612B28F87B}"/>
    <cellStyle name="Normal 40 4 6" xfId="22939" xr:uid="{3D3C0B08-6F12-4AD8-8106-CADD55E5EDC9}"/>
    <cellStyle name="Normal 40 4 7" xfId="28637" xr:uid="{D82ADA5D-83B0-4B1C-8BE0-7EE546610452}"/>
    <cellStyle name="Normal 40 4 8" xfId="34335" xr:uid="{8644AF06-ABBD-443D-AB39-4F8854F51A1F}"/>
    <cellStyle name="Normal 40 40" xfId="6821" xr:uid="{3B4A2B5F-DAB4-4760-987A-8A7C47C0A208}"/>
    <cellStyle name="Normal 40 40 2" xfId="16405" xr:uid="{A1E37EEE-6E33-47C1-A884-2A467508BF3A}"/>
    <cellStyle name="Normal 40 40 3" xfId="22941" xr:uid="{451BAB9B-A489-4490-9F69-EB4CC9F93654}"/>
    <cellStyle name="Normal 40 40 4" xfId="28639" xr:uid="{A09AD79A-EB0B-422D-9F5E-6DB7B8C290DF}"/>
    <cellStyle name="Normal 40 40 5" xfId="34337" xr:uid="{54E93E25-12D6-480F-AD0A-BF017626BD5B}"/>
    <cellStyle name="Normal 40 41" xfId="6822" xr:uid="{D5ACF1FF-B2B5-4DB6-9E08-D434D087597E}"/>
    <cellStyle name="Normal 40 41 2" xfId="16406" xr:uid="{66409015-735E-45FB-B4A1-475656842C2A}"/>
    <cellStyle name="Normal 40 41 3" xfId="22942" xr:uid="{FE4E5EB4-F1AF-4150-941D-F0CC984918BC}"/>
    <cellStyle name="Normal 40 41 4" xfId="28640" xr:uid="{B7B57C95-2530-45EA-BF63-0F8350ECB626}"/>
    <cellStyle name="Normal 40 41 5" xfId="34338" xr:uid="{EE527FB1-41F7-4D20-A8B8-3A23D2B7AC5B}"/>
    <cellStyle name="Normal 40 42" xfId="6823" xr:uid="{9C6584D3-9C1B-4668-9F23-C2AF0B6DD428}"/>
    <cellStyle name="Normal 40 42 2" xfId="16407" xr:uid="{ADC22B1A-8A6C-4B86-BB6B-C09BC8186EAB}"/>
    <cellStyle name="Normal 40 42 3" xfId="22943" xr:uid="{022F4281-97BC-4B97-9DE7-DA654A72EE3F}"/>
    <cellStyle name="Normal 40 42 4" xfId="28641" xr:uid="{BBE9C0DB-DCF5-4C95-8E8F-474C72D71C84}"/>
    <cellStyle name="Normal 40 42 5" xfId="34339" xr:uid="{4175C888-BD46-47B1-920F-DDE12F854CC6}"/>
    <cellStyle name="Normal 40 43" xfId="6824" xr:uid="{D572CF21-7A39-45AB-991E-852D0C768A4F}"/>
    <cellStyle name="Normal 40 43 2" xfId="16408" xr:uid="{0E7E27A5-6E64-4A46-B02E-C4BD991DE899}"/>
    <cellStyle name="Normal 40 43 3" xfId="22944" xr:uid="{11B2CB0B-48FB-4C8C-A338-A4F147ABF76D}"/>
    <cellStyle name="Normal 40 43 4" xfId="28642" xr:uid="{A020510D-8C77-47F2-B0EE-64AB65F8FD79}"/>
    <cellStyle name="Normal 40 43 5" xfId="34340" xr:uid="{259DBFAC-AA3A-4F4E-A395-37E94AD8A6EA}"/>
    <cellStyle name="Normal 40 44" xfId="6825" xr:uid="{D0759B8B-3B5D-4299-9F42-09EC56D03555}"/>
    <cellStyle name="Normal 40 44 2" xfId="16409" xr:uid="{7D462269-F36F-445B-AAC1-A0CFB1AA811F}"/>
    <cellStyle name="Normal 40 44 3" xfId="22945" xr:uid="{A5C3A56A-2E85-467D-AAAD-7D84E5A96CA1}"/>
    <cellStyle name="Normal 40 44 4" xfId="28643" xr:uid="{B00302E6-6E48-4A3D-BD5E-DAD2D0E36439}"/>
    <cellStyle name="Normal 40 44 5" xfId="34341" xr:uid="{02193526-52DB-4A89-AFB3-8B8D9FE5E8FA}"/>
    <cellStyle name="Normal 40 45" xfId="6826" xr:uid="{DAE7F57B-27D2-4259-A5D9-19ED4084E984}"/>
    <cellStyle name="Normal 40 45 2" xfId="16410" xr:uid="{9B2A7694-6C52-4975-8A9B-1B77611C8A76}"/>
    <cellStyle name="Normal 40 45 3" xfId="22946" xr:uid="{5781BDCB-F129-46FC-BA98-686AE41813A5}"/>
    <cellStyle name="Normal 40 45 4" xfId="28644" xr:uid="{6D64C63E-B23F-4DDB-8F00-27EEF54138B8}"/>
    <cellStyle name="Normal 40 45 5" xfId="34342" xr:uid="{E947BEF8-1A84-4F66-A66D-77E092E174F3}"/>
    <cellStyle name="Normal 40 46" xfId="6827" xr:uid="{256BC8C2-3421-40BC-AAEC-60739F547A62}"/>
    <cellStyle name="Normal 40 46 2" xfId="16411" xr:uid="{64183F2D-0A51-4895-A534-8BAEBE21F30D}"/>
    <cellStyle name="Normal 40 46 3" xfId="22947" xr:uid="{4A14807F-BF92-41A4-AA66-779373ACD454}"/>
    <cellStyle name="Normal 40 46 4" xfId="28645" xr:uid="{3A1E97AF-1367-45E4-87DE-4C0DA18AF632}"/>
    <cellStyle name="Normal 40 46 5" xfId="34343" xr:uid="{3F011AFE-6602-4176-8EA5-EFE8BB4E8AA6}"/>
    <cellStyle name="Normal 40 47" xfId="6828" xr:uid="{3F78E2BE-34C3-455B-9183-5F8BB0573B7D}"/>
    <cellStyle name="Normal 40 47 2" xfId="16412" xr:uid="{A8777332-8C90-4D4F-9D76-7B73C532257D}"/>
    <cellStyle name="Normal 40 47 3" xfId="22948" xr:uid="{28D7191F-BB04-480A-842D-709487171229}"/>
    <cellStyle name="Normal 40 47 4" xfId="28646" xr:uid="{1CE0C605-4A89-435C-B265-772818463709}"/>
    <cellStyle name="Normal 40 47 5" xfId="34344" xr:uid="{D16918DD-F18F-4241-A76D-D2DE3FFA7408}"/>
    <cellStyle name="Normal 40 48" xfId="6829" xr:uid="{51251DE5-3061-4EFF-812D-07C476DF9924}"/>
    <cellStyle name="Normal 40 48 2" xfId="16413" xr:uid="{6BF81D83-F5CD-44F4-8334-B75DC4C193FC}"/>
    <cellStyle name="Normal 40 48 3" xfId="22949" xr:uid="{640389A5-FFFD-4A4F-8714-0017C2FFC6F4}"/>
    <cellStyle name="Normal 40 48 4" xfId="28647" xr:uid="{C8AA61EF-0188-438A-8F21-815B6437C073}"/>
    <cellStyle name="Normal 40 48 5" xfId="34345" xr:uid="{99992FB5-836C-438C-B5C2-E07705C9294C}"/>
    <cellStyle name="Normal 40 49" xfId="6830" xr:uid="{49222E08-C0D8-4153-8189-47E12AAD275D}"/>
    <cellStyle name="Normal 40 49 2" xfId="16414" xr:uid="{CBFC0790-41F0-47E0-BF6F-54B715352DD2}"/>
    <cellStyle name="Normal 40 49 3" xfId="22950" xr:uid="{BA05A474-CF93-4ED4-B79A-19CAACEAFABF}"/>
    <cellStyle name="Normal 40 49 4" xfId="28648" xr:uid="{A7549548-538A-4E5C-990C-CFC571852DEF}"/>
    <cellStyle name="Normal 40 49 5" xfId="34346" xr:uid="{3E502092-616B-434F-B397-CFBA3415F471}"/>
    <cellStyle name="Normal 40 5" xfId="6831" xr:uid="{611C4239-157B-4D2C-9F96-B5A99FCA6E09}"/>
    <cellStyle name="Normal 40 5 2" xfId="6832" xr:uid="{06C04B8D-0859-4ADD-A74B-4D2CD1ED2D41}"/>
    <cellStyle name="Normal 40 5 2 2" xfId="16416" xr:uid="{CEA425A7-FA1B-46F3-8C14-28D6572B850A}"/>
    <cellStyle name="Normal 40 5 2 3" xfId="22952" xr:uid="{651C4B87-60F6-40D1-A359-399CA04F3C47}"/>
    <cellStyle name="Normal 40 5 2 4" xfId="28650" xr:uid="{40FAEED5-F189-46A0-9AF6-6381C78CCAFF}"/>
    <cellStyle name="Normal 40 5 2 5" xfId="34348" xr:uid="{7122C408-27C1-4E74-ACD0-4DD71BAB6C85}"/>
    <cellStyle name="Normal 40 5 3" xfId="6833" xr:uid="{887552A6-EF19-4D7F-A233-41C6DA291971}"/>
    <cellStyle name="Normal 40 5 4" xfId="6834" xr:uid="{54F9E11B-AA78-478C-8038-1FE8171CB492}"/>
    <cellStyle name="Normal 40 5 5" xfId="16415" xr:uid="{7201165D-768D-4863-9BDA-330AB1AD80BB}"/>
    <cellStyle name="Normal 40 5 6" xfId="22951" xr:uid="{1006B365-6C5D-473D-A6EA-E6EF25D5FD50}"/>
    <cellStyle name="Normal 40 5 7" xfId="28649" xr:uid="{F7AA895D-7A07-4474-B70E-F1E5B9EEB778}"/>
    <cellStyle name="Normal 40 5 8" xfId="34347" xr:uid="{C6E89849-CC6B-40F6-89A6-64A9E69684DA}"/>
    <cellStyle name="Normal 40 50" xfId="6835" xr:uid="{A5E228E9-AF15-4530-9B3F-A55C93C3EBCE}"/>
    <cellStyle name="Normal 40 50 2" xfId="16417" xr:uid="{433D796F-E318-47DB-AEDF-BABFAD1A3C19}"/>
    <cellStyle name="Normal 40 50 3" xfId="22953" xr:uid="{97E525AB-B43D-4CE8-B018-F209EE993EC0}"/>
    <cellStyle name="Normal 40 50 4" xfId="28651" xr:uid="{64ED1422-FADE-430A-BE26-4F84551B1923}"/>
    <cellStyle name="Normal 40 50 5" xfId="34349" xr:uid="{F986198A-2C5D-4CD7-8F4D-0602B9928725}"/>
    <cellStyle name="Normal 40 51" xfId="6836" xr:uid="{B2637E65-ACA6-4A36-98E9-40DB4EB5AAB4}"/>
    <cellStyle name="Normal 40 51 2" xfId="16418" xr:uid="{C979211A-2FC0-4FDF-9640-E3BC473D1841}"/>
    <cellStyle name="Normal 40 51 3" xfId="22954" xr:uid="{FD69EFED-9419-4D0B-8517-5F4109FD0442}"/>
    <cellStyle name="Normal 40 51 4" xfId="28652" xr:uid="{CB71EC69-8751-4367-97A2-96367B656C42}"/>
    <cellStyle name="Normal 40 51 5" xfId="34350" xr:uid="{782D5FB3-BC30-4F5C-BC62-6DC660772B15}"/>
    <cellStyle name="Normal 40 52" xfId="6837" xr:uid="{B121704D-2D8F-4872-A26F-0264D6D589B6}"/>
    <cellStyle name="Normal 40 52 2" xfId="16419" xr:uid="{C8EDB9EC-8ED0-4346-9A70-9069BB604B33}"/>
    <cellStyle name="Normal 40 52 3" xfId="22955" xr:uid="{90CBE895-A7E5-4208-AB41-25E00688BDF5}"/>
    <cellStyle name="Normal 40 52 4" xfId="28653" xr:uid="{ABC47976-EBE2-42B3-A3AF-4479EEFBEAFA}"/>
    <cellStyle name="Normal 40 52 5" xfId="34351" xr:uid="{479DD9FA-7669-4172-B849-A11C7FCD61C7}"/>
    <cellStyle name="Normal 40 53" xfId="6838" xr:uid="{B9A6C74A-5231-4B48-81B2-B8742504AA9B}"/>
    <cellStyle name="Normal 40 53 2" xfId="16420" xr:uid="{F37A620E-2523-46DF-9875-90F205286A00}"/>
    <cellStyle name="Normal 40 53 3" xfId="22956" xr:uid="{060518F7-0363-4D3D-B7D3-8EFF797E6CF1}"/>
    <cellStyle name="Normal 40 53 4" xfId="28654" xr:uid="{62C97BEF-6051-408B-933C-8E8807E6EB20}"/>
    <cellStyle name="Normal 40 53 5" xfId="34352" xr:uid="{B6C6EAF7-A289-4493-8C3C-8859BDF00E9B}"/>
    <cellStyle name="Normal 40 54" xfId="6839" xr:uid="{B76F3523-2CA2-4DEC-BD2D-49A7F72D4F42}"/>
    <cellStyle name="Normal 40 54 2" xfId="16421" xr:uid="{A4DFB812-023A-4346-B1C7-F2CB669395D6}"/>
    <cellStyle name="Normal 40 54 3" xfId="22957" xr:uid="{15D386B1-7EE8-4FCD-9D17-578263A7940B}"/>
    <cellStyle name="Normal 40 54 4" xfId="28655" xr:uid="{657A729F-B4F7-4A6F-9FFB-42488C729EC4}"/>
    <cellStyle name="Normal 40 54 5" xfId="34353" xr:uid="{B60F97E4-C972-42AE-AC8D-63DAEEF92F48}"/>
    <cellStyle name="Normal 40 55" xfId="6840" xr:uid="{31395BB1-8690-413A-A7BD-4F9F002ACF97}"/>
    <cellStyle name="Normal 40 55 2" xfId="16422" xr:uid="{72B6D9E5-6281-428C-BB17-0BB0BE902A23}"/>
    <cellStyle name="Normal 40 55 3" xfId="22958" xr:uid="{4B3D102F-16C5-4AB2-850F-0F8C210B1E2E}"/>
    <cellStyle name="Normal 40 55 4" xfId="28656" xr:uid="{EEDE085F-10D6-4282-810A-A23AA954F1F4}"/>
    <cellStyle name="Normal 40 55 5" xfId="34354" xr:uid="{F3306134-2AE0-4408-BB12-0F830F7AFC7C}"/>
    <cellStyle name="Normal 40 56" xfId="6841" xr:uid="{E8AFE950-945F-405C-A23A-C3326455E49A}"/>
    <cellStyle name="Normal 40 56 2" xfId="16423" xr:uid="{C5925647-193C-457E-A082-75D5C0C33CC3}"/>
    <cellStyle name="Normal 40 56 3" xfId="22959" xr:uid="{85734EF3-EE17-4BB5-B744-51D555DBB6E2}"/>
    <cellStyle name="Normal 40 56 4" xfId="28657" xr:uid="{A626D84F-BB60-47A2-852A-730E833ADA59}"/>
    <cellStyle name="Normal 40 56 5" xfId="34355" xr:uid="{7B097C08-89EA-4B48-BBCB-3A9C5710EDA0}"/>
    <cellStyle name="Normal 40 57" xfId="6842" xr:uid="{9F055C2A-B824-41E8-B6CD-C8FA7602CF7B}"/>
    <cellStyle name="Normal 40 57 2" xfId="16424" xr:uid="{910CE1B6-2DDE-481A-BC29-C4BD19576640}"/>
    <cellStyle name="Normal 40 57 3" xfId="22960" xr:uid="{998A263D-4E57-429C-B7A3-151835BC224C}"/>
    <cellStyle name="Normal 40 57 4" xfId="28658" xr:uid="{68C9A697-F6A9-416D-ACC2-2FD1870537F2}"/>
    <cellStyle name="Normal 40 57 5" xfId="34356" xr:uid="{7B285E1E-E401-4EE1-9AA5-4BE49F893C78}"/>
    <cellStyle name="Normal 40 58" xfId="6843" xr:uid="{57C05F0E-8C2E-4994-A894-F6AF3854B82C}"/>
    <cellStyle name="Normal 40 58 2" xfId="16425" xr:uid="{24B69D39-3A15-4FEA-9BD3-C6215B633B0B}"/>
    <cellStyle name="Normal 40 58 3" xfId="22961" xr:uid="{B118B444-8027-4771-81EF-E5AEDB3400A4}"/>
    <cellStyle name="Normal 40 58 4" xfId="28659" xr:uid="{77EE9017-FB15-441A-8D24-47083AD2F87F}"/>
    <cellStyle name="Normal 40 58 5" xfId="34357" xr:uid="{2373670F-2100-477D-8981-42778A59CA1D}"/>
    <cellStyle name="Normal 40 59" xfId="6844" xr:uid="{9730D8AB-2644-4060-88DD-4F72987ACADA}"/>
    <cellStyle name="Normal 40 59 2" xfId="16426" xr:uid="{F1764880-416E-4B8C-9F1A-CD30A519AC17}"/>
    <cellStyle name="Normal 40 59 3" xfId="22962" xr:uid="{7474D193-5169-4E3F-A6C5-2E872A3A2082}"/>
    <cellStyle name="Normal 40 59 4" xfId="28660" xr:uid="{A610B380-09CD-45D0-B825-0F9F7E447BF0}"/>
    <cellStyle name="Normal 40 59 5" xfId="34358" xr:uid="{5D0D9D4B-47B4-4AAF-9E82-8EE862032339}"/>
    <cellStyle name="Normal 40 6" xfId="6845" xr:uid="{74097081-5D0D-4626-8D88-BBAFC704AFBD}"/>
    <cellStyle name="Normal 40 6 2" xfId="6846" xr:uid="{C267B431-FB75-40F5-BBA6-474B5159DBDB}"/>
    <cellStyle name="Normal 40 6 2 2" xfId="16428" xr:uid="{7CB11BE7-6BFD-468D-8F8F-AAA69E873D3A}"/>
    <cellStyle name="Normal 40 6 2 3" xfId="22964" xr:uid="{709D02FA-B4B3-41A6-A9DC-3508C1B9AF0A}"/>
    <cellStyle name="Normal 40 6 2 4" xfId="28662" xr:uid="{32866072-E432-4A3B-854C-9D03E0E282B1}"/>
    <cellStyle name="Normal 40 6 2 5" xfId="34360" xr:uid="{F54714B1-6497-402B-98FE-26EB634960B4}"/>
    <cellStyle name="Normal 40 6 3" xfId="6847" xr:uid="{BC8117B0-93E5-42B6-B4B2-19B130FA9B56}"/>
    <cellStyle name="Normal 40 6 4" xfId="6848" xr:uid="{4DC130F2-AE8F-47BB-9893-A3689BD3BA21}"/>
    <cellStyle name="Normal 40 6 5" xfId="16427" xr:uid="{01D2542B-6450-4A39-ADE6-FC1B33B3A5B4}"/>
    <cellStyle name="Normal 40 6 6" xfId="22963" xr:uid="{51035E51-53D8-42A0-88D8-037365D0A23C}"/>
    <cellStyle name="Normal 40 6 7" xfId="28661" xr:uid="{5D7F07E2-DA81-45BD-823C-0A2F979E9F8C}"/>
    <cellStyle name="Normal 40 6 8" xfId="34359" xr:uid="{3DF09360-9B5D-4E63-93C2-6C87CEB92E00}"/>
    <cellStyle name="Normal 40 60" xfId="6849" xr:uid="{34AA50F6-95C9-4CC2-980E-DBDBB82C034A}"/>
    <cellStyle name="Normal 40 60 2" xfId="16429" xr:uid="{2D607A57-4722-4F46-80C7-F1325F0F4EBD}"/>
    <cellStyle name="Normal 40 60 3" xfId="22965" xr:uid="{90852134-11B4-41E5-B5D5-5B773EB55A15}"/>
    <cellStyle name="Normal 40 60 4" xfId="28663" xr:uid="{557727C8-BA9F-480E-9D89-2C666969EA7B}"/>
    <cellStyle name="Normal 40 60 5" xfId="34361" xr:uid="{C86BFA9E-F624-4764-849B-CF1003088F0E}"/>
    <cellStyle name="Normal 40 61" xfId="6850" xr:uid="{66CAE2ED-54C9-4C90-BEC3-C3F8C4F30CB7}"/>
    <cellStyle name="Normal 40 61 2" xfId="16430" xr:uid="{C15E9EE8-E6BF-40ED-BE0A-F7FAC99DB0F9}"/>
    <cellStyle name="Normal 40 61 3" xfId="22966" xr:uid="{99E25A47-E76F-48DC-9F61-39283F8F7C03}"/>
    <cellStyle name="Normal 40 61 4" xfId="28664" xr:uid="{21F02BD0-684B-4A5B-9685-BF38EB7E3E97}"/>
    <cellStyle name="Normal 40 61 5" xfId="34362" xr:uid="{D923176A-A81D-4F42-89A8-85F79382C6B4}"/>
    <cellStyle name="Normal 40 62" xfId="6851" xr:uid="{22EEC88E-2690-4AB2-A56C-FB9DFCCD7A7D}"/>
    <cellStyle name="Normal 40 62 2" xfId="16431" xr:uid="{732ED17E-FA2B-4888-A7B7-CB5D563A760D}"/>
    <cellStyle name="Normal 40 62 3" xfId="22967" xr:uid="{DBFC2AC1-FF16-4FA8-A296-A63ACBEB4A60}"/>
    <cellStyle name="Normal 40 62 4" xfId="28665" xr:uid="{78B5A558-A69A-423F-B1D6-192C01831ADE}"/>
    <cellStyle name="Normal 40 62 5" xfId="34363" xr:uid="{57478417-B57C-4535-BB35-51B347945908}"/>
    <cellStyle name="Normal 40 7" xfId="6852" xr:uid="{BBAAD618-DECA-404F-8978-8AB64ECE9A9D}"/>
    <cellStyle name="Normal 40 7 2" xfId="6853" xr:uid="{6D47761A-D2D8-4C40-8EE5-C68D622A093F}"/>
    <cellStyle name="Normal 40 7 2 2" xfId="16433" xr:uid="{9598910B-C4B9-45DF-A610-C23A65D176BA}"/>
    <cellStyle name="Normal 40 7 2 3" xfId="22969" xr:uid="{35F8FADB-CAAE-45BA-9AF3-EAB469E3EE03}"/>
    <cellStyle name="Normal 40 7 2 4" xfId="28667" xr:uid="{48BEA754-5DE4-43C3-AA6B-89A42DA28689}"/>
    <cellStyle name="Normal 40 7 2 5" xfId="34365" xr:uid="{958D806F-0762-4260-BE80-937C9F4E7FB0}"/>
    <cellStyle name="Normal 40 7 3" xfId="6854" xr:uid="{F82E31C5-9068-442A-80B6-8E985375BAEC}"/>
    <cellStyle name="Normal 40 7 4" xfId="6855" xr:uid="{1D0D587E-BEDF-4364-8BF1-905B4DC9788E}"/>
    <cellStyle name="Normal 40 7 5" xfId="16432" xr:uid="{4CF0CFEC-0726-4D82-9C8E-607251B832FE}"/>
    <cellStyle name="Normal 40 7 6" xfId="22968" xr:uid="{8FADE54D-284E-4D8F-855D-8EA83B6A9B12}"/>
    <cellStyle name="Normal 40 7 7" xfId="28666" xr:uid="{06B44DFB-28D8-405F-AC16-82952C61C23F}"/>
    <cellStyle name="Normal 40 7 8" xfId="34364" xr:uid="{81C8B308-3E83-44CE-BC86-FCC7BD06A7C1}"/>
    <cellStyle name="Normal 40 8" xfId="6856" xr:uid="{CBFF8C7C-8570-43CB-97F8-D7602B1FB57B}"/>
    <cellStyle name="Normal 40 8 2" xfId="6857" xr:uid="{8B68589B-8F1E-4F47-BE25-27BA8A273C6D}"/>
    <cellStyle name="Normal 40 8 2 2" xfId="16435" xr:uid="{6B143959-3460-4680-B252-3C4F7AC7E42C}"/>
    <cellStyle name="Normal 40 8 2 3" xfId="22971" xr:uid="{EF5622C5-1062-4E22-9501-7FFAE16F2CA3}"/>
    <cellStyle name="Normal 40 8 2 4" xfId="28669" xr:uid="{F8BEB18A-4FBF-48EE-B576-18F0542C783D}"/>
    <cellStyle name="Normal 40 8 2 5" xfId="34367" xr:uid="{412E3900-79B2-4DD6-BB77-76207E8C62FC}"/>
    <cellStyle name="Normal 40 8 3" xfId="6858" xr:uid="{DB48D33E-BF53-4B5E-A929-9B003084A1F5}"/>
    <cellStyle name="Normal 40 8 4" xfId="6859" xr:uid="{2BAFC6BE-23FA-483D-A182-E73C3A457E33}"/>
    <cellStyle name="Normal 40 8 5" xfId="16434" xr:uid="{4DA6E1E4-1AC4-4026-87D1-62EBFB9F60F3}"/>
    <cellStyle name="Normal 40 8 6" xfId="22970" xr:uid="{AF7E1F74-ADA0-464B-AEC8-FC9783F0CC9B}"/>
    <cellStyle name="Normal 40 8 7" xfId="28668" xr:uid="{7A284579-959B-4BF2-90BF-391D2331B937}"/>
    <cellStyle name="Normal 40 8 8" xfId="34366" xr:uid="{8C949327-F0B1-4FEB-A4BC-8BF319B9C4B9}"/>
    <cellStyle name="Normal 40 9" xfId="6860" xr:uid="{AF5FD968-4339-4849-B587-9826240F0AB2}"/>
    <cellStyle name="Normal 40 9 2" xfId="6861" xr:uid="{6075F44A-516E-48E6-9288-8DD373C1C2ED}"/>
    <cellStyle name="Normal 40 9 2 2" xfId="16437" xr:uid="{E862E6CB-9BDB-4777-90B4-3432C5A14EE8}"/>
    <cellStyle name="Normal 40 9 2 3" xfId="22973" xr:uid="{F34D3E6D-A8B1-4DE1-A84B-01C41FD48A87}"/>
    <cellStyle name="Normal 40 9 2 4" xfId="28671" xr:uid="{003B50F5-9671-417D-84DA-0B1627688FB6}"/>
    <cellStyle name="Normal 40 9 2 5" xfId="34369" xr:uid="{D2A932CA-9A47-430B-93B4-20D2C0ED9BC9}"/>
    <cellStyle name="Normal 40 9 3" xfId="6862" xr:uid="{2503AF85-317B-4CFE-8326-3E17D817B69A}"/>
    <cellStyle name="Normal 40 9 4" xfId="6863" xr:uid="{086AA3F0-AC34-4158-89C1-81B9834959A9}"/>
    <cellStyle name="Normal 40 9 5" xfId="16436" xr:uid="{AD432187-1F47-40EC-86F1-E059696C4E8F}"/>
    <cellStyle name="Normal 40 9 6" xfId="22972" xr:uid="{EF16909E-549C-4A6C-9FD5-F069A045D767}"/>
    <cellStyle name="Normal 40 9 7" xfId="28670" xr:uid="{BCB072B1-4490-4C56-B220-5988A00D2407}"/>
    <cellStyle name="Normal 40 9 8" xfId="34368" xr:uid="{881C9505-AF10-4A4B-A3BA-2F2E5ECAFCA1}"/>
    <cellStyle name="Normal 41" xfId="1190" xr:uid="{01734706-510A-4EAA-BFCC-1B1EF9046F32}"/>
    <cellStyle name="Normal 41 10" xfId="6864" xr:uid="{05B82A58-84BF-476F-B5FE-C2E67B17C064}"/>
    <cellStyle name="Normal 41 10 2" xfId="6865" xr:uid="{BAA82B49-4874-4474-9701-F973B880ABF1}"/>
    <cellStyle name="Normal 41 10 2 2" xfId="16439" xr:uid="{BFE45A71-27BA-4788-A767-9160E913703D}"/>
    <cellStyle name="Normal 41 10 2 3" xfId="22975" xr:uid="{14FF5E82-727C-429A-BE86-0FB41EAD2F76}"/>
    <cellStyle name="Normal 41 10 2 4" xfId="28673" xr:uid="{0C4B712A-B320-4BAA-A379-CD7FB68DFA2F}"/>
    <cellStyle name="Normal 41 10 2 5" xfId="34371" xr:uid="{15FA1A62-2BDA-4751-A1DF-449C60DEFCAB}"/>
    <cellStyle name="Normal 41 10 3" xfId="6866" xr:uid="{AEC63360-EB22-42F5-8306-4991A02111F1}"/>
    <cellStyle name="Normal 41 10 4" xfId="6867" xr:uid="{6589016F-B306-4B15-AACA-69C6D6005DCC}"/>
    <cellStyle name="Normal 41 10 5" xfId="16438" xr:uid="{3E32C028-E3F0-4054-A48B-F689FC442456}"/>
    <cellStyle name="Normal 41 10 6" xfId="22974" xr:uid="{2CB496A9-AA56-4A9D-B16D-9A5AA5C6A8F6}"/>
    <cellStyle name="Normal 41 10 7" xfId="28672" xr:uid="{C8304164-E33C-4A8E-ABD1-601F0ACF0E57}"/>
    <cellStyle name="Normal 41 10 8" xfId="34370" xr:uid="{9411BD90-CCED-4091-9ABE-14F7EE2C2AA7}"/>
    <cellStyle name="Normal 41 11" xfId="6868" xr:uid="{0CE14EA3-FFEB-4E5A-8F10-A076135A0B2D}"/>
    <cellStyle name="Normal 41 11 2" xfId="6869" xr:uid="{D4343523-8225-4B25-A942-70A9EEE1DE13}"/>
    <cellStyle name="Normal 41 11 2 2" xfId="16441" xr:uid="{44223E92-2E8A-4718-8339-DE3F23B6395E}"/>
    <cellStyle name="Normal 41 11 2 3" xfId="22977" xr:uid="{86EA0745-31D6-4D56-AA5B-1B7EF2E307FD}"/>
    <cellStyle name="Normal 41 11 2 4" xfId="28675" xr:uid="{D56D1DD3-1069-4173-8F65-0BD59CB951F5}"/>
    <cellStyle name="Normal 41 11 2 5" xfId="34373" xr:uid="{982DCA3E-93E8-4C71-BAC1-059276F14C3D}"/>
    <cellStyle name="Normal 41 11 3" xfId="6870" xr:uid="{55724ABD-7B59-4B1F-A1A2-6D849412B4BA}"/>
    <cellStyle name="Normal 41 11 4" xfId="6871" xr:uid="{81EB68FA-6E98-42AC-8D0A-8092D77AE45E}"/>
    <cellStyle name="Normal 41 11 5" xfId="16440" xr:uid="{AB155DA2-0C5B-46FB-8274-D5C7AC1510B4}"/>
    <cellStyle name="Normal 41 11 6" xfId="22976" xr:uid="{CCEC84B3-16C0-4F54-9EBD-A034D0E919CE}"/>
    <cellStyle name="Normal 41 11 7" xfId="28674" xr:uid="{97D530FA-506F-4D70-AAD6-42BB348C700C}"/>
    <cellStyle name="Normal 41 11 8" xfId="34372" xr:uid="{085FBE6B-A3A8-41D6-8B69-26D71EE48C29}"/>
    <cellStyle name="Normal 41 12" xfId="6872" xr:uid="{BC53EAC4-B832-4B05-AFCC-0283AABEB97E}"/>
    <cellStyle name="Normal 41 12 2" xfId="6873" xr:uid="{82462AB1-00D4-4CD2-B67A-9CB08FDD5460}"/>
    <cellStyle name="Normal 41 12 2 2" xfId="16443" xr:uid="{4AC0AB94-83E2-42B6-BD19-0F7CA5BAEEAB}"/>
    <cellStyle name="Normal 41 12 2 3" xfId="22979" xr:uid="{53F8E67C-358B-4B72-8A3B-03EBE95B3D76}"/>
    <cellStyle name="Normal 41 12 2 4" xfId="28677" xr:uid="{01593E4D-6881-443D-ACC3-F0F6ADCB79D6}"/>
    <cellStyle name="Normal 41 12 2 5" xfId="34375" xr:uid="{3BE6E606-EEB9-4376-907E-971591AB1846}"/>
    <cellStyle name="Normal 41 12 3" xfId="6874" xr:uid="{594A5B24-5EE0-49F8-9C78-CF3294D33633}"/>
    <cellStyle name="Normal 41 12 4" xfId="6875" xr:uid="{E9FDFAC3-8369-4F84-BEB6-4E53BD95C8DF}"/>
    <cellStyle name="Normal 41 12 5" xfId="16442" xr:uid="{5D8EEB75-503E-4718-97E5-B06A1DD6B3B0}"/>
    <cellStyle name="Normal 41 12 6" xfId="22978" xr:uid="{3DCD29EF-6182-401F-89FB-C664853D0493}"/>
    <cellStyle name="Normal 41 12 7" xfId="28676" xr:uid="{0D4E1140-6C24-421B-802E-5ECF4A32BDBD}"/>
    <cellStyle name="Normal 41 12 8" xfId="34374" xr:uid="{E8717A84-7665-4CDF-94B6-A8391A922E9B}"/>
    <cellStyle name="Normal 41 13" xfId="6876" xr:uid="{749AE552-BB6C-4C71-A945-8100FF7FF42C}"/>
    <cellStyle name="Normal 41 13 2" xfId="6877" xr:uid="{E16022AE-C387-4B03-8369-527276196A91}"/>
    <cellStyle name="Normal 41 13 2 2" xfId="16445" xr:uid="{C3C6D55C-A6DE-4DC4-92AA-34A2E498A5D2}"/>
    <cellStyle name="Normal 41 13 2 3" xfId="22981" xr:uid="{E34B16C9-C57A-407A-A1B2-4D51743819EA}"/>
    <cellStyle name="Normal 41 13 2 4" xfId="28679" xr:uid="{DE9DEC8B-6E2F-45E9-A8F9-79FF8343B5BE}"/>
    <cellStyle name="Normal 41 13 2 5" xfId="34377" xr:uid="{9FCBEBAD-8D24-4C89-80A4-6EBF1B38C13F}"/>
    <cellStyle name="Normal 41 13 3" xfId="6878" xr:uid="{2A427853-7E6E-4F4A-B9B0-6F8F5B23B00C}"/>
    <cellStyle name="Normal 41 13 4" xfId="6879" xr:uid="{E33F1792-7277-4DCD-8765-EB1BBF94A136}"/>
    <cellStyle name="Normal 41 13 5" xfId="16444" xr:uid="{F3A59D17-927C-499E-B0CF-11731346131C}"/>
    <cellStyle name="Normal 41 13 6" xfId="22980" xr:uid="{7BCBE53F-F194-4771-87C4-D7BDE7D198A1}"/>
    <cellStyle name="Normal 41 13 7" xfId="28678" xr:uid="{2978AC03-EB17-484E-A010-2C78F3E4C823}"/>
    <cellStyle name="Normal 41 13 8" xfId="34376" xr:uid="{DD14A15A-0232-4A9F-944B-F8E205CD663A}"/>
    <cellStyle name="Normal 41 14" xfId="6880" xr:uid="{12305ECF-A9F1-4FDD-8C53-05BCE3CB5150}"/>
    <cellStyle name="Normal 41 14 2" xfId="6881" xr:uid="{375F784F-358A-4E38-8F0C-BB7DE17C75FE}"/>
    <cellStyle name="Normal 41 14 2 2" xfId="16447" xr:uid="{41FFDE59-E0D4-4381-8C9C-8EEB7CEAB54C}"/>
    <cellStyle name="Normal 41 14 2 3" xfId="22983" xr:uid="{0372367F-6900-4CFF-B1CE-73CDEBF29DAB}"/>
    <cellStyle name="Normal 41 14 2 4" xfId="28681" xr:uid="{FFE9E571-FB07-403C-B3D7-2B38D276830C}"/>
    <cellStyle name="Normal 41 14 2 5" xfId="34379" xr:uid="{C54F1F8D-92BB-4D7E-BCB6-06EBE6D47131}"/>
    <cellStyle name="Normal 41 14 3" xfId="6882" xr:uid="{6B1A606C-1DA2-4385-ABCA-15E4FEDC47B0}"/>
    <cellStyle name="Normal 41 14 4" xfId="6883" xr:uid="{6B4368FE-686A-4232-BCD3-5F4C37F1159C}"/>
    <cellStyle name="Normal 41 14 5" xfId="16446" xr:uid="{A171039A-ABFA-47F4-AE32-36DB0CAABB6B}"/>
    <cellStyle name="Normal 41 14 6" xfId="22982" xr:uid="{57F19A4E-4BC0-4122-8A59-E3DC7C2106E7}"/>
    <cellStyle name="Normal 41 14 7" xfId="28680" xr:uid="{B32C711E-5156-46A0-9F10-1A0F56713405}"/>
    <cellStyle name="Normal 41 14 8" xfId="34378" xr:uid="{CC2D5198-362A-42CD-B31F-223164FECF69}"/>
    <cellStyle name="Normal 41 15" xfId="6884" xr:uid="{FE2EBFC4-E045-4ACA-8791-C6462CE0EDA3}"/>
    <cellStyle name="Normal 41 15 2" xfId="6885" xr:uid="{6645803E-589D-4DF1-B947-4FD3AB472C04}"/>
    <cellStyle name="Normal 41 15 2 2" xfId="16449" xr:uid="{53D56880-34CF-4D27-9AB8-30C686D3DB45}"/>
    <cellStyle name="Normal 41 15 2 3" xfId="22985" xr:uid="{5E30650E-DC48-413B-8B56-00DA5486BFA7}"/>
    <cellStyle name="Normal 41 15 2 4" xfId="28683" xr:uid="{0F475A86-87CB-42ED-B2D7-F49316FA07D1}"/>
    <cellStyle name="Normal 41 15 2 5" xfId="34381" xr:uid="{90EAE941-5130-4B61-9A03-3216F43D8D9A}"/>
    <cellStyle name="Normal 41 15 3" xfId="6886" xr:uid="{AB5CAD4A-4FD2-4146-A7BD-3A075FB82786}"/>
    <cellStyle name="Normal 41 15 4" xfId="6887" xr:uid="{70E068C3-D63A-4542-B884-36C98F6B2A3D}"/>
    <cellStyle name="Normal 41 15 5" xfId="16448" xr:uid="{96B18279-6006-4FA1-819F-40E92FAFAD3C}"/>
    <cellStyle name="Normal 41 15 6" xfId="22984" xr:uid="{A12F9DA8-7B8F-470C-B31A-1A4E7F8C276F}"/>
    <cellStyle name="Normal 41 15 7" xfId="28682" xr:uid="{836747A0-252A-496A-A986-E4BE13576567}"/>
    <cellStyle name="Normal 41 15 8" xfId="34380" xr:uid="{C2F2001B-DA9B-4D25-A1D5-A237E6127416}"/>
    <cellStyle name="Normal 41 16" xfId="6888" xr:uid="{6013470B-7281-43F6-A7E2-569BBD1AA8C7}"/>
    <cellStyle name="Normal 41 16 2" xfId="6889" xr:uid="{966AB5C1-83FA-4BF4-95E4-E3FB5D2B7800}"/>
    <cellStyle name="Normal 41 16 2 2" xfId="16451" xr:uid="{F01FC59B-9347-46E0-A801-49F7B74301C9}"/>
    <cellStyle name="Normal 41 16 2 3" xfId="22987" xr:uid="{1701BF4B-E358-4403-9073-E3207622C12D}"/>
    <cellStyle name="Normal 41 16 2 4" xfId="28685" xr:uid="{CC49E754-5113-471B-BB79-1B1176CB9FC9}"/>
    <cellStyle name="Normal 41 16 2 5" xfId="34383" xr:uid="{823F7E4F-DDBD-49AE-A097-A3D29FD4A5E4}"/>
    <cellStyle name="Normal 41 16 3" xfId="6890" xr:uid="{3CA0BCC9-797F-4C99-8D12-B73301632850}"/>
    <cellStyle name="Normal 41 16 4" xfId="6891" xr:uid="{69A5C9BA-4725-4470-8CF0-2A1BA82173F6}"/>
    <cellStyle name="Normal 41 16 5" xfId="16450" xr:uid="{F962803B-EFEF-4A97-8FD8-A5C46E7DF50E}"/>
    <cellStyle name="Normal 41 16 6" xfId="22986" xr:uid="{8384115A-4CBB-4F45-B10D-63ECE89E912B}"/>
    <cellStyle name="Normal 41 16 7" xfId="28684" xr:uid="{C0BE44E8-F59A-4E01-9825-0CA69F24608C}"/>
    <cellStyle name="Normal 41 16 8" xfId="34382" xr:uid="{002E8915-CB6F-4E50-99FD-3DB0AF4D48DA}"/>
    <cellStyle name="Normal 41 17" xfId="6892" xr:uid="{9AEE7A8B-C91F-4F0B-B4D1-AF745A58E95F}"/>
    <cellStyle name="Normal 41 17 2" xfId="6893" xr:uid="{05A518AA-D9D1-4B42-82C6-CC4A0BD9BA29}"/>
    <cellStyle name="Normal 41 17 2 2" xfId="16453" xr:uid="{DB7A506D-6DEA-4015-9CBF-4BE15EEFF7EE}"/>
    <cellStyle name="Normal 41 17 2 3" xfId="22989" xr:uid="{85D9B578-62FD-4494-B003-15BF28A33A37}"/>
    <cellStyle name="Normal 41 17 2 4" xfId="28687" xr:uid="{367F7058-34A6-4E1A-BB22-FE25E96B6A4F}"/>
    <cellStyle name="Normal 41 17 2 5" xfId="34385" xr:uid="{FC9DEA20-50AE-4389-8E66-FB5156F4B0DE}"/>
    <cellStyle name="Normal 41 17 3" xfId="6894" xr:uid="{DB210B99-2EB8-48D8-9824-1F6151389E96}"/>
    <cellStyle name="Normal 41 17 4" xfId="6895" xr:uid="{4F2DDAA2-F170-410D-BE73-EF7B439A0AC5}"/>
    <cellStyle name="Normal 41 17 5" xfId="16452" xr:uid="{AA2C8C01-1171-4E63-9C63-C461E99380A8}"/>
    <cellStyle name="Normal 41 17 6" xfId="22988" xr:uid="{C61DBAD9-C5C5-4065-A8F8-8042D5A8260A}"/>
    <cellStyle name="Normal 41 17 7" xfId="28686" xr:uid="{B488F73C-3B27-439C-B91E-7EC5C02E9427}"/>
    <cellStyle name="Normal 41 17 8" xfId="34384" xr:uid="{EBEF7822-AEF5-4DDB-A89C-2E64DC26657D}"/>
    <cellStyle name="Normal 41 18" xfId="6896" xr:uid="{C055CDBE-3F08-42C8-A865-A4B3F7F12224}"/>
    <cellStyle name="Normal 41 18 2" xfId="6897" xr:uid="{26223214-41F1-462F-8F48-4CF6457BBAD8}"/>
    <cellStyle name="Normal 41 18 2 2" xfId="16455" xr:uid="{3B79E65E-CE74-462C-859E-5306B857FF68}"/>
    <cellStyle name="Normal 41 18 2 3" xfId="22991" xr:uid="{D4E6F09E-CF15-4000-9FAF-60EC6578F52B}"/>
    <cellStyle name="Normal 41 18 2 4" xfId="28689" xr:uid="{46B8923A-168D-4EF8-B3F3-2111C6C933F0}"/>
    <cellStyle name="Normal 41 18 2 5" xfId="34387" xr:uid="{7B8CC031-6FDB-4FBF-8EBE-7B259E77C675}"/>
    <cellStyle name="Normal 41 18 3" xfId="6898" xr:uid="{1A7A945C-19E4-4ED7-951E-80C9859C9309}"/>
    <cellStyle name="Normal 41 18 4" xfId="6899" xr:uid="{ED4AD6DF-F61D-4069-B185-EA4428C849E4}"/>
    <cellStyle name="Normal 41 18 5" xfId="16454" xr:uid="{2FA83170-80CE-4CF9-BACA-45F1524ACA3E}"/>
    <cellStyle name="Normal 41 18 6" xfId="22990" xr:uid="{94C30E2D-549C-4656-A7DE-CAA77411AB9F}"/>
    <cellStyle name="Normal 41 18 7" xfId="28688" xr:uid="{5EE96714-A04D-4CFB-8C14-08CFB2C56963}"/>
    <cellStyle name="Normal 41 18 8" xfId="34386" xr:uid="{D4791D4F-3BFB-435D-8BDF-62D7C35DF55A}"/>
    <cellStyle name="Normal 41 19" xfId="6900" xr:uid="{975DC2D2-926E-455F-B582-05C17079044A}"/>
    <cellStyle name="Normal 41 19 2" xfId="6901" xr:uid="{23566CDB-003D-4249-A251-DCFE22573EED}"/>
    <cellStyle name="Normal 41 19 2 2" xfId="16457" xr:uid="{96A106EB-4222-40C6-AD7E-BF4987D3D9CA}"/>
    <cellStyle name="Normal 41 19 2 3" xfId="22993" xr:uid="{25F7E232-4B60-48BA-BBD0-4FF7619F95AC}"/>
    <cellStyle name="Normal 41 19 2 4" xfId="28691" xr:uid="{115B3CB4-843C-43C4-820E-C0B7516F8664}"/>
    <cellStyle name="Normal 41 19 2 5" xfId="34389" xr:uid="{2EE1C726-2907-4B58-90B6-8DA607551F94}"/>
    <cellStyle name="Normal 41 19 3" xfId="6902" xr:uid="{BB4FF854-86BE-4ECF-9143-447B1814C256}"/>
    <cellStyle name="Normal 41 19 4" xfId="6903" xr:uid="{5686F4CB-9D01-4437-99FF-AE345589A275}"/>
    <cellStyle name="Normal 41 19 5" xfId="16456" xr:uid="{8BBFD174-0456-4E1E-9A68-F26572A2C450}"/>
    <cellStyle name="Normal 41 19 6" xfId="22992" xr:uid="{D9A6B553-B963-4DB6-B015-E0052E7769DC}"/>
    <cellStyle name="Normal 41 19 7" xfId="28690" xr:uid="{0C37DCD2-0453-4F65-A903-85EC36085796}"/>
    <cellStyle name="Normal 41 19 8" xfId="34388" xr:uid="{5FD1E6B4-7FE7-42FD-A9F0-4509B94518A6}"/>
    <cellStyle name="Normal 41 2" xfId="6904" xr:uid="{1BFD545F-9B3F-456C-991D-8FFAC143C33C}"/>
    <cellStyle name="Normal 41 2 2" xfId="6905" xr:uid="{E4AEDC35-4344-458B-89CC-D6FC3EC06752}"/>
    <cellStyle name="Normal 41 2 2 2" xfId="16459" xr:uid="{BFFE5713-B74F-46EE-A3CE-9AC3D1755454}"/>
    <cellStyle name="Normal 41 2 2 3" xfId="22995" xr:uid="{780F9907-D2A8-424F-8303-6F9B4333C0DC}"/>
    <cellStyle name="Normal 41 2 2 4" xfId="28693" xr:uid="{1E6B70F1-D889-48A5-9A9A-42CA26F60B42}"/>
    <cellStyle name="Normal 41 2 2 5" xfId="34391" xr:uid="{436278B3-03F9-4D5E-9E1B-DA8A61D73D47}"/>
    <cellStyle name="Normal 41 2 3" xfId="6906" xr:uid="{769B4DE6-5469-4DBD-BDC0-C025611D567B}"/>
    <cellStyle name="Normal 41 2 4" xfId="6907" xr:uid="{9C550898-0A31-4A06-9BA1-CC8EE3C18E11}"/>
    <cellStyle name="Normal 41 2 5" xfId="16458" xr:uid="{C77F9F91-4D7E-4926-B4CF-E72F20722EB2}"/>
    <cellStyle name="Normal 41 2 6" xfId="22994" xr:uid="{923EC1D9-54B5-4038-BCB6-6787C83109A6}"/>
    <cellStyle name="Normal 41 2 7" xfId="28692" xr:uid="{A9DBC556-DB76-4462-8D99-8A5DD9243B29}"/>
    <cellStyle name="Normal 41 2 8" xfId="34390" xr:uid="{59D618A3-2035-4421-8032-4B297A4A646A}"/>
    <cellStyle name="Normal 41 20" xfId="6908" xr:uid="{ED4CC501-900B-48F5-BAF9-AAD9AE7824DF}"/>
    <cellStyle name="Normal 41 20 2" xfId="16460" xr:uid="{F5705893-8959-40AA-A8C0-5BB78E8E1170}"/>
    <cellStyle name="Normal 41 20 3" xfId="22996" xr:uid="{0E575F00-F4FB-4304-81FA-50F381566B3C}"/>
    <cellStyle name="Normal 41 20 4" xfId="28694" xr:uid="{12972094-A956-4FC2-BB26-C2ABE7A9C029}"/>
    <cellStyle name="Normal 41 20 5" xfId="34392" xr:uid="{CFCE50EC-44A4-4EA6-A44F-12ADC7937F52}"/>
    <cellStyle name="Normal 41 21" xfId="6909" xr:uid="{8E0DB4EB-5784-40DB-8572-6ADBDA099FA0}"/>
    <cellStyle name="Normal 41 21 2" xfId="16461" xr:uid="{7D86AFA8-EB49-4CB4-BA8E-242B69CC9445}"/>
    <cellStyle name="Normal 41 21 3" xfId="22997" xr:uid="{F69E8634-2296-45B8-8C90-FB7B7AF3C3FB}"/>
    <cellStyle name="Normal 41 21 4" xfId="28695" xr:uid="{6A343A7A-317D-4B87-B960-3E0FCCBFC2CB}"/>
    <cellStyle name="Normal 41 21 5" xfId="34393" xr:uid="{EF93D60D-138B-4262-8FF6-882A0BAE1ED4}"/>
    <cellStyle name="Normal 41 22" xfId="6910" xr:uid="{D91B169F-B532-40FA-9CBB-FF94238017FB}"/>
    <cellStyle name="Normal 41 22 2" xfId="16462" xr:uid="{61803553-763B-4EA6-AD1E-C276AAC80B47}"/>
    <cellStyle name="Normal 41 22 3" xfId="22998" xr:uid="{D67AD3E4-A156-49C1-B322-7CB63052C4A6}"/>
    <cellStyle name="Normal 41 22 4" xfId="28696" xr:uid="{299F283E-C0CB-45EF-90CA-AE16F17F500C}"/>
    <cellStyle name="Normal 41 22 5" xfId="34394" xr:uid="{99D23329-BB70-4FC0-94C5-DB5A1435AE4C}"/>
    <cellStyle name="Normal 41 23" xfId="6911" xr:uid="{0C7C990A-B8D6-4A4A-8EE6-1F52C47B59B9}"/>
    <cellStyle name="Normal 41 23 2" xfId="16463" xr:uid="{03929732-219B-4051-99DD-E04E317AA600}"/>
    <cellStyle name="Normal 41 23 3" xfId="22999" xr:uid="{F29170BC-D20C-4CB2-8F47-EE15786F7D86}"/>
    <cellStyle name="Normal 41 23 4" xfId="28697" xr:uid="{1114050C-900C-4129-90D5-D7A7195ED906}"/>
    <cellStyle name="Normal 41 23 5" xfId="34395" xr:uid="{CA438C8F-7C7F-43A4-BAF3-CF8CA8E0E6A3}"/>
    <cellStyle name="Normal 41 24" xfId="6912" xr:uid="{037CCB78-9B67-4C37-9AAD-70F1AAA009F6}"/>
    <cellStyle name="Normal 41 24 2" xfId="16464" xr:uid="{D020D3EF-8272-4610-8343-A18A631FA4FC}"/>
    <cellStyle name="Normal 41 24 3" xfId="23000" xr:uid="{5BD9261A-D5CE-471D-848A-274AD1EBFF4A}"/>
    <cellStyle name="Normal 41 24 4" xfId="28698" xr:uid="{FCB2CDCE-4035-432B-AC21-282A8A6136A7}"/>
    <cellStyle name="Normal 41 24 5" xfId="34396" xr:uid="{C3E6C5AB-5C7B-4A30-B704-4AA5D4C4D0F0}"/>
    <cellStyle name="Normal 41 25" xfId="6913" xr:uid="{FCADE068-6885-4099-9B51-FB198A9FB7A7}"/>
    <cellStyle name="Normal 41 25 2" xfId="16465" xr:uid="{C62D124A-B1FC-4846-AFEB-C991D074C437}"/>
    <cellStyle name="Normal 41 25 3" xfId="23001" xr:uid="{7D02C642-9E33-4E2A-B7A7-DB391F602C4C}"/>
    <cellStyle name="Normal 41 25 4" xfId="28699" xr:uid="{832C7E8F-26F1-457B-AACC-36B6BF14C468}"/>
    <cellStyle name="Normal 41 25 5" xfId="34397" xr:uid="{8C483EBB-0AE8-441F-9135-1F3D0DCFDFB7}"/>
    <cellStyle name="Normal 41 26" xfId="6914" xr:uid="{02FD5568-CBD2-4D8A-BD99-D00FE5B7F8D0}"/>
    <cellStyle name="Normal 41 26 2" xfId="16466" xr:uid="{A31C1CDB-67D1-4872-85A7-475B67D21C78}"/>
    <cellStyle name="Normal 41 26 3" xfId="23002" xr:uid="{8837CB0D-6AB0-4087-A28B-57CFEBA7AAAE}"/>
    <cellStyle name="Normal 41 26 4" xfId="28700" xr:uid="{7FF14759-77CE-4EE6-A2DE-F5702A1BF337}"/>
    <cellStyle name="Normal 41 26 5" xfId="34398" xr:uid="{592BBB67-09D4-4041-A262-E6ADB5DF2D24}"/>
    <cellStyle name="Normal 41 27" xfId="6915" xr:uid="{575DA567-15D8-4471-A574-8FF4A733C34D}"/>
    <cellStyle name="Normal 41 27 2" xfId="16467" xr:uid="{B175877F-41B9-45D6-A38C-1EEEDA299DAE}"/>
    <cellStyle name="Normal 41 27 3" xfId="23003" xr:uid="{A1A61A8F-63C5-4913-A195-D6D1A8A8E570}"/>
    <cellStyle name="Normal 41 27 4" xfId="28701" xr:uid="{4CEA31D8-126A-4BED-A659-6EFA2C3CCF6D}"/>
    <cellStyle name="Normal 41 27 5" xfId="34399" xr:uid="{E34BA883-129B-4C34-A86A-9BCCE8562462}"/>
    <cellStyle name="Normal 41 28" xfId="6916" xr:uid="{36CC4322-7515-4AE1-8602-BB83007EA124}"/>
    <cellStyle name="Normal 41 28 2" xfId="16468" xr:uid="{0979CEB3-9389-498A-8593-C32D4ACCB363}"/>
    <cellStyle name="Normal 41 28 3" xfId="23004" xr:uid="{4CDD75C1-7441-4235-BD4F-E31490237199}"/>
    <cellStyle name="Normal 41 28 4" xfId="28702" xr:uid="{8B929E54-1C0E-4946-8138-B4A7BD0A92CB}"/>
    <cellStyle name="Normal 41 28 5" xfId="34400" xr:uid="{24DF7FA2-DCD4-4430-A502-3119F0517354}"/>
    <cellStyle name="Normal 41 29" xfId="6917" xr:uid="{9136B374-29AE-4C27-B809-7D732BF64B9B}"/>
    <cellStyle name="Normal 41 29 2" xfId="16469" xr:uid="{F07C4218-BE4D-4364-8442-5375C280879B}"/>
    <cellStyle name="Normal 41 29 3" xfId="23005" xr:uid="{8825D1C2-9CC4-4872-BF6A-D6A90055FA92}"/>
    <cellStyle name="Normal 41 29 4" xfId="28703" xr:uid="{29E40DCD-179B-418B-82CA-BD2D68954057}"/>
    <cellStyle name="Normal 41 29 5" xfId="34401" xr:uid="{CCD64E79-1BFF-4473-9EF1-C49D726F0693}"/>
    <cellStyle name="Normal 41 3" xfId="6918" xr:uid="{4F4A9266-8DF7-4EBE-8007-F36B71BDFCBF}"/>
    <cellStyle name="Normal 41 3 2" xfId="6919" xr:uid="{73E4284E-2FF0-41E0-A1E8-59B9CB34923C}"/>
    <cellStyle name="Normal 41 3 2 2" xfId="16471" xr:uid="{E3E5F2DC-4757-4FD9-BBC2-988CEDC90105}"/>
    <cellStyle name="Normal 41 3 2 3" xfId="23007" xr:uid="{59113D7B-0708-4AFC-AFC8-96488C734204}"/>
    <cellStyle name="Normal 41 3 2 4" xfId="28705" xr:uid="{291C9610-AADF-41D5-B0E0-560AB2A63DE6}"/>
    <cellStyle name="Normal 41 3 2 5" xfId="34403" xr:uid="{44D82EEC-5128-4BCE-917F-6CF2266C0F74}"/>
    <cellStyle name="Normal 41 3 3" xfId="6920" xr:uid="{0B068FCE-4EBE-442B-9435-0236B4450C63}"/>
    <cellStyle name="Normal 41 3 4" xfId="6921" xr:uid="{12DFD59E-E4BF-44B4-9CD3-6C3A81A5A46C}"/>
    <cellStyle name="Normal 41 3 5" xfId="16470" xr:uid="{625CE9A5-2B54-4427-86D7-E3889ABCF29D}"/>
    <cellStyle name="Normal 41 3 6" xfId="23006" xr:uid="{D17566EB-3F47-4879-A134-C2A6BCFB2BEF}"/>
    <cellStyle name="Normal 41 3 7" xfId="28704" xr:uid="{02FF45FD-10DF-4AA2-9B0A-4FB5DFBE951A}"/>
    <cellStyle name="Normal 41 3 8" xfId="34402" xr:uid="{317EE9BF-6F9C-4329-AFDB-0383EFD3E0BF}"/>
    <cellStyle name="Normal 41 30" xfId="6922" xr:uid="{2113BCBD-5F4E-43E9-BD53-98186F271EBE}"/>
    <cellStyle name="Normal 41 30 2" xfId="16472" xr:uid="{1CA52121-5F2D-4912-A79B-3F381C82FD91}"/>
    <cellStyle name="Normal 41 30 3" xfId="23008" xr:uid="{9D7A76A9-0C55-40FD-A190-F8672E1953C1}"/>
    <cellStyle name="Normal 41 30 4" xfId="28706" xr:uid="{C598238F-CD24-4388-BB19-8EEFA0B670BB}"/>
    <cellStyle name="Normal 41 30 5" xfId="34404" xr:uid="{F6A2B282-9927-49B2-BE57-0FA2D0124AAF}"/>
    <cellStyle name="Normal 41 31" xfId="6923" xr:uid="{930431C0-CAC2-47BB-A9AC-F7B387F1BFE1}"/>
    <cellStyle name="Normal 41 31 2" xfId="16473" xr:uid="{BAA877C7-7A3B-4879-B6B7-35D964BC9834}"/>
    <cellStyle name="Normal 41 31 3" xfId="23009" xr:uid="{CDAB2F08-11DD-4779-ADCA-AF2943A705B6}"/>
    <cellStyle name="Normal 41 31 4" xfId="28707" xr:uid="{B23DD35F-53C1-4359-A53F-27EBB06F4960}"/>
    <cellStyle name="Normal 41 31 5" xfId="34405" xr:uid="{071D6BF9-98EE-43E0-95D1-1BA9350A9409}"/>
    <cellStyle name="Normal 41 32" xfId="6924" xr:uid="{ACDD63FD-634F-4EEB-B6FE-AE764B9F4F76}"/>
    <cellStyle name="Normal 41 32 2" xfId="16474" xr:uid="{471B5943-A4E6-4193-AD37-094CBC3D1D9F}"/>
    <cellStyle name="Normal 41 32 3" xfId="23010" xr:uid="{D715EB6B-BD51-4B56-BE34-1E15AFFAC004}"/>
    <cellStyle name="Normal 41 32 4" xfId="28708" xr:uid="{F705A400-69A6-4E48-9F9C-79D23C324486}"/>
    <cellStyle name="Normal 41 32 5" xfId="34406" xr:uid="{68EECEF6-0267-4B61-87AA-A4135DD7204C}"/>
    <cellStyle name="Normal 41 33" xfId="6925" xr:uid="{C8B44565-D14D-4917-AAE9-8F4A98AAAD1A}"/>
    <cellStyle name="Normal 41 33 2" xfId="16475" xr:uid="{44D2F379-6E39-4D35-B421-2B9977D185BD}"/>
    <cellStyle name="Normal 41 33 3" xfId="23011" xr:uid="{7B80BFD0-95DE-4BF3-A3C5-F10BC54CC68C}"/>
    <cellStyle name="Normal 41 33 4" xfId="28709" xr:uid="{A5F08F43-B0AD-49AD-B22E-161FD8171EDA}"/>
    <cellStyle name="Normal 41 33 5" xfId="34407" xr:uid="{B897C351-3464-4303-9EC7-80009206EC01}"/>
    <cellStyle name="Normal 41 34" xfId="6926" xr:uid="{AC388E3B-4899-41EF-B0D9-8CBC5CD71FBA}"/>
    <cellStyle name="Normal 41 34 2" xfId="16476" xr:uid="{7D823FDF-5265-409A-92A4-6C165CFC5D15}"/>
    <cellStyle name="Normal 41 34 3" xfId="23012" xr:uid="{57BE49DE-0856-4E5C-816D-366BEA89FA55}"/>
    <cellStyle name="Normal 41 34 4" xfId="28710" xr:uid="{D4292BF1-1E92-4C8E-9C1A-D5160D53B897}"/>
    <cellStyle name="Normal 41 34 5" xfId="34408" xr:uid="{0F310326-02BD-4628-8FAD-09E52510B56E}"/>
    <cellStyle name="Normal 41 35" xfId="6927" xr:uid="{D6B5A57F-197F-43CD-B279-A133D73D4A37}"/>
    <cellStyle name="Normal 41 35 2" xfId="16477" xr:uid="{BF6C7B10-0A0C-4650-A7E8-CF00BDE2A79A}"/>
    <cellStyle name="Normal 41 35 3" xfId="23013" xr:uid="{27625488-C895-45F3-8C2F-BCAC848D1AFF}"/>
    <cellStyle name="Normal 41 35 4" xfId="28711" xr:uid="{B75CE10E-F934-4D2C-9EBE-4F5E09B0805D}"/>
    <cellStyle name="Normal 41 35 5" xfId="34409" xr:uid="{C8412FD7-3533-4C4B-8F6A-C1FFFA00C833}"/>
    <cellStyle name="Normal 41 36" xfId="6928" xr:uid="{818BE01F-804D-4DD0-96AA-EBF3E7D1602B}"/>
    <cellStyle name="Normal 41 36 2" xfId="16478" xr:uid="{0F7170E8-3D8E-4678-B849-7C6422D9737D}"/>
    <cellStyle name="Normal 41 36 3" xfId="23014" xr:uid="{9138B776-2020-40E7-9365-D4C8FDDF033C}"/>
    <cellStyle name="Normal 41 36 4" xfId="28712" xr:uid="{86E03E29-0D5D-4624-B8AA-E98696DA7C93}"/>
    <cellStyle name="Normal 41 36 5" xfId="34410" xr:uid="{9DAA4B0D-2231-4D74-B506-485CCD189BC5}"/>
    <cellStyle name="Normal 41 37" xfId="6929" xr:uid="{EE92AF4D-291E-4DCF-BEAD-A701BB2E3CCD}"/>
    <cellStyle name="Normal 41 37 2" xfId="16479" xr:uid="{6295EBC9-50E5-4A26-80D3-D37F062F9176}"/>
    <cellStyle name="Normal 41 37 3" xfId="23015" xr:uid="{C5F9DCED-FC77-42D3-9F56-0F7211CEEA25}"/>
    <cellStyle name="Normal 41 37 4" xfId="28713" xr:uid="{C5B29120-2941-49ED-93FC-D63E0EDECF63}"/>
    <cellStyle name="Normal 41 37 5" xfId="34411" xr:uid="{CD8B24E6-A55A-4F43-BEFF-610338739809}"/>
    <cellStyle name="Normal 41 38" xfId="6930" xr:uid="{24C83E79-257C-4C17-80E7-300647E88A9A}"/>
    <cellStyle name="Normal 41 38 2" xfId="16480" xr:uid="{379E8E33-EEE3-4A6E-A8F4-45E178F580D7}"/>
    <cellStyle name="Normal 41 38 3" xfId="23016" xr:uid="{CA832049-A493-4741-A774-1DE7CD398ADF}"/>
    <cellStyle name="Normal 41 38 4" xfId="28714" xr:uid="{5FDFC567-B3C6-45D4-AED8-7514DBF9E68F}"/>
    <cellStyle name="Normal 41 38 5" xfId="34412" xr:uid="{22AE8E01-5D9D-4063-8A5D-2AC78E9DD697}"/>
    <cellStyle name="Normal 41 39" xfId="6931" xr:uid="{2B382EF5-76F8-4E49-9771-BB074893CEDA}"/>
    <cellStyle name="Normal 41 39 2" xfId="16481" xr:uid="{FCA26288-41AA-47C7-ADEC-089E6538CD11}"/>
    <cellStyle name="Normal 41 39 3" xfId="23017" xr:uid="{34D1ACD8-72EC-4817-9691-C426E9657432}"/>
    <cellStyle name="Normal 41 39 4" xfId="28715" xr:uid="{4DB55DC6-E8B1-423F-91A0-71260B1ED9BC}"/>
    <cellStyle name="Normal 41 39 5" xfId="34413" xr:uid="{D917EE91-B924-4ECA-B0FD-99C2338FAB88}"/>
    <cellStyle name="Normal 41 4" xfId="6932" xr:uid="{BB33EC02-C492-494B-950B-8DDB2273FA2C}"/>
    <cellStyle name="Normal 41 4 2" xfId="6933" xr:uid="{9CF532D0-4CD6-4ADE-90B8-63C9AB801705}"/>
    <cellStyle name="Normal 41 4 2 2" xfId="16483" xr:uid="{74F184DD-CC7F-4399-B26A-4E1D27B84333}"/>
    <cellStyle name="Normal 41 4 2 3" xfId="23019" xr:uid="{3377F8E7-715B-433F-A083-0320AE307B6D}"/>
    <cellStyle name="Normal 41 4 2 4" xfId="28717" xr:uid="{5C1201D7-F3E3-4674-AC91-A57DACB22067}"/>
    <cellStyle name="Normal 41 4 2 5" xfId="34415" xr:uid="{78B17EBB-E44C-4A34-96DC-F6D599507425}"/>
    <cellStyle name="Normal 41 4 3" xfId="6934" xr:uid="{6C0938AE-9CBC-40F5-ABF7-D6AF1C2A7310}"/>
    <cellStyle name="Normal 41 4 4" xfId="6935" xr:uid="{2E3259D1-1EAD-4A83-BD87-FE36E5CCA95D}"/>
    <cellStyle name="Normal 41 4 5" xfId="16482" xr:uid="{1C521B4F-0D89-42D2-A0A5-DB6D41B72295}"/>
    <cellStyle name="Normal 41 4 6" xfId="23018" xr:uid="{D565B12A-18F1-4209-B8E0-58ED18DAC382}"/>
    <cellStyle name="Normal 41 4 7" xfId="28716" xr:uid="{7F68E0F5-58AF-4196-86CF-7513289E98D8}"/>
    <cellStyle name="Normal 41 4 8" xfId="34414" xr:uid="{925CBDA4-E593-4F74-BD79-C5A7526C84F8}"/>
    <cellStyle name="Normal 41 40" xfId="6936" xr:uid="{53DD4BFA-8B90-498D-A355-0880D5BB070F}"/>
    <cellStyle name="Normal 41 40 2" xfId="16484" xr:uid="{CD3047BC-9A7E-4D04-8C1B-F52E4287E359}"/>
    <cellStyle name="Normal 41 40 3" xfId="23020" xr:uid="{B24BA0B4-942D-4BF3-9E31-2D43AD704204}"/>
    <cellStyle name="Normal 41 40 4" xfId="28718" xr:uid="{CD5AA233-15E8-452A-9201-EC7B5BC8A9F4}"/>
    <cellStyle name="Normal 41 40 5" xfId="34416" xr:uid="{04722454-7C3D-46B4-B960-2059DE5B6214}"/>
    <cellStyle name="Normal 41 41" xfId="6937" xr:uid="{99653E28-5828-48FF-9D98-E335FBAA4A7B}"/>
    <cellStyle name="Normal 41 41 2" xfId="16485" xr:uid="{ECC345EC-66E4-419C-AB33-74ABCF3E937F}"/>
    <cellStyle name="Normal 41 41 3" xfId="23021" xr:uid="{422F23EE-06F2-4914-8BE9-DF0BE15EBCE0}"/>
    <cellStyle name="Normal 41 41 4" xfId="28719" xr:uid="{2787A2AB-55BC-4188-98C8-6CE92EE831D8}"/>
    <cellStyle name="Normal 41 41 5" xfId="34417" xr:uid="{DAC84120-FAD8-447D-AAD4-F1A0CC2AB209}"/>
    <cellStyle name="Normal 41 42" xfId="6938" xr:uid="{7929CD1C-695B-421D-B510-71E886AEDDB8}"/>
    <cellStyle name="Normal 41 42 2" xfId="16486" xr:uid="{CBEC432D-5F2B-4B44-9F38-5EBD94039E40}"/>
    <cellStyle name="Normal 41 42 3" xfId="23022" xr:uid="{6A130B53-ECA6-4092-B3E5-2A9EEC512AFD}"/>
    <cellStyle name="Normal 41 42 4" xfId="28720" xr:uid="{989F65B1-0A16-4F42-AF28-1EE62EE466CA}"/>
    <cellStyle name="Normal 41 42 5" xfId="34418" xr:uid="{E49A899B-B88D-4A5B-88FB-913FF6BC2EE8}"/>
    <cellStyle name="Normal 41 43" xfId="6939" xr:uid="{8A607355-7509-4535-9898-8FFA56693D0A}"/>
    <cellStyle name="Normal 41 43 2" xfId="16487" xr:uid="{35F7DC6D-07B9-452C-8E1C-341325CD396E}"/>
    <cellStyle name="Normal 41 43 3" xfId="23023" xr:uid="{7254AED9-DFC6-45E7-BADD-69CFFEC63DCB}"/>
    <cellStyle name="Normal 41 43 4" xfId="28721" xr:uid="{F82AA5C3-813A-41F4-BF34-A3807BE71505}"/>
    <cellStyle name="Normal 41 43 5" xfId="34419" xr:uid="{23D01683-213C-4F3C-808A-DA123B69C36F}"/>
    <cellStyle name="Normal 41 44" xfId="6940" xr:uid="{91E33FD5-9693-4E01-9B6C-80326310F5D1}"/>
    <cellStyle name="Normal 41 44 2" xfId="16488" xr:uid="{78791C7B-8D12-4A81-92AD-60EBB67347E3}"/>
    <cellStyle name="Normal 41 44 3" xfId="23024" xr:uid="{A4F8363C-1A95-43C2-AFD0-889AE66A242E}"/>
    <cellStyle name="Normal 41 44 4" xfId="28722" xr:uid="{CB65052D-4ECE-4E23-87A8-8E4D610EAC9A}"/>
    <cellStyle name="Normal 41 44 5" xfId="34420" xr:uid="{F9D1917C-384D-4EC4-BCFB-9264F6951C8B}"/>
    <cellStyle name="Normal 41 45" xfId="6941" xr:uid="{9E89C914-80D8-4345-8234-88344EE7A254}"/>
    <cellStyle name="Normal 41 45 2" xfId="16489" xr:uid="{65CBA92A-566A-4D01-ACCB-4763AC301E38}"/>
    <cellStyle name="Normal 41 45 3" xfId="23025" xr:uid="{D4BD409E-0F46-4693-858B-2F521DD9BCAF}"/>
    <cellStyle name="Normal 41 45 4" xfId="28723" xr:uid="{10EC8782-D47F-4F87-807A-19C3753A1985}"/>
    <cellStyle name="Normal 41 45 5" xfId="34421" xr:uid="{6274A5EC-4018-4143-8907-C0BF7083D43E}"/>
    <cellStyle name="Normal 41 46" xfId="6942" xr:uid="{5FFC1AF4-A983-49E2-B2D6-1508400F992B}"/>
    <cellStyle name="Normal 41 46 2" xfId="16490" xr:uid="{29FDF865-FB0F-488E-A809-6CF0BDA36B6B}"/>
    <cellStyle name="Normal 41 46 3" xfId="23026" xr:uid="{CCCA5D32-5FB1-4261-AE93-7529F7593E62}"/>
    <cellStyle name="Normal 41 46 4" xfId="28724" xr:uid="{7A09F149-B794-4E45-9DEA-125D826E9CD1}"/>
    <cellStyle name="Normal 41 46 5" xfId="34422" xr:uid="{C26601AE-6819-4168-B3BB-A69A755295D8}"/>
    <cellStyle name="Normal 41 47" xfId="6943" xr:uid="{2C8CD283-5E9B-4615-BD87-A1E1456C6066}"/>
    <cellStyle name="Normal 41 47 2" xfId="16491" xr:uid="{AA107AAE-A628-4A9E-A38D-873A7319A98D}"/>
    <cellStyle name="Normal 41 47 3" xfId="23027" xr:uid="{73EEEBA1-AEDF-4193-99F4-E395E7B6ECE3}"/>
    <cellStyle name="Normal 41 47 4" xfId="28725" xr:uid="{836E47B8-D634-4D4F-8C6A-6B54FB769D20}"/>
    <cellStyle name="Normal 41 47 5" xfId="34423" xr:uid="{9D1577AF-FBBA-4CE0-8AD2-7492CFB86431}"/>
    <cellStyle name="Normal 41 48" xfId="6944" xr:uid="{C45DF356-29BC-4619-BEF6-25CE4C8F3C4C}"/>
    <cellStyle name="Normal 41 48 2" xfId="16492" xr:uid="{742B3881-666F-4D0C-9DCE-92D4D3258B3C}"/>
    <cellStyle name="Normal 41 48 3" xfId="23028" xr:uid="{24E03903-8EB2-4B51-98BE-78EFEFAE1B0C}"/>
    <cellStyle name="Normal 41 48 4" xfId="28726" xr:uid="{C122BD52-F106-4044-8DE4-031F70E66C00}"/>
    <cellStyle name="Normal 41 48 5" xfId="34424" xr:uid="{0CF28358-F379-499E-8B25-A210E32BEFD0}"/>
    <cellStyle name="Normal 41 49" xfId="6945" xr:uid="{ACFA5BA2-A76C-4393-853F-D19FB9253F2E}"/>
    <cellStyle name="Normal 41 49 2" xfId="16493" xr:uid="{D43605A0-37D4-4B0E-8040-DFAD5FC099A8}"/>
    <cellStyle name="Normal 41 49 3" xfId="23029" xr:uid="{3EE8ACEF-D3A5-4CEC-905C-82CEA9D3C9C9}"/>
    <cellStyle name="Normal 41 49 4" xfId="28727" xr:uid="{7F047C3C-5A83-4979-9E29-BC49D63E2C01}"/>
    <cellStyle name="Normal 41 49 5" xfId="34425" xr:uid="{4FFE5B8F-4A25-4A27-B0F2-EBBEBE8BFD31}"/>
    <cellStyle name="Normal 41 5" xfId="6946" xr:uid="{342ED26F-810D-4590-A918-58523EDB2536}"/>
    <cellStyle name="Normal 41 5 2" xfId="6947" xr:uid="{6A638A31-D162-4F13-AEA7-ED66C122D059}"/>
    <cellStyle name="Normal 41 5 2 2" xfId="16495" xr:uid="{23BF3439-DAA9-487C-BD4D-D0886D4E5E14}"/>
    <cellStyle name="Normal 41 5 2 3" xfId="23031" xr:uid="{0BEDF738-7C86-4A0B-A4B3-64320413F3EA}"/>
    <cellStyle name="Normal 41 5 2 4" xfId="28729" xr:uid="{08819798-B1B0-4869-83AF-61BEB0B75414}"/>
    <cellStyle name="Normal 41 5 2 5" xfId="34427" xr:uid="{2038BC13-8018-434D-89E1-48EB256BF5A1}"/>
    <cellStyle name="Normal 41 5 3" xfId="6948" xr:uid="{B99ECF7E-B834-44C6-BE6A-99BBAB5322AE}"/>
    <cellStyle name="Normal 41 5 4" xfId="6949" xr:uid="{6EF6FFA3-6E0E-415C-BB58-E159A7B916DD}"/>
    <cellStyle name="Normal 41 5 5" xfId="16494" xr:uid="{12F41FB6-8FFB-4919-A569-1AB921E2A305}"/>
    <cellStyle name="Normal 41 5 6" xfId="23030" xr:uid="{1D1CD77C-7BDE-456A-BE5B-93B4C749BB51}"/>
    <cellStyle name="Normal 41 5 7" xfId="28728" xr:uid="{D49AAB63-D4AC-4555-9A13-8C4BB72C136A}"/>
    <cellStyle name="Normal 41 5 8" xfId="34426" xr:uid="{4A72F8FD-AA38-42E8-8A77-1F949087CBCB}"/>
    <cellStyle name="Normal 41 50" xfId="6950" xr:uid="{2AF45800-8E21-46C7-8BF4-BAA2BA283029}"/>
    <cellStyle name="Normal 41 50 2" xfId="16496" xr:uid="{BC1BB365-CE89-4266-B1D6-6ECB2668E7D0}"/>
    <cellStyle name="Normal 41 50 3" xfId="23032" xr:uid="{0EBB677B-D2AA-4647-9D9A-B5E115122A21}"/>
    <cellStyle name="Normal 41 50 4" xfId="28730" xr:uid="{C6740F1F-6A56-4FF8-807B-759298425A18}"/>
    <cellStyle name="Normal 41 50 5" xfId="34428" xr:uid="{09A2CD05-1282-467B-964C-5FE39BCD4A2B}"/>
    <cellStyle name="Normal 41 51" xfId="6951" xr:uid="{24C5B10B-4238-4610-99CD-A443662598A7}"/>
    <cellStyle name="Normal 41 51 2" xfId="16497" xr:uid="{70BE3365-0BD0-4E34-A9F0-0C0CFD8DD335}"/>
    <cellStyle name="Normal 41 51 3" xfId="23033" xr:uid="{0BA43A02-41AE-4E1D-8290-26E6B2261C7D}"/>
    <cellStyle name="Normal 41 51 4" xfId="28731" xr:uid="{1E7D8AB1-0D4A-41E4-8E16-FD8E64C77F5F}"/>
    <cellStyle name="Normal 41 51 5" xfId="34429" xr:uid="{ED8E2F6B-6C3E-4492-AE9F-6EDDC80DCEE0}"/>
    <cellStyle name="Normal 41 52" xfId="6952" xr:uid="{6005C72B-EDB1-448A-A344-5504375DC683}"/>
    <cellStyle name="Normal 41 52 2" xfId="16498" xr:uid="{1BBC06C5-ECF0-4F93-ABB8-5EEDEE27F86D}"/>
    <cellStyle name="Normal 41 52 3" xfId="23034" xr:uid="{CDE7C423-502B-4BA5-B232-BA7FF9C935A5}"/>
    <cellStyle name="Normal 41 52 4" xfId="28732" xr:uid="{63BE061A-A2BB-4982-B0CE-8CBEF7DD5857}"/>
    <cellStyle name="Normal 41 52 5" xfId="34430" xr:uid="{AB2EE182-E4E9-4373-A6F1-9E9884A727E0}"/>
    <cellStyle name="Normal 41 53" xfId="6953" xr:uid="{29B7AF33-E204-45CA-BDCB-2A10C9405EEC}"/>
    <cellStyle name="Normal 41 53 2" xfId="16499" xr:uid="{95933B1A-545F-4252-B1E6-85C3909D76EF}"/>
    <cellStyle name="Normal 41 53 3" xfId="23035" xr:uid="{762C66AD-9332-4291-B655-3101C48FA441}"/>
    <cellStyle name="Normal 41 53 4" xfId="28733" xr:uid="{3FC2B657-6116-4CC3-B4B3-1F073D997DCE}"/>
    <cellStyle name="Normal 41 53 5" xfId="34431" xr:uid="{90551753-361D-456A-B0E8-AD47C615E156}"/>
    <cellStyle name="Normal 41 54" xfId="6954" xr:uid="{A7B12CDF-5215-4F82-B802-0D14B4D7A511}"/>
    <cellStyle name="Normal 41 54 2" xfId="16500" xr:uid="{BF67E7E0-EF01-453A-9800-0F3FD6F627F8}"/>
    <cellStyle name="Normal 41 54 3" xfId="23036" xr:uid="{3C40A4B3-69ED-4C65-9207-68674A623377}"/>
    <cellStyle name="Normal 41 54 4" xfId="28734" xr:uid="{C34DA180-4EE6-460A-A663-328473ACE136}"/>
    <cellStyle name="Normal 41 54 5" xfId="34432" xr:uid="{AB3DAEFD-4BD0-4BA4-82C0-54020C1CA157}"/>
    <cellStyle name="Normal 41 55" xfId="6955" xr:uid="{8EF60EE3-307B-492F-8C4A-1A73709E66EE}"/>
    <cellStyle name="Normal 41 55 2" xfId="16501" xr:uid="{F4601E4C-B177-4466-9C92-3FDE11FD0C42}"/>
    <cellStyle name="Normal 41 55 3" xfId="23037" xr:uid="{5533E80B-C771-47DF-9BD1-D04747B6EE18}"/>
    <cellStyle name="Normal 41 55 4" xfId="28735" xr:uid="{707EC651-A875-4878-A2BA-DD539DD938E8}"/>
    <cellStyle name="Normal 41 55 5" xfId="34433" xr:uid="{4FC0B18F-79DB-4E83-976B-5BE627397FD2}"/>
    <cellStyle name="Normal 41 56" xfId="6956" xr:uid="{4393AB4C-368C-4F3A-AA70-3F73CC81D9AB}"/>
    <cellStyle name="Normal 41 56 2" xfId="16502" xr:uid="{DA8A6379-3308-4987-BB50-24E5AEF8A3A0}"/>
    <cellStyle name="Normal 41 56 3" xfId="23038" xr:uid="{1F7106C0-C973-463E-8F20-697735CD38C8}"/>
    <cellStyle name="Normal 41 56 4" xfId="28736" xr:uid="{03734E4A-B36A-43A6-8248-4FCEC7F5A090}"/>
    <cellStyle name="Normal 41 56 5" xfId="34434" xr:uid="{98B4A6EB-FA65-4BFB-809F-BF4CE7437E41}"/>
    <cellStyle name="Normal 41 57" xfId="6957" xr:uid="{343F7255-A2B8-4C03-8482-4A289DA3169C}"/>
    <cellStyle name="Normal 41 57 2" xfId="16503" xr:uid="{F04DABE7-AFA1-446B-B499-56454CDAFF50}"/>
    <cellStyle name="Normal 41 57 3" xfId="23039" xr:uid="{F39FD1F1-D284-4B1E-8AB6-9C6FB5503724}"/>
    <cellStyle name="Normal 41 57 4" xfId="28737" xr:uid="{21C3AD4B-0AAB-4B54-B3EC-69D0509B2CDD}"/>
    <cellStyle name="Normal 41 57 5" xfId="34435" xr:uid="{B378CB41-7A0F-4FEF-A5B2-49982A5D3246}"/>
    <cellStyle name="Normal 41 58" xfId="6958" xr:uid="{357C963A-F030-4066-9024-AC131D71633D}"/>
    <cellStyle name="Normal 41 58 2" xfId="16504" xr:uid="{F7529196-4398-4F49-B03B-EF0E72458D86}"/>
    <cellStyle name="Normal 41 58 3" xfId="23040" xr:uid="{AACDE8F7-0669-4E9B-944D-C19BB124EAAC}"/>
    <cellStyle name="Normal 41 58 4" xfId="28738" xr:uid="{51E34E2D-0F72-4B6A-90CC-6EBBCB8867B0}"/>
    <cellStyle name="Normal 41 58 5" xfId="34436" xr:uid="{369722B8-EE14-4B71-A077-6ADD251F6308}"/>
    <cellStyle name="Normal 41 59" xfId="6959" xr:uid="{B360E256-DF76-4109-BB16-FC32A2C54A6C}"/>
    <cellStyle name="Normal 41 59 2" xfId="16505" xr:uid="{1E0D2B0D-EF92-4782-9734-27A608C563A7}"/>
    <cellStyle name="Normal 41 59 3" xfId="23041" xr:uid="{456D65C9-D0C4-43B4-A08F-4B4384E140C2}"/>
    <cellStyle name="Normal 41 59 4" xfId="28739" xr:uid="{A2F17B6A-4A3F-48E0-9628-2B04F4B9BA16}"/>
    <cellStyle name="Normal 41 59 5" xfId="34437" xr:uid="{C230D734-DE2D-4106-A063-EAC697D89DBA}"/>
    <cellStyle name="Normal 41 6" xfId="6960" xr:uid="{2D54122F-FD5A-4E17-9FF9-799317925DD8}"/>
    <cellStyle name="Normal 41 6 2" xfId="6961" xr:uid="{7787424A-6196-4C3C-A71E-DCB0EB463C52}"/>
    <cellStyle name="Normal 41 6 2 2" xfId="16507" xr:uid="{C3B00188-5C65-49E9-A3CB-F282859604BC}"/>
    <cellStyle name="Normal 41 6 2 3" xfId="23043" xr:uid="{9AB8441B-292E-40AE-940E-2575BB98AF6F}"/>
    <cellStyle name="Normal 41 6 2 4" xfId="28741" xr:uid="{6476DF85-A281-47FD-A05B-D92542BDA040}"/>
    <cellStyle name="Normal 41 6 2 5" xfId="34439" xr:uid="{E72287AA-8ED6-41B6-85A9-F4716D1F9328}"/>
    <cellStyle name="Normal 41 6 3" xfId="6962" xr:uid="{EC95AF01-695E-40EB-A18B-275CD96BBBE1}"/>
    <cellStyle name="Normal 41 6 4" xfId="6963" xr:uid="{859D61F8-B92D-4794-AE5F-476533F9AB78}"/>
    <cellStyle name="Normal 41 6 5" xfId="16506" xr:uid="{3ED033B4-74D2-4290-B1F0-874EB65D6A63}"/>
    <cellStyle name="Normal 41 6 6" xfId="23042" xr:uid="{155408BC-2393-455A-8673-E46589F403BA}"/>
    <cellStyle name="Normal 41 6 7" xfId="28740" xr:uid="{6CDAA7CA-BE50-47F2-8B70-CA777CA265B9}"/>
    <cellStyle name="Normal 41 6 8" xfId="34438" xr:uid="{ACF3BF1F-4B78-4953-95EE-1B84134791C4}"/>
    <cellStyle name="Normal 41 60" xfId="6964" xr:uid="{1E4C6641-62A4-41EE-A7CE-13AD9E87DAFF}"/>
    <cellStyle name="Normal 41 60 2" xfId="16508" xr:uid="{34D86C78-3BBB-4F64-9898-3D5782A04666}"/>
    <cellStyle name="Normal 41 60 3" xfId="23044" xr:uid="{ACFD16DA-CFFB-4758-8631-0BD603D8E867}"/>
    <cellStyle name="Normal 41 60 4" xfId="28742" xr:uid="{E157F375-376A-4FF0-918E-4FDD22060B6A}"/>
    <cellStyle name="Normal 41 60 5" xfId="34440" xr:uid="{4DC2E2AA-FB40-4BB9-A526-D13BE9AB0B38}"/>
    <cellStyle name="Normal 41 61" xfId="6965" xr:uid="{DFD258CE-E810-4E5B-BF1E-4020C440C1EB}"/>
    <cellStyle name="Normal 41 61 2" xfId="16509" xr:uid="{8891C21D-CA20-4B59-A7E2-2549C9F54FE4}"/>
    <cellStyle name="Normal 41 61 3" xfId="23045" xr:uid="{B4B140F8-60B0-4DB5-8D13-BD72F44FEA50}"/>
    <cellStyle name="Normal 41 61 4" xfId="28743" xr:uid="{F1D0FA90-8FFF-452B-9B5A-75161501EEB6}"/>
    <cellStyle name="Normal 41 61 5" xfId="34441" xr:uid="{4D5E9806-DFC8-4A93-AAB1-E4F647C2F8B2}"/>
    <cellStyle name="Normal 41 62" xfId="6966" xr:uid="{F9C09BDA-6571-43E2-A46A-AF36CC0CFAFA}"/>
    <cellStyle name="Normal 41 62 2" xfId="16510" xr:uid="{B24A35C3-D4E5-47B6-925B-53E29DC24854}"/>
    <cellStyle name="Normal 41 62 3" xfId="23046" xr:uid="{B7095D90-D785-4536-94CF-415F59717937}"/>
    <cellStyle name="Normal 41 62 4" xfId="28744" xr:uid="{33DCC3BE-16FB-403E-9A10-2EBC9B449D9E}"/>
    <cellStyle name="Normal 41 62 5" xfId="34442" xr:uid="{9F3FFCC6-4AB5-45A0-83E9-5A3A3CF89780}"/>
    <cellStyle name="Normal 41 7" xfId="6967" xr:uid="{38470F2B-41EB-426C-B32A-FA2BD3C53DC0}"/>
    <cellStyle name="Normal 41 7 2" xfId="6968" xr:uid="{DC4DC22A-C0E9-468C-9AB3-C8BAF9947307}"/>
    <cellStyle name="Normal 41 7 2 2" xfId="16512" xr:uid="{68E118DD-C849-4DAB-8F34-1498243B489B}"/>
    <cellStyle name="Normal 41 7 2 3" xfId="23048" xr:uid="{6DE22E5C-DBEE-4810-BAAC-1E4197F44038}"/>
    <cellStyle name="Normal 41 7 2 4" xfId="28746" xr:uid="{97975BBC-65A4-4485-9787-DE22B690ACAF}"/>
    <cellStyle name="Normal 41 7 2 5" xfId="34444" xr:uid="{D9AAAC05-F8A5-4C5A-B5D1-3F1E7F08CDAB}"/>
    <cellStyle name="Normal 41 7 3" xfId="6969" xr:uid="{3E8E3470-1A84-4734-9645-8C32008FD9C1}"/>
    <cellStyle name="Normal 41 7 4" xfId="6970" xr:uid="{30E5D271-5FA5-4250-8BA7-61F483C54E27}"/>
    <cellStyle name="Normal 41 7 5" xfId="16511" xr:uid="{81CB356F-E37B-474D-A0C7-FAF2845FE93C}"/>
    <cellStyle name="Normal 41 7 6" xfId="23047" xr:uid="{CF7E2426-5DDB-47AB-A0F4-1EE694A69E57}"/>
    <cellStyle name="Normal 41 7 7" xfId="28745" xr:uid="{BF22F808-0BC2-4FA8-A523-7C191565D8B8}"/>
    <cellStyle name="Normal 41 7 8" xfId="34443" xr:uid="{682138DB-F16A-4EAE-BB1B-84CACD94D272}"/>
    <cellStyle name="Normal 41 8" xfId="6971" xr:uid="{E146F84F-768F-4878-93DF-200F02A0AD1C}"/>
    <cellStyle name="Normal 41 8 2" xfId="6972" xr:uid="{5E0FB47C-1DC5-46CF-BE0D-D1FD3929E876}"/>
    <cellStyle name="Normal 41 8 2 2" xfId="16514" xr:uid="{97A65CBD-6D19-422E-9FDF-622C66BCA800}"/>
    <cellStyle name="Normal 41 8 2 3" xfId="23050" xr:uid="{E8B70103-5986-488A-BCEF-F6EA97AA5DC6}"/>
    <cellStyle name="Normal 41 8 2 4" xfId="28748" xr:uid="{EB4CC8CD-F9D2-460F-A42F-BF0231F3C12E}"/>
    <cellStyle name="Normal 41 8 2 5" xfId="34446" xr:uid="{B0E69220-3E9A-435F-A142-07E99F0FD7E1}"/>
    <cellStyle name="Normal 41 8 3" xfId="6973" xr:uid="{3EF7BED2-864F-42CC-ACDE-D4D1241AA8D6}"/>
    <cellStyle name="Normal 41 8 4" xfId="6974" xr:uid="{6E93984E-7C65-48C1-9C6B-8D1FF028EF81}"/>
    <cellStyle name="Normal 41 8 5" xfId="16513" xr:uid="{6C14CCF2-F32E-4725-8ADB-6A2070886E4A}"/>
    <cellStyle name="Normal 41 8 6" xfId="23049" xr:uid="{ED69A6F4-A058-4E35-9EFB-2056045EC67E}"/>
    <cellStyle name="Normal 41 8 7" xfId="28747" xr:uid="{D5F08BF3-457E-40E9-95B0-D09475B0A0C9}"/>
    <cellStyle name="Normal 41 8 8" xfId="34445" xr:uid="{FE5568CE-C160-4BCF-AAF8-B78E52B44F7F}"/>
    <cellStyle name="Normal 41 9" xfId="6975" xr:uid="{A4CA9BC9-EB88-4ADA-BD3D-5AAC809C9C78}"/>
    <cellStyle name="Normal 41 9 2" xfId="6976" xr:uid="{F0657D5F-575E-4B3F-AAD7-0D5A7F1CD287}"/>
    <cellStyle name="Normal 41 9 2 2" xfId="16516" xr:uid="{C0FF637A-92FC-47A0-BF2D-2A8586BC38A5}"/>
    <cellStyle name="Normal 41 9 2 3" xfId="23052" xr:uid="{B0F44F34-EE1E-41D9-9A9C-7D596EF40AD3}"/>
    <cellStyle name="Normal 41 9 2 4" xfId="28750" xr:uid="{4170AC2B-DB28-4CAC-AE64-DB09752935BE}"/>
    <cellStyle name="Normal 41 9 2 5" xfId="34448" xr:uid="{810F5472-A3F2-488B-BD45-437A26BD195C}"/>
    <cellStyle name="Normal 41 9 3" xfId="6977" xr:uid="{8553919F-7B51-4F90-9040-16A5F63D1672}"/>
    <cellStyle name="Normal 41 9 4" xfId="6978" xr:uid="{5925F3FC-C0A0-4042-A374-8759DDE5E108}"/>
    <cellStyle name="Normal 41 9 5" xfId="16515" xr:uid="{0636162C-B77B-4A44-A607-676773112C7D}"/>
    <cellStyle name="Normal 41 9 6" xfId="23051" xr:uid="{A8BED011-ADE3-4B74-97B8-EA2BA742C55B}"/>
    <cellStyle name="Normal 41 9 7" xfId="28749" xr:uid="{F7CEEAC6-22BA-48B8-A392-8173FBDEB67D}"/>
    <cellStyle name="Normal 41 9 8" xfId="34447" xr:uid="{158774EC-7774-4165-8FAB-57035BB5B249}"/>
    <cellStyle name="Normal 42" xfId="1191" xr:uid="{7C53FF52-E249-4714-AE82-C62A81C19322}"/>
    <cellStyle name="Normal 42 10" xfId="6979" xr:uid="{ABFF9AAB-1CB1-4F21-B288-FB7B23E1B8C5}"/>
    <cellStyle name="Normal 42 10 2" xfId="6980" xr:uid="{8720748A-10C0-49B0-9619-12E9CBB53C6E}"/>
    <cellStyle name="Normal 42 10 2 2" xfId="16518" xr:uid="{7D1AD4CF-1E7E-4BE5-B428-7EB207971F21}"/>
    <cellStyle name="Normal 42 10 2 3" xfId="23054" xr:uid="{4B3A7C4E-9A40-4CA1-89AF-9B28EE0FA0B3}"/>
    <cellStyle name="Normal 42 10 2 4" xfId="28752" xr:uid="{6ACEAA77-6BF1-4B79-80CE-882C31455407}"/>
    <cellStyle name="Normal 42 10 2 5" xfId="34450" xr:uid="{B5C1CE97-58EE-4360-B6F4-E06F1005D742}"/>
    <cellStyle name="Normal 42 10 3" xfId="6981" xr:uid="{9EE7E695-71D4-400F-9C4D-B514121302EA}"/>
    <cellStyle name="Normal 42 10 4" xfId="6982" xr:uid="{C1897D7A-06C2-429E-9B21-0037C53C28CA}"/>
    <cellStyle name="Normal 42 10 5" xfId="16517" xr:uid="{E9B365E1-5F4E-4A39-9F44-0B83DCB9EE44}"/>
    <cellStyle name="Normal 42 10 6" xfId="23053" xr:uid="{1E00AC14-5E57-46C9-8F2E-30A104423981}"/>
    <cellStyle name="Normal 42 10 7" xfId="28751" xr:uid="{05667AFC-ECFD-47D1-A2A5-5840B3112BB7}"/>
    <cellStyle name="Normal 42 10 8" xfId="34449" xr:uid="{151450C7-0863-4079-A0CC-18CC51C19C37}"/>
    <cellStyle name="Normal 42 11" xfId="6983" xr:uid="{70A60BD4-A7C2-4093-B727-D18A0847500E}"/>
    <cellStyle name="Normal 42 11 2" xfId="6984" xr:uid="{2A8C5B12-52D0-4596-886A-1EDF2A82031D}"/>
    <cellStyle name="Normal 42 11 2 2" xfId="16520" xr:uid="{B970F656-43E6-4DBD-9DD2-0FECB5F399A4}"/>
    <cellStyle name="Normal 42 11 2 3" xfId="23056" xr:uid="{5FC07E10-5C00-488E-A086-27FE39575291}"/>
    <cellStyle name="Normal 42 11 2 4" xfId="28754" xr:uid="{E98D1047-1D6A-4817-8F37-3F4E9EAB7A4A}"/>
    <cellStyle name="Normal 42 11 2 5" xfId="34452" xr:uid="{A35963F6-F2AF-404B-8567-962377F11957}"/>
    <cellStyle name="Normal 42 11 3" xfId="6985" xr:uid="{BC7B41F7-D42A-42E8-B458-88416551A359}"/>
    <cellStyle name="Normal 42 11 4" xfId="6986" xr:uid="{6A5B357F-ABEF-4622-B2A2-D23A96B31F75}"/>
    <cellStyle name="Normal 42 11 5" xfId="16519" xr:uid="{7E84A81B-2796-4888-B2DF-18FE2789F490}"/>
    <cellStyle name="Normal 42 11 6" xfId="23055" xr:uid="{6C1E64DC-F788-4E5D-8BD2-A15C6D8D62A8}"/>
    <cellStyle name="Normal 42 11 7" xfId="28753" xr:uid="{729D374A-7084-40B0-82DE-F5644F5B6A30}"/>
    <cellStyle name="Normal 42 11 8" xfId="34451" xr:uid="{BEB912C2-5CA1-4665-AD5B-ABB9A807CD58}"/>
    <cellStyle name="Normal 42 12" xfId="6987" xr:uid="{A000B464-D2FB-4E26-9697-8E1BC0AB7676}"/>
    <cellStyle name="Normal 42 12 2" xfId="6988" xr:uid="{0110F201-087C-40D4-8656-CD656C4C32B9}"/>
    <cellStyle name="Normal 42 12 2 2" xfId="16522" xr:uid="{0BDF6D1D-1A7C-47B3-96AE-D77924B9FD0A}"/>
    <cellStyle name="Normal 42 12 2 3" xfId="23058" xr:uid="{5C4299AE-3DF1-4EF0-A4DA-0C6069FBCE3E}"/>
    <cellStyle name="Normal 42 12 2 4" xfId="28756" xr:uid="{66E1908E-5CEA-4796-841D-CEFADF5DBE43}"/>
    <cellStyle name="Normal 42 12 2 5" xfId="34454" xr:uid="{AE3428B2-10CA-4A1C-9494-4E76252B3F48}"/>
    <cellStyle name="Normal 42 12 3" xfId="6989" xr:uid="{9942CA82-9BB9-4038-8F98-509FC4820CE0}"/>
    <cellStyle name="Normal 42 12 4" xfId="6990" xr:uid="{D0B29F0E-5CFF-49FE-ADA4-00A759CEBFDA}"/>
    <cellStyle name="Normal 42 12 5" xfId="16521" xr:uid="{4DC04E2F-0693-44D2-B616-AAA546A42356}"/>
    <cellStyle name="Normal 42 12 6" xfId="23057" xr:uid="{4AA960E3-1B04-4B47-B42C-9F23EDAD19B1}"/>
    <cellStyle name="Normal 42 12 7" xfId="28755" xr:uid="{074F6BE8-44EC-43F9-AD70-2695C2CBC930}"/>
    <cellStyle name="Normal 42 12 8" xfId="34453" xr:uid="{5502B4C1-F7CB-46B7-A4F1-609917E3C392}"/>
    <cellStyle name="Normal 42 13" xfId="6991" xr:uid="{5C37B42D-BD50-4D40-9203-96CE459598C8}"/>
    <cellStyle name="Normal 42 13 2" xfId="6992" xr:uid="{99878562-CB17-4758-821B-2FC340F6D195}"/>
    <cellStyle name="Normal 42 13 2 2" xfId="16524" xr:uid="{3702F341-3BAE-408E-BC2D-CC12DD19D61E}"/>
    <cellStyle name="Normal 42 13 2 3" xfId="23060" xr:uid="{4E0C0046-3833-4E1F-85FA-CFCE42D6F31A}"/>
    <cellStyle name="Normal 42 13 2 4" xfId="28758" xr:uid="{65AEF178-6CA1-47EF-86A1-EA52D6D0B35E}"/>
    <cellStyle name="Normal 42 13 2 5" xfId="34456" xr:uid="{F21D9CEF-E84A-4109-89FF-F17DA3DEACF7}"/>
    <cellStyle name="Normal 42 13 3" xfId="6993" xr:uid="{F2FB8563-7C59-412B-BDA4-F5862FAEC5F5}"/>
    <cellStyle name="Normal 42 13 4" xfId="6994" xr:uid="{EDD147E8-557A-47EE-B9C6-E125A309FB80}"/>
    <cellStyle name="Normal 42 13 5" xfId="16523" xr:uid="{BC75648E-9620-4E47-8F38-5B3AB4C9BAB9}"/>
    <cellStyle name="Normal 42 13 6" xfId="23059" xr:uid="{96BE8B8D-C1BD-41EB-9C46-99047615DB74}"/>
    <cellStyle name="Normal 42 13 7" xfId="28757" xr:uid="{DEAB6ABD-A9A4-45CD-960F-61E11BD8B427}"/>
    <cellStyle name="Normal 42 13 8" xfId="34455" xr:uid="{DF8DD6A3-543F-41FD-90EC-AF422CD7C4CD}"/>
    <cellStyle name="Normal 42 14" xfId="6995" xr:uid="{5BC80123-66C5-4140-9ACA-2973D9633E42}"/>
    <cellStyle name="Normal 42 14 2" xfId="6996" xr:uid="{D7754C2B-9934-4666-93AF-ACC112E48CCE}"/>
    <cellStyle name="Normal 42 14 2 2" xfId="16526" xr:uid="{76EF37DD-C591-4064-9A23-936B484EA97B}"/>
    <cellStyle name="Normal 42 14 2 3" xfId="23062" xr:uid="{8D8B7D11-2A7B-4CE0-92C0-5C87327CC816}"/>
    <cellStyle name="Normal 42 14 2 4" xfId="28760" xr:uid="{4FC32F7A-AF67-4383-86E6-85F3EA2FB13B}"/>
    <cellStyle name="Normal 42 14 2 5" xfId="34458" xr:uid="{699D7AD4-FA1F-4213-9E7D-C47B985E58E6}"/>
    <cellStyle name="Normal 42 14 3" xfId="6997" xr:uid="{BE7A7006-D8F4-40D3-A886-D3BEAC934153}"/>
    <cellStyle name="Normal 42 14 4" xfId="6998" xr:uid="{417440F5-8453-455E-9038-66D92DDBE751}"/>
    <cellStyle name="Normal 42 14 5" xfId="16525" xr:uid="{3B0B0250-C9EA-499A-B28D-9CF76C379B5E}"/>
    <cellStyle name="Normal 42 14 6" xfId="23061" xr:uid="{E868A7CE-400F-4DC6-85A2-3633D21F073C}"/>
    <cellStyle name="Normal 42 14 7" xfId="28759" xr:uid="{4A4285C3-9E9E-4752-BC62-8CE01134D221}"/>
    <cellStyle name="Normal 42 14 8" xfId="34457" xr:uid="{1DF4FF5D-FEA1-4647-9965-6ABB93EDCE69}"/>
    <cellStyle name="Normal 42 15" xfId="6999" xr:uid="{2A989E34-3DD1-467A-B4D4-F8D48B34590E}"/>
    <cellStyle name="Normal 42 15 2" xfId="7000" xr:uid="{A268101D-300E-4B25-A7CE-87D2A49CB6EB}"/>
    <cellStyle name="Normal 42 15 2 2" xfId="16528" xr:uid="{2FBEAC57-93AB-42F3-B28A-CD39DF67A3D3}"/>
    <cellStyle name="Normal 42 15 2 3" xfId="23064" xr:uid="{D53525E3-490B-4652-A649-45C880418FD8}"/>
    <cellStyle name="Normal 42 15 2 4" xfId="28762" xr:uid="{F5D43D7C-D4B0-4FC5-A15C-3949076C166F}"/>
    <cellStyle name="Normal 42 15 2 5" xfId="34460" xr:uid="{928CDE2B-3C72-4673-8C8F-18061C82CB7F}"/>
    <cellStyle name="Normal 42 15 3" xfId="7001" xr:uid="{04EAB22A-AEE9-41A5-9FE3-ECB4120060F1}"/>
    <cellStyle name="Normal 42 15 4" xfId="7002" xr:uid="{59AEEFFA-C8AB-41C8-AAEF-2E031B494BDD}"/>
    <cellStyle name="Normal 42 15 5" xfId="16527" xr:uid="{DDE26CEA-2512-4B39-A367-677B13565D37}"/>
    <cellStyle name="Normal 42 15 6" xfId="23063" xr:uid="{5206E95C-17B5-4210-BCF4-37CF3F8050D4}"/>
    <cellStyle name="Normal 42 15 7" xfId="28761" xr:uid="{6F4423B3-565A-4AF9-A4A6-D36D17CA30B4}"/>
    <cellStyle name="Normal 42 15 8" xfId="34459" xr:uid="{B795A0F3-9F20-47C5-8B6F-4E0B1ACF7271}"/>
    <cellStyle name="Normal 42 16" xfId="7003" xr:uid="{BF293193-A77A-4FE5-A52A-C42294203222}"/>
    <cellStyle name="Normal 42 16 2" xfId="7004" xr:uid="{87ADD0BE-40A4-45B5-9C4C-B605F590F140}"/>
    <cellStyle name="Normal 42 16 2 2" xfId="16530" xr:uid="{CBB2FA29-09FD-47AF-AF15-D2D875301C1D}"/>
    <cellStyle name="Normal 42 16 2 3" xfId="23066" xr:uid="{2ECC9957-991D-4462-8A69-E59D73F98289}"/>
    <cellStyle name="Normal 42 16 2 4" xfId="28764" xr:uid="{80A6E1B0-6591-4F79-9217-F19F2A8F4C56}"/>
    <cellStyle name="Normal 42 16 2 5" xfId="34462" xr:uid="{6B7F7E8D-0B58-4BE2-BF39-00213F76CEC9}"/>
    <cellStyle name="Normal 42 16 3" xfId="7005" xr:uid="{A442F61B-DA1B-4123-A2AD-85A13DAFBB5C}"/>
    <cellStyle name="Normal 42 16 4" xfId="7006" xr:uid="{7AE5E2F5-4F83-478C-9C9D-296DBCA21637}"/>
    <cellStyle name="Normal 42 16 5" xfId="16529" xr:uid="{460E30AC-5BC6-444C-9739-62F294CACBF2}"/>
    <cellStyle name="Normal 42 16 6" xfId="23065" xr:uid="{77A89921-5497-4D8C-B38A-038A7454BB48}"/>
    <cellStyle name="Normal 42 16 7" xfId="28763" xr:uid="{CFB39D05-ACD3-4189-9CE3-C48A06265D49}"/>
    <cellStyle name="Normal 42 16 8" xfId="34461" xr:uid="{43F6AA7E-485B-4EAD-A7F6-B8018193F1E3}"/>
    <cellStyle name="Normal 42 17" xfId="7007" xr:uid="{D4F3EFC8-BBB9-4911-BA16-D76BC7575FF5}"/>
    <cellStyle name="Normal 42 17 2" xfId="7008" xr:uid="{E52C5E85-ED38-4909-9E84-C33C81398626}"/>
    <cellStyle name="Normal 42 17 2 2" xfId="16532" xr:uid="{EB67A2C1-F610-487A-A82A-1444FD73DAB1}"/>
    <cellStyle name="Normal 42 17 2 3" xfId="23068" xr:uid="{B42AB6B1-D224-46B6-B05E-668A1D6F84A1}"/>
    <cellStyle name="Normal 42 17 2 4" xfId="28766" xr:uid="{AD1CCCC6-3F93-49BB-AD93-6EFAB9943FDC}"/>
    <cellStyle name="Normal 42 17 2 5" xfId="34464" xr:uid="{70949C45-857F-4915-8E67-DB2702660243}"/>
    <cellStyle name="Normal 42 17 3" xfId="7009" xr:uid="{E68E6CFE-0618-4DBF-810B-34982111DA0D}"/>
    <cellStyle name="Normal 42 17 4" xfId="7010" xr:uid="{74A5518C-CE04-4CB7-B0C2-4A276274F4AD}"/>
    <cellStyle name="Normal 42 17 5" xfId="16531" xr:uid="{BF8A0E37-5237-4DC8-B1E4-65D6A21C25A1}"/>
    <cellStyle name="Normal 42 17 6" xfId="23067" xr:uid="{6268B961-E095-47DF-9965-7E743B1D3AD1}"/>
    <cellStyle name="Normal 42 17 7" xfId="28765" xr:uid="{2A04EC1D-154A-4229-8AE1-6A3B653DF955}"/>
    <cellStyle name="Normal 42 17 8" xfId="34463" xr:uid="{A1DA176A-0EB0-45B4-8DFA-2C55EBEBDA81}"/>
    <cellStyle name="Normal 42 18" xfId="7011" xr:uid="{1DF4A321-FDA9-4C0B-8E47-60B1B815FBFE}"/>
    <cellStyle name="Normal 42 18 2" xfId="7012" xr:uid="{513854CE-22ED-4135-90D0-7F27814BC27A}"/>
    <cellStyle name="Normal 42 18 2 2" xfId="16534" xr:uid="{4DEE51ED-989C-4585-A180-A802335080FC}"/>
    <cellStyle name="Normal 42 18 2 3" xfId="23070" xr:uid="{48BFDA2A-D15D-4DB6-85EE-D7B3639373B6}"/>
    <cellStyle name="Normal 42 18 2 4" xfId="28768" xr:uid="{BC1C978B-C6CF-436A-BBC7-2BF37D5F468F}"/>
    <cellStyle name="Normal 42 18 2 5" xfId="34466" xr:uid="{D3B42643-77EF-463B-A005-672C2928829B}"/>
    <cellStyle name="Normal 42 18 3" xfId="7013" xr:uid="{595F25AE-D60D-4149-9DEC-0890399C2A86}"/>
    <cellStyle name="Normal 42 18 4" xfId="7014" xr:uid="{A53BF664-4AAC-4974-93D6-34224BF2BE84}"/>
    <cellStyle name="Normal 42 18 5" xfId="16533" xr:uid="{AD76BCDF-88AC-4F7E-B5DE-FFABD59668A2}"/>
    <cellStyle name="Normal 42 18 6" xfId="23069" xr:uid="{DDCCC9F1-57C2-45C9-945E-CBAB60A3E58C}"/>
    <cellStyle name="Normal 42 18 7" xfId="28767" xr:uid="{A3CDA69A-2B7E-422D-BFB7-A8EA1C6A6418}"/>
    <cellStyle name="Normal 42 18 8" xfId="34465" xr:uid="{E1C6CABD-2233-481C-A152-17225163A14C}"/>
    <cellStyle name="Normal 42 19" xfId="7015" xr:uid="{C57382DD-6557-4BAD-8DCB-0B6BD3AD2706}"/>
    <cellStyle name="Normal 42 19 2" xfId="7016" xr:uid="{25D0820D-9A30-43D7-9E47-4540B635FC2E}"/>
    <cellStyle name="Normal 42 19 2 2" xfId="16536" xr:uid="{610DE109-D38B-400F-B824-01ACA5A1C1BB}"/>
    <cellStyle name="Normal 42 19 2 3" xfId="23072" xr:uid="{024D4FC5-3CA9-42BC-B889-08FB5323C133}"/>
    <cellStyle name="Normal 42 19 2 4" xfId="28770" xr:uid="{4816AA0B-BC2D-4FAC-91CD-BEAB1938EF34}"/>
    <cellStyle name="Normal 42 19 2 5" xfId="34468" xr:uid="{BC5ACEFF-DA3F-4DB1-ACF2-84B908ADC901}"/>
    <cellStyle name="Normal 42 19 3" xfId="7017" xr:uid="{CEF486A7-C49B-44CF-B157-576863932D4D}"/>
    <cellStyle name="Normal 42 19 4" xfId="7018" xr:uid="{6664465C-0188-498F-A320-25ABE1A62917}"/>
    <cellStyle name="Normal 42 19 5" xfId="16535" xr:uid="{D0F457DF-1C23-45D9-B863-C0592631ADA6}"/>
    <cellStyle name="Normal 42 19 6" xfId="23071" xr:uid="{E08D2962-3B84-4A33-AFAF-5F4C99A5AEA0}"/>
    <cellStyle name="Normal 42 19 7" xfId="28769" xr:uid="{5BDCAA3C-1D8C-4BCA-AB99-4C2511444111}"/>
    <cellStyle name="Normal 42 19 8" xfId="34467" xr:uid="{FF06107A-AD47-4F64-9D06-08812B5B2A7D}"/>
    <cellStyle name="Normal 42 2" xfId="7019" xr:uid="{87C5C3A2-53CD-4056-85C0-011C65D9D2D1}"/>
    <cellStyle name="Normal 42 2 2" xfId="7020" xr:uid="{8D71BE97-DC67-4A9A-9CA7-644312C52B0C}"/>
    <cellStyle name="Normal 42 2 2 2" xfId="16538" xr:uid="{0A072A10-A963-4420-9A55-56A89085B011}"/>
    <cellStyle name="Normal 42 2 2 3" xfId="23074" xr:uid="{0F6A4038-181C-4D13-86ED-3A6F17132C26}"/>
    <cellStyle name="Normal 42 2 2 4" xfId="28772" xr:uid="{24FB83D0-2516-4E36-8804-5188DCC6B36F}"/>
    <cellStyle name="Normal 42 2 2 5" xfId="34470" xr:uid="{E3D73A10-92D3-45DC-AA21-ECC191B90A77}"/>
    <cellStyle name="Normal 42 2 3" xfId="7021" xr:uid="{5DFCD29A-75BC-4370-9DA4-615E6B48250C}"/>
    <cellStyle name="Normal 42 2 4" xfId="7022" xr:uid="{E4CCEF6F-660F-43CA-871F-E7F0BE216013}"/>
    <cellStyle name="Normal 42 2 5" xfId="16537" xr:uid="{914C6A56-E521-40B9-AB55-526777028D1E}"/>
    <cellStyle name="Normal 42 2 6" xfId="23073" xr:uid="{53ABF6E2-0ECB-4EFB-90F9-55C183EEB878}"/>
    <cellStyle name="Normal 42 2 7" xfId="28771" xr:uid="{90D88BBA-AF61-4EA3-94F7-E841205898FB}"/>
    <cellStyle name="Normal 42 2 8" xfId="34469" xr:uid="{81841175-912E-4D44-BE81-14A2885D15AB}"/>
    <cellStyle name="Normal 42 20" xfId="7023" xr:uid="{A4B8C393-FE6C-4798-BC36-51740CACD65B}"/>
    <cellStyle name="Normal 42 20 2" xfId="7024" xr:uid="{202D9BB8-7576-41B9-B02E-E770748C5548}"/>
    <cellStyle name="Normal 42 20 2 2" xfId="16540" xr:uid="{EBFFC59D-5335-4FD6-B5F9-BBE329F6C54D}"/>
    <cellStyle name="Normal 42 20 2 3" xfId="23076" xr:uid="{06BB40A3-772D-4DE8-A94C-04C132859C63}"/>
    <cellStyle name="Normal 42 20 2 4" xfId="28774" xr:uid="{3CDC5DAD-80D0-4A91-84A7-3E9808C88857}"/>
    <cellStyle name="Normal 42 20 2 5" xfId="34472" xr:uid="{971D81D9-6694-4637-B8F1-0983E069E7FD}"/>
    <cellStyle name="Normal 42 20 3" xfId="7025" xr:uid="{8207F620-D576-4734-A485-B68D717E859C}"/>
    <cellStyle name="Normal 42 20 4" xfId="7026" xr:uid="{4A1DC860-AE7C-4314-88A6-C5E4BD8797E4}"/>
    <cellStyle name="Normal 42 20 5" xfId="16539" xr:uid="{AF9BB427-EFF4-4A06-9891-92D5A2F196E6}"/>
    <cellStyle name="Normal 42 20 6" xfId="23075" xr:uid="{E50F166E-86BE-4E6E-AAEC-FBCFF28BF1D7}"/>
    <cellStyle name="Normal 42 20 7" xfId="28773" xr:uid="{85C4B64E-613D-4985-8681-E6B277B138FB}"/>
    <cellStyle name="Normal 42 20 8" xfId="34471" xr:uid="{F1FDA3A9-28AF-4B1C-B558-255BE05F1DC4}"/>
    <cellStyle name="Normal 42 21" xfId="7027" xr:uid="{44C03A18-246F-40C8-8562-B6CD0A456209}"/>
    <cellStyle name="Normal 42 21 2" xfId="7028" xr:uid="{E9EAFB66-DF28-43CC-AF5E-A8F908D92F60}"/>
    <cellStyle name="Normal 42 21 2 2" xfId="16542" xr:uid="{15D030A9-E4F7-495F-A68B-AF7C56ED8FF7}"/>
    <cellStyle name="Normal 42 21 2 3" xfId="23078" xr:uid="{270424EB-79D6-4EC6-AEF0-1A34BB541340}"/>
    <cellStyle name="Normal 42 21 2 4" xfId="28776" xr:uid="{254FE5DF-3869-41E1-B1B1-7B292053F68E}"/>
    <cellStyle name="Normal 42 21 2 5" xfId="34474" xr:uid="{EF5EEC0E-5024-4627-BF09-D5A1D9C5D4E4}"/>
    <cellStyle name="Normal 42 21 3" xfId="7029" xr:uid="{C990B146-77E9-45C5-AE64-F619326C143F}"/>
    <cellStyle name="Normal 42 21 4" xfId="7030" xr:uid="{7D73E76E-88DA-42DE-94F7-4FE16B6EDEDC}"/>
    <cellStyle name="Normal 42 21 5" xfId="16541" xr:uid="{FD680F89-0D6C-47C4-B4B4-4233AE96EC09}"/>
    <cellStyle name="Normal 42 21 6" xfId="23077" xr:uid="{F26F924F-B133-468D-BF0B-BCAB00E07AD2}"/>
    <cellStyle name="Normal 42 21 7" xfId="28775" xr:uid="{968479D5-6F7B-4455-A36A-7A6D0D5E4349}"/>
    <cellStyle name="Normal 42 21 8" xfId="34473" xr:uid="{146F068D-F2EE-411A-8998-65B7FC7D4A4D}"/>
    <cellStyle name="Normal 42 22" xfId="7031" xr:uid="{BF065D14-29ED-47C2-B2E7-578C4C081DBF}"/>
    <cellStyle name="Normal 42 22 2" xfId="7032" xr:uid="{7D7C5EB6-CB5D-47AD-801A-18E8FF2CB70E}"/>
    <cellStyle name="Normal 42 22 2 2" xfId="16544" xr:uid="{85C06C39-1C7C-4F64-97C2-2BEE5BD7D9FF}"/>
    <cellStyle name="Normal 42 22 2 3" xfId="23080" xr:uid="{E2F8619F-A356-4AE1-871C-E666D8BD0F40}"/>
    <cellStyle name="Normal 42 22 2 4" xfId="28778" xr:uid="{FE27D9D9-8A7B-4597-BA11-A62CD14595EE}"/>
    <cellStyle name="Normal 42 22 2 5" xfId="34476" xr:uid="{0AF71B16-D2C2-4F8A-83FE-2CA72FDCF323}"/>
    <cellStyle name="Normal 42 22 3" xfId="7033" xr:uid="{5CA7E32B-0E08-464E-A92E-6158C81AA8AA}"/>
    <cellStyle name="Normal 42 22 4" xfId="7034" xr:uid="{A1FB063F-F849-4127-B0FC-1E635F5DCCE3}"/>
    <cellStyle name="Normal 42 22 5" xfId="16543" xr:uid="{BF5764FF-2DAA-4DFA-A3D9-7271D7EBC6FD}"/>
    <cellStyle name="Normal 42 22 6" xfId="23079" xr:uid="{90FCCE50-3B0B-4088-AD4E-1C26CC425B41}"/>
    <cellStyle name="Normal 42 22 7" xfId="28777" xr:uid="{62CFA9BD-6392-4093-8A31-94BD22E02A05}"/>
    <cellStyle name="Normal 42 22 8" xfId="34475" xr:uid="{9198F377-0EDF-4D6B-943D-3867C1412BE8}"/>
    <cellStyle name="Normal 42 23" xfId="7035" xr:uid="{3EA53D68-6761-4BBE-9AB7-3E7B6831480F}"/>
    <cellStyle name="Normal 42 23 2" xfId="7036" xr:uid="{A6349E0A-2028-4EEE-8450-24761F20FF62}"/>
    <cellStyle name="Normal 42 23 2 2" xfId="16546" xr:uid="{B7771C8E-F847-46F8-968A-04F79D0AE7A5}"/>
    <cellStyle name="Normal 42 23 2 3" xfId="23082" xr:uid="{16BDDF33-2A33-46E3-A430-F91F191F96D4}"/>
    <cellStyle name="Normal 42 23 2 4" xfId="28780" xr:uid="{B5995B0C-2D86-4DD8-B2B7-1556D6C8FE85}"/>
    <cellStyle name="Normal 42 23 2 5" xfId="34478" xr:uid="{45AA3C47-19A1-4FD5-BFE3-576BADFE99C1}"/>
    <cellStyle name="Normal 42 23 3" xfId="7037" xr:uid="{E3F239B3-AF80-4FCA-B1BC-D4562ABF2EC8}"/>
    <cellStyle name="Normal 42 23 4" xfId="7038" xr:uid="{8D687D88-D706-43A6-BF59-52ABA7EE750C}"/>
    <cellStyle name="Normal 42 23 5" xfId="16545" xr:uid="{ED146AC9-EE64-4D58-965F-B9E29590E49F}"/>
    <cellStyle name="Normal 42 23 6" xfId="23081" xr:uid="{6A36710A-9E49-4C82-8B1F-E0ACE3BBAAAB}"/>
    <cellStyle name="Normal 42 23 7" xfId="28779" xr:uid="{A9DEACC2-4201-434B-8BBF-DB827E216CD5}"/>
    <cellStyle name="Normal 42 23 8" xfId="34477" xr:uid="{9645002E-7664-4932-BD8F-06944CFE4FCC}"/>
    <cellStyle name="Normal 42 24" xfId="7039" xr:uid="{F72EB577-1762-4FB9-9A60-FEA036C91D2C}"/>
    <cellStyle name="Normal 42 24 2" xfId="7040" xr:uid="{4202D67B-47D6-4C8F-88D8-EE4F66D8276E}"/>
    <cellStyle name="Normal 42 24 2 2" xfId="16548" xr:uid="{2C681FD3-1C8A-4B46-AAA8-79FE063B957C}"/>
    <cellStyle name="Normal 42 24 2 3" xfId="23084" xr:uid="{0BBAD9BA-72D6-447A-A6E7-A70401305D15}"/>
    <cellStyle name="Normal 42 24 2 4" xfId="28782" xr:uid="{6B0C7864-CBE9-47D5-8B1B-16996CBF19B3}"/>
    <cellStyle name="Normal 42 24 2 5" xfId="34480" xr:uid="{94424D9F-1073-4993-BF74-427AAADAFA18}"/>
    <cellStyle name="Normal 42 24 3" xfId="7041" xr:uid="{1EC06751-EC6B-4EB9-B7CB-056A27DCFE50}"/>
    <cellStyle name="Normal 42 24 4" xfId="7042" xr:uid="{0D5A85CA-6134-4F26-8221-BFF971464302}"/>
    <cellStyle name="Normal 42 24 5" xfId="16547" xr:uid="{61C6A4CA-B95F-448F-9075-3D47C84FE15C}"/>
    <cellStyle name="Normal 42 24 6" xfId="23083" xr:uid="{34F9BBD6-87FB-48C7-BCD5-954897F7E62C}"/>
    <cellStyle name="Normal 42 24 7" xfId="28781" xr:uid="{FD2489D7-8692-4354-B08B-02E011C8CC9D}"/>
    <cellStyle name="Normal 42 24 8" xfId="34479" xr:uid="{508421BE-491D-4B67-A2DF-6E45A03E1EE5}"/>
    <cellStyle name="Normal 42 25" xfId="7043" xr:uid="{EF861F1B-3005-4C8D-B3CC-5100360AD337}"/>
    <cellStyle name="Normal 42 25 2" xfId="7044" xr:uid="{E118FAC6-EF67-4BCD-A931-E8879C14AAE2}"/>
    <cellStyle name="Normal 42 25 2 2" xfId="16550" xr:uid="{977711C3-6E9F-4C1E-8B2F-0064DA9FD36F}"/>
    <cellStyle name="Normal 42 25 2 3" xfId="23086" xr:uid="{8D7CC5D6-6024-46E3-8657-6FC26BCE598C}"/>
    <cellStyle name="Normal 42 25 2 4" xfId="28784" xr:uid="{D5277148-F443-4F10-B80B-776379474326}"/>
    <cellStyle name="Normal 42 25 2 5" xfId="34482" xr:uid="{8B6063AA-B9BE-424E-B338-54C78E47306E}"/>
    <cellStyle name="Normal 42 25 3" xfId="7045" xr:uid="{CE9916B1-2FCE-4985-BB35-F14692BB1B8B}"/>
    <cellStyle name="Normal 42 25 4" xfId="7046" xr:uid="{07D37BEE-1D3A-4CA1-AF3E-D2BD84D43FC9}"/>
    <cellStyle name="Normal 42 25 5" xfId="16549" xr:uid="{DE5B96A5-6E3D-475E-A0E7-7B5C50A43026}"/>
    <cellStyle name="Normal 42 25 6" xfId="23085" xr:uid="{CEF04C1B-8347-4653-9F07-AEE2BBFE54B6}"/>
    <cellStyle name="Normal 42 25 7" xfId="28783" xr:uid="{432D8634-DBB1-4290-90A6-702EC6285171}"/>
    <cellStyle name="Normal 42 25 8" xfId="34481" xr:uid="{CA35B32F-0ED8-4942-90C1-B866EA84930B}"/>
    <cellStyle name="Normal 42 26" xfId="7047" xr:uid="{7F9EEB79-6AD5-46CA-9056-C2ABCE609870}"/>
    <cellStyle name="Normal 42 26 2" xfId="7048" xr:uid="{B9219AFB-30DF-4768-BDFC-70D91AD2DDFF}"/>
    <cellStyle name="Normal 42 26 2 2" xfId="16552" xr:uid="{199FFFB9-6E60-4DFC-8874-F9AC0E22A2BB}"/>
    <cellStyle name="Normal 42 26 2 3" xfId="23088" xr:uid="{383C1D94-78A4-42A3-8B6F-8993F48A6948}"/>
    <cellStyle name="Normal 42 26 2 4" xfId="28786" xr:uid="{0FA39A09-32BA-4B63-BDBA-AD06128753F9}"/>
    <cellStyle name="Normal 42 26 2 5" xfId="34484" xr:uid="{1FD691A6-399A-4F31-A8C7-B656C0D8D8F9}"/>
    <cellStyle name="Normal 42 26 3" xfId="7049" xr:uid="{A1FA687F-6124-4AC7-A2CE-B7C03C506DCE}"/>
    <cellStyle name="Normal 42 26 4" xfId="7050" xr:uid="{9025446B-6219-46D3-8094-D29F47BC219D}"/>
    <cellStyle name="Normal 42 26 5" xfId="16551" xr:uid="{C83D56B7-047B-49BD-958E-C99DB351176C}"/>
    <cellStyle name="Normal 42 26 6" xfId="23087" xr:uid="{AFFCD5A0-BBF8-423F-850C-E499F01DB084}"/>
    <cellStyle name="Normal 42 26 7" xfId="28785" xr:uid="{E8E4530F-7D22-4059-A422-3F89B900012C}"/>
    <cellStyle name="Normal 42 26 8" xfId="34483" xr:uid="{4F787CB0-8093-404E-BC54-2D74DC6ED9BF}"/>
    <cellStyle name="Normal 42 27" xfId="7051" xr:uid="{BA9BE515-68D7-48DF-8E68-00BF776C3668}"/>
    <cellStyle name="Normal 42 27 2" xfId="7052" xr:uid="{30B8B51B-B9E9-44A0-976A-BE7980F6A729}"/>
    <cellStyle name="Normal 42 27 2 2" xfId="16554" xr:uid="{6C90C028-6CD1-4140-B935-FF5D1103E5D7}"/>
    <cellStyle name="Normal 42 27 2 3" xfId="23090" xr:uid="{089787F1-B5B3-4CBD-B5E8-E978919184C3}"/>
    <cellStyle name="Normal 42 27 2 4" xfId="28788" xr:uid="{A23A63DB-5F43-4DB8-BAD9-522E016152DE}"/>
    <cellStyle name="Normal 42 27 2 5" xfId="34486" xr:uid="{EF3362E0-044E-4E90-8020-3A5A792E7086}"/>
    <cellStyle name="Normal 42 27 3" xfId="7053" xr:uid="{B51ABEFE-CFD8-4776-8111-F3C1392567AE}"/>
    <cellStyle name="Normal 42 27 4" xfId="7054" xr:uid="{04B7AF15-3BBC-4720-9640-0FC0D7EE1DD1}"/>
    <cellStyle name="Normal 42 27 5" xfId="16553" xr:uid="{9C706C23-DB20-4E88-AE7C-85B0FC893D61}"/>
    <cellStyle name="Normal 42 27 6" xfId="23089" xr:uid="{0A3FFBE9-5CA2-405C-A695-E8CF3903B249}"/>
    <cellStyle name="Normal 42 27 7" xfId="28787" xr:uid="{53DF247C-B8A3-4983-81DF-83973ADF5D2D}"/>
    <cellStyle name="Normal 42 27 8" xfId="34485" xr:uid="{1B7DDEAB-EB10-45B8-83BC-159FDAF061A4}"/>
    <cellStyle name="Normal 42 28" xfId="7055" xr:uid="{DAC694DD-8894-41DC-9F7D-59C8040EA06C}"/>
    <cellStyle name="Normal 42 28 2" xfId="7056" xr:uid="{8E16E69A-0C41-482D-B532-373DCA5A3ED5}"/>
    <cellStyle name="Normal 42 28 2 2" xfId="16556" xr:uid="{7BDE14CD-C998-41D3-8BC6-760E475E9546}"/>
    <cellStyle name="Normal 42 28 2 3" xfId="23092" xr:uid="{0B2C473B-F401-413E-87E9-4273927A381B}"/>
    <cellStyle name="Normal 42 28 2 4" xfId="28790" xr:uid="{595AC934-F230-4A59-B2BA-96CA6304FA12}"/>
    <cellStyle name="Normal 42 28 2 5" xfId="34488" xr:uid="{548212BF-FCB1-442C-87CD-7671E5C9CDF7}"/>
    <cellStyle name="Normal 42 28 3" xfId="7057" xr:uid="{25A0DF4A-5F9B-4D57-BE82-1D2B2766EBDF}"/>
    <cellStyle name="Normal 42 28 4" xfId="7058" xr:uid="{B15241F5-329C-4D19-8E40-3EA9E1124487}"/>
    <cellStyle name="Normal 42 28 5" xfId="16555" xr:uid="{13EF6B96-66CD-4931-BA4A-D23A25C14616}"/>
    <cellStyle name="Normal 42 28 6" xfId="23091" xr:uid="{1F7ABF3F-A9BB-481A-914B-AD3423DCC0DE}"/>
    <cellStyle name="Normal 42 28 7" xfId="28789" xr:uid="{21B23BB5-AB22-4C3F-AD33-EF296DA52991}"/>
    <cellStyle name="Normal 42 28 8" xfId="34487" xr:uid="{105A59A9-C13E-40E1-BCBF-994BCFCED69A}"/>
    <cellStyle name="Normal 42 29" xfId="7059" xr:uid="{4B47133D-75BF-4509-AD7A-79CD4497DD71}"/>
    <cellStyle name="Normal 42 29 2" xfId="7060" xr:uid="{28816D3F-4E99-460E-AE88-8F3CE75904CC}"/>
    <cellStyle name="Normal 42 29 2 2" xfId="16558" xr:uid="{1BCBA371-E5DF-4C5E-8369-396919986255}"/>
    <cellStyle name="Normal 42 29 2 3" xfId="23094" xr:uid="{ACDEC139-27B5-4E38-8755-111F7A48A6FE}"/>
    <cellStyle name="Normal 42 29 2 4" xfId="28792" xr:uid="{4F799498-EE16-47C0-8961-91F3770C663D}"/>
    <cellStyle name="Normal 42 29 2 5" xfId="34490" xr:uid="{7E480BFA-4B80-49FB-BCF9-57AE4B63437E}"/>
    <cellStyle name="Normal 42 29 3" xfId="7061" xr:uid="{F1FE2BC6-07FF-4424-BA26-9086EF6DA9D4}"/>
    <cellStyle name="Normal 42 29 4" xfId="7062" xr:uid="{F3FDD322-FA9A-43BB-A793-053BBBD8AE91}"/>
    <cellStyle name="Normal 42 29 5" xfId="16557" xr:uid="{D1F427D1-9FC3-40BD-A41E-4F07C5CC8C5D}"/>
    <cellStyle name="Normal 42 29 6" xfId="23093" xr:uid="{E56732B3-4BEF-49C6-99A4-CC5485B7A397}"/>
    <cellStyle name="Normal 42 29 7" xfId="28791" xr:uid="{115B4CD8-08FD-4312-A2DC-DBF3648CB9A9}"/>
    <cellStyle name="Normal 42 29 8" xfId="34489" xr:uid="{9F66F9EF-1E05-4533-A7F4-582F37C3FB00}"/>
    <cellStyle name="Normal 42 3" xfId="7063" xr:uid="{731EB5D8-6B64-4600-A271-1EED11B0E89E}"/>
    <cellStyle name="Normal 42 3 2" xfId="7064" xr:uid="{0900975B-975C-459D-AC13-2F08CB80078A}"/>
    <cellStyle name="Normal 42 3 2 2" xfId="16560" xr:uid="{A93327F1-6E02-4D8D-9650-2FD7A79572D4}"/>
    <cellStyle name="Normal 42 3 2 3" xfId="23096" xr:uid="{4563A3D6-8E49-4596-BFAE-75652196DEEA}"/>
    <cellStyle name="Normal 42 3 2 4" xfId="28794" xr:uid="{F211FB23-935E-42D6-9190-E5568225BD9E}"/>
    <cellStyle name="Normal 42 3 2 5" xfId="34492" xr:uid="{053982AC-8D1F-430B-AD86-80A0730EAABB}"/>
    <cellStyle name="Normal 42 3 3" xfId="7065" xr:uid="{F28CD269-B574-4DF8-92A5-4A5860F22751}"/>
    <cellStyle name="Normal 42 3 4" xfId="7066" xr:uid="{F83CAFF5-E3F7-4B9C-B08F-861F3C62E341}"/>
    <cellStyle name="Normal 42 3 5" xfId="16559" xr:uid="{1D9F41CD-08E8-45E5-BC2D-AF0B871C5129}"/>
    <cellStyle name="Normal 42 3 6" xfId="23095" xr:uid="{05B5E7EE-4C8F-498C-A34C-249949FA068A}"/>
    <cellStyle name="Normal 42 3 7" xfId="28793" xr:uid="{F51E4F6F-1E3C-4749-88FB-7174219EA250}"/>
    <cellStyle name="Normal 42 3 8" xfId="34491" xr:uid="{101BBE66-4E25-4B26-9F20-7C8645B1721B}"/>
    <cellStyle name="Normal 42 30" xfId="7067" xr:uid="{D24FD116-2413-4520-BF6A-9D2AC22FC043}"/>
    <cellStyle name="Normal 42 30 2" xfId="7068" xr:uid="{28F68628-F34C-4B66-8E56-20EA98D40CC2}"/>
    <cellStyle name="Normal 42 30 2 2" xfId="16562" xr:uid="{5D42FCEB-8220-425B-96F4-252B62A2D99A}"/>
    <cellStyle name="Normal 42 30 2 3" xfId="23098" xr:uid="{F4BCA070-1207-47CD-9920-793A2138B35F}"/>
    <cellStyle name="Normal 42 30 2 4" xfId="28796" xr:uid="{3C7C2004-3844-4F10-B24D-DCF727A93AAD}"/>
    <cellStyle name="Normal 42 30 2 5" xfId="34494" xr:uid="{B8AE4D72-D5B0-4963-8213-F27DEECD2363}"/>
    <cellStyle name="Normal 42 30 3" xfId="7069" xr:uid="{A7C8571F-C1F0-4CA2-B021-3E6D898B865D}"/>
    <cellStyle name="Normal 42 30 4" xfId="7070" xr:uid="{F0F7C0D3-C7A9-41BF-BC2D-C1B477A36432}"/>
    <cellStyle name="Normal 42 30 5" xfId="16561" xr:uid="{A8EA318F-2A47-47CF-A5F2-CF87CED6CFAB}"/>
    <cellStyle name="Normal 42 30 6" xfId="23097" xr:uid="{44E849DD-6AB7-42A8-9AA7-448E7A1F284D}"/>
    <cellStyle name="Normal 42 30 7" xfId="28795" xr:uid="{E22085A0-8899-4721-80E6-80C070E55116}"/>
    <cellStyle name="Normal 42 30 8" xfId="34493" xr:uid="{DF55AA4A-08E4-487A-BD4A-E083AB8DA6C7}"/>
    <cellStyle name="Normal 42 31" xfId="7071" xr:uid="{9EF93CC1-715C-4B17-B12D-E005DF8C1DAD}"/>
    <cellStyle name="Normal 42 31 2" xfId="7072" xr:uid="{083CC012-0710-48E1-8FA6-C178187B9D36}"/>
    <cellStyle name="Normal 42 31 2 2" xfId="16564" xr:uid="{F1D7C3E8-D52F-4AB1-86F3-3B0A65A6C4E8}"/>
    <cellStyle name="Normal 42 31 2 3" xfId="23100" xr:uid="{36B0E407-1946-47E6-936E-E5F42FE9921D}"/>
    <cellStyle name="Normal 42 31 2 4" xfId="28798" xr:uid="{6473B9A4-A581-4A10-A57D-15D426ACA321}"/>
    <cellStyle name="Normal 42 31 2 5" xfId="34496" xr:uid="{895609D3-A429-4212-8A81-22886A597B60}"/>
    <cellStyle name="Normal 42 31 3" xfId="7073" xr:uid="{C4D82488-558F-46D1-BE32-5B9C750DCA1D}"/>
    <cellStyle name="Normal 42 31 4" xfId="7074" xr:uid="{5B429E46-83A5-4D81-B10D-76EA2646F300}"/>
    <cellStyle name="Normal 42 31 5" xfId="16563" xr:uid="{3D3EC959-B799-4483-A01A-BD4431104B7D}"/>
    <cellStyle name="Normal 42 31 6" xfId="23099" xr:uid="{342FA566-0422-4161-8D71-EB8708F70147}"/>
    <cellStyle name="Normal 42 31 7" xfId="28797" xr:uid="{AA11B523-C7EF-4FB4-83BA-75783830F59C}"/>
    <cellStyle name="Normal 42 31 8" xfId="34495" xr:uid="{A77EAFA8-555B-4611-9AC2-8D34CB10605F}"/>
    <cellStyle name="Normal 42 32" xfId="7075" xr:uid="{7B207F8B-A189-4785-AA10-8B42468A7557}"/>
    <cellStyle name="Normal 42 32 2" xfId="7076" xr:uid="{57AC60C2-BA6E-472E-8A73-F69C6A8D33EC}"/>
    <cellStyle name="Normal 42 32 2 2" xfId="16566" xr:uid="{D114F963-3205-4DF6-AF03-1092BC7DDA1D}"/>
    <cellStyle name="Normal 42 32 2 3" xfId="23102" xr:uid="{CEEC74FE-11A5-48CC-B267-888ED9FCD194}"/>
    <cellStyle name="Normal 42 32 2 4" xfId="28800" xr:uid="{2CF0DB59-E48F-4B3C-AB2D-FF309E3BCF27}"/>
    <cellStyle name="Normal 42 32 2 5" xfId="34498" xr:uid="{7D78C41E-5D2C-48CA-8D7F-C23A196E2AAB}"/>
    <cellStyle name="Normal 42 32 3" xfId="7077" xr:uid="{DA022290-16A7-41B3-9FB4-23C726480CE2}"/>
    <cellStyle name="Normal 42 32 4" xfId="7078" xr:uid="{A93E665C-C233-4E17-BEF2-065C1936DF3A}"/>
    <cellStyle name="Normal 42 32 5" xfId="16565" xr:uid="{2D5B1CB3-D8D8-4F7F-97FE-00D1AC156AC0}"/>
    <cellStyle name="Normal 42 32 6" xfId="23101" xr:uid="{4BE74E33-2FD1-4C6C-B673-5FFA7C491A5A}"/>
    <cellStyle name="Normal 42 32 7" xfId="28799" xr:uid="{3A8CDFE9-1849-4128-9D85-7FA55F0BF388}"/>
    <cellStyle name="Normal 42 32 8" xfId="34497" xr:uid="{B5129830-7BC8-4E3D-8E68-58B3D23CF49B}"/>
    <cellStyle name="Normal 42 33" xfId="7079" xr:uid="{2F6D7573-695F-43BC-A8C7-456CB8497C73}"/>
    <cellStyle name="Normal 42 33 2" xfId="7080" xr:uid="{1F2CD375-FA07-4F18-8B9C-183B011A335F}"/>
    <cellStyle name="Normal 42 33 2 2" xfId="16568" xr:uid="{0DB09D8D-C03F-4163-82C7-B01365495662}"/>
    <cellStyle name="Normal 42 33 2 3" xfId="23104" xr:uid="{1BA1F062-795E-49B2-91C5-642D8D19706A}"/>
    <cellStyle name="Normal 42 33 2 4" xfId="28802" xr:uid="{588BA2C2-B8E0-47EC-8E23-0089FBA004C2}"/>
    <cellStyle name="Normal 42 33 2 5" xfId="34500" xr:uid="{42F1CA5D-A2F4-4076-9245-0461788B5E8C}"/>
    <cellStyle name="Normal 42 33 3" xfId="7081" xr:uid="{09C85F41-5C4D-4B86-B018-B369EADC66FF}"/>
    <cellStyle name="Normal 42 33 4" xfId="7082" xr:uid="{6F05A2DE-299B-42EE-A8A7-5BA6A0837217}"/>
    <cellStyle name="Normal 42 33 5" xfId="16567" xr:uid="{1FEE8367-7884-4706-BD8D-7A91C6D1A1F2}"/>
    <cellStyle name="Normal 42 33 6" xfId="23103" xr:uid="{1CC4D879-F2E2-4620-A1EA-191C1EF159B1}"/>
    <cellStyle name="Normal 42 33 7" xfId="28801" xr:uid="{2FAB84CF-F034-4E68-AF61-8DB823269E4E}"/>
    <cellStyle name="Normal 42 33 8" xfId="34499" xr:uid="{A8A80E7D-012B-4F59-ACD9-4132D1154621}"/>
    <cellStyle name="Normal 42 34" xfId="7083" xr:uid="{E17DA2AD-78FE-43B9-A083-BC1EF261E98D}"/>
    <cellStyle name="Normal 42 34 2" xfId="7084" xr:uid="{6D3D1403-AC41-40A1-B07A-3EEA185C0C76}"/>
    <cellStyle name="Normal 42 34 2 2" xfId="16570" xr:uid="{1B4A5B99-8861-45CA-B3EE-A84909C1E9E6}"/>
    <cellStyle name="Normal 42 34 2 3" xfId="23106" xr:uid="{491EEEA5-D54C-46EE-8C99-901548D24D02}"/>
    <cellStyle name="Normal 42 34 2 4" xfId="28804" xr:uid="{C7CB3A3F-1E55-4806-B7EA-303107D825E7}"/>
    <cellStyle name="Normal 42 34 2 5" xfId="34502" xr:uid="{FDF2071A-F23C-480C-9159-4A7FA7107AA5}"/>
    <cellStyle name="Normal 42 34 3" xfId="7085" xr:uid="{DA69517C-107B-493C-894E-827B72A87E02}"/>
    <cellStyle name="Normal 42 34 4" xfId="7086" xr:uid="{94BA8534-2310-48D5-B632-6306523F60D5}"/>
    <cellStyle name="Normal 42 34 5" xfId="16569" xr:uid="{69EACA4D-D93D-4740-A6FD-B4BDCC909DF8}"/>
    <cellStyle name="Normal 42 34 6" xfId="23105" xr:uid="{1D8120C9-8EF2-436D-915B-BF68C4785B92}"/>
    <cellStyle name="Normal 42 34 7" xfId="28803" xr:uid="{B462B347-2E79-4BC0-AC32-A520670E9C63}"/>
    <cellStyle name="Normal 42 34 8" xfId="34501" xr:uid="{78538E1C-6761-4053-BA7B-EBD16001C3B4}"/>
    <cellStyle name="Normal 42 35" xfId="7087" xr:uid="{51F2D148-71B8-47D4-BBDC-023D927ED694}"/>
    <cellStyle name="Normal 42 35 2" xfId="16571" xr:uid="{591A59DC-59F6-46B4-B9C9-874CABF623B0}"/>
    <cellStyle name="Normal 42 35 3" xfId="23107" xr:uid="{7550FC5F-3AB1-4743-899D-C77A40C010E0}"/>
    <cellStyle name="Normal 42 35 4" xfId="28805" xr:uid="{C039940A-BAE4-4691-904B-1B78A37F4C7D}"/>
    <cellStyle name="Normal 42 35 5" xfId="34503" xr:uid="{49FEDB5C-CE28-4EC5-B188-98CF610AA9AA}"/>
    <cellStyle name="Normal 42 36" xfId="7088" xr:uid="{3531F9C0-EAB4-440F-AB30-FA09E9D61BF0}"/>
    <cellStyle name="Normal 42 36 2" xfId="16572" xr:uid="{AD7BA14F-1D2C-4EA9-BF63-18E3FC302C7D}"/>
    <cellStyle name="Normal 42 36 3" xfId="23108" xr:uid="{D96492D5-F02D-4503-9A80-A7F18A9DE3E6}"/>
    <cellStyle name="Normal 42 36 4" xfId="28806" xr:uid="{60861FA8-7B12-429B-BD9A-4A12D79A00EF}"/>
    <cellStyle name="Normal 42 36 5" xfId="34504" xr:uid="{0250D125-26A3-4712-8438-C4450671B902}"/>
    <cellStyle name="Normal 42 37" xfId="7089" xr:uid="{40B9B878-90EF-415E-8AFA-FDC3CE8F9BC0}"/>
    <cellStyle name="Normal 42 37 2" xfId="16573" xr:uid="{8477F0FA-9EBB-490C-A6F1-C1B3E10D6F4E}"/>
    <cellStyle name="Normal 42 37 3" xfId="23109" xr:uid="{97114BE8-8D7C-4573-8D53-14779D66E6A3}"/>
    <cellStyle name="Normal 42 37 4" xfId="28807" xr:uid="{B7A30D3D-20AC-4393-BE37-6E3C66A5DA17}"/>
    <cellStyle name="Normal 42 37 5" xfId="34505" xr:uid="{EE4599BE-E38C-48A7-AAE7-A998D9E7DF9C}"/>
    <cellStyle name="Normal 42 38" xfId="7090" xr:uid="{7548277E-2C17-4500-A771-2380D7292674}"/>
    <cellStyle name="Normal 42 38 2" xfId="16574" xr:uid="{8655E530-24EC-4BEF-BF0B-CBBB25137973}"/>
    <cellStyle name="Normal 42 38 3" xfId="23110" xr:uid="{8624484E-6D5F-4C72-9F7A-4C463DAAF8C2}"/>
    <cellStyle name="Normal 42 38 4" xfId="28808" xr:uid="{3FEC84A7-78A8-4F72-8D9B-A33880718A99}"/>
    <cellStyle name="Normal 42 38 5" xfId="34506" xr:uid="{422F0B0E-8291-4E0F-953A-DC84BBC6D7A9}"/>
    <cellStyle name="Normal 42 39" xfId="7091" xr:uid="{21225C91-2281-4AE5-8AEC-CD1ACC0DA43A}"/>
    <cellStyle name="Normal 42 39 2" xfId="16575" xr:uid="{5D26730D-1D0C-48AB-9C5F-82FBE7C767C5}"/>
    <cellStyle name="Normal 42 39 3" xfId="23111" xr:uid="{3357B06F-9B4A-42F9-9FB7-A2DEEDCC4EC6}"/>
    <cellStyle name="Normal 42 39 4" xfId="28809" xr:uid="{193A82F9-D6F0-4C24-AE01-7F4C55A491E6}"/>
    <cellStyle name="Normal 42 39 5" xfId="34507" xr:uid="{511EC596-DAE3-486A-B000-50A046EAC8DF}"/>
    <cellStyle name="Normal 42 4" xfId="7092" xr:uid="{5FEF4749-9165-4BF6-9BA8-3FC6A5401E1E}"/>
    <cellStyle name="Normal 42 4 2" xfId="7093" xr:uid="{CA3C8F3A-2B26-41BB-A42D-58EEAFB4C133}"/>
    <cellStyle name="Normal 42 4 2 2" xfId="16577" xr:uid="{2B21B99E-850C-4C3B-8115-ACEFEBEA9AB3}"/>
    <cellStyle name="Normal 42 4 2 3" xfId="23113" xr:uid="{73B1D575-B6B7-4422-B8BF-942146620560}"/>
    <cellStyle name="Normal 42 4 2 4" xfId="28811" xr:uid="{0A97B9B0-935B-4B51-91DE-CA7154B7F891}"/>
    <cellStyle name="Normal 42 4 2 5" xfId="34509" xr:uid="{47EAD085-AE89-4386-9764-065B10CBF343}"/>
    <cellStyle name="Normal 42 4 3" xfId="7094" xr:uid="{E48DDCF3-9028-49FC-8EA1-DF45AC0C8BA0}"/>
    <cellStyle name="Normal 42 4 4" xfId="7095" xr:uid="{B43ED333-840B-4819-95E8-FD9E24DAD187}"/>
    <cellStyle name="Normal 42 4 5" xfId="16576" xr:uid="{A85FEEA4-D4C6-4CD8-A39D-4C74653AE290}"/>
    <cellStyle name="Normal 42 4 6" xfId="23112" xr:uid="{92A53E77-2008-4640-BF3F-A0C8F5FD9B7C}"/>
    <cellStyle name="Normal 42 4 7" xfId="28810" xr:uid="{4A556100-9B30-4F2B-81AE-5BBD48D06B00}"/>
    <cellStyle name="Normal 42 4 8" xfId="34508" xr:uid="{DFA58474-E855-4B0B-B0F8-B24F630FF89F}"/>
    <cellStyle name="Normal 42 40" xfId="7096" xr:uid="{C7E30957-D0C7-48BB-A4AC-B6D849F6E8E2}"/>
    <cellStyle name="Normal 42 40 2" xfId="16578" xr:uid="{8F12DEDC-7BA1-44FE-8504-470AE672E943}"/>
    <cellStyle name="Normal 42 40 3" xfId="23114" xr:uid="{5DD8EC73-DD67-46CC-A3A7-33EDB00685A5}"/>
    <cellStyle name="Normal 42 40 4" xfId="28812" xr:uid="{09F60545-F328-4DB2-A282-B67310D3CB87}"/>
    <cellStyle name="Normal 42 40 5" xfId="34510" xr:uid="{BB1608A3-4F8B-43CA-A579-00F5B7A4EFC1}"/>
    <cellStyle name="Normal 42 41" xfId="7097" xr:uid="{7A5AC44D-2B45-4229-A606-9E4096F8028A}"/>
    <cellStyle name="Normal 42 41 2" xfId="16579" xr:uid="{5F546C91-2DE7-44E2-80AD-8486A5554E84}"/>
    <cellStyle name="Normal 42 41 3" xfId="23115" xr:uid="{4FC15457-36CA-44A6-8464-E25546A83DCB}"/>
    <cellStyle name="Normal 42 41 4" xfId="28813" xr:uid="{163F6348-3FA7-4FD5-A6AB-9F9C9B86BAA8}"/>
    <cellStyle name="Normal 42 41 5" xfId="34511" xr:uid="{676B6FE4-E98C-41FF-B388-B24BCFE08072}"/>
    <cellStyle name="Normal 42 42" xfId="7098" xr:uid="{FCFDE6E7-CE55-43E5-BBCC-1236F1BA2249}"/>
    <cellStyle name="Normal 42 42 2" xfId="16580" xr:uid="{2B4DCEF3-D4E8-428E-B4DD-BB2FD9943CC6}"/>
    <cellStyle name="Normal 42 42 3" xfId="23116" xr:uid="{55DEDF8E-1E86-4819-9BC0-C6F47B400248}"/>
    <cellStyle name="Normal 42 42 4" xfId="28814" xr:uid="{0FA83517-E8B3-4F46-B521-A381B2E362EF}"/>
    <cellStyle name="Normal 42 42 5" xfId="34512" xr:uid="{E64DB572-0DB7-44F7-83C1-904F5E8A70C1}"/>
    <cellStyle name="Normal 42 43" xfId="7099" xr:uid="{B3BDE4A7-DBA4-4557-9ED6-B576343BEBB7}"/>
    <cellStyle name="Normal 42 43 2" xfId="16581" xr:uid="{76728F12-E496-4072-B27D-A44DA4117FB1}"/>
    <cellStyle name="Normal 42 43 3" xfId="23117" xr:uid="{168C3D50-10C6-470D-87DB-AAE6087DBC2A}"/>
    <cellStyle name="Normal 42 43 4" xfId="28815" xr:uid="{C2127550-AC65-4ED5-80DB-F1177CCF4343}"/>
    <cellStyle name="Normal 42 43 5" xfId="34513" xr:uid="{345EB058-3A38-4ECD-AE31-568DE96DA534}"/>
    <cellStyle name="Normal 42 44" xfId="7100" xr:uid="{780CC256-1AD2-4550-B111-B6855A0A2935}"/>
    <cellStyle name="Normal 42 44 2" xfId="16582" xr:uid="{BE290AC9-B45B-45C9-8927-F96D68FD66AC}"/>
    <cellStyle name="Normal 42 44 3" xfId="23118" xr:uid="{2F4D01E7-92EC-4A96-9DED-3B32E6F95F44}"/>
    <cellStyle name="Normal 42 44 4" xfId="28816" xr:uid="{DF04E198-4AE9-4306-A547-414F0919D10C}"/>
    <cellStyle name="Normal 42 44 5" xfId="34514" xr:uid="{4AE8E466-A565-4582-BB73-FD45CA6B6445}"/>
    <cellStyle name="Normal 42 45" xfId="7101" xr:uid="{BE5AE59C-0A1A-4A15-9F20-EEA05173A3E1}"/>
    <cellStyle name="Normal 42 45 2" xfId="16583" xr:uid="{313DEED3-A4B6-4CA8-B756-EBBFEA062D4A}"/>
    <cellStyle name="Normal 42 45 3" xfId="23119" xr:uid="{6514CDD0-42A0-4300-896C-2783585C6097}"/>
    <cellStyle name="Normal 42 45 4" xfId="28817" xr:uid="{00F008BD-78F2-47BF-9466-4241BD97AC4A}"/>
    <cellStyle name="Normal 42 45 5" xfId="34515" xr:uid="{DEFAC770-1009-46F6-91A6-4F341A3BF3A2}"/>
    <cellStyle name="Normal 42 46" xfId="7102" xr:uid="{86707B25-7C85-42A5-A032-BB49C5E1DA82}"/>
    <cellStyle name="Normal 42 46 2" xfId="16584" xr:uid="{A9BE1335-9711-4C2F-B38D-7127280D77F7}"/>
    <cellStyle name="Normal 42 46 3" xfId="23120" xr:uid="{5C46093E-3C2E-418E-8240-D8D0634AFF95}"/>
    <cellStyle name="Normal 42 46 4" xfId="28818" xr:uid="{5D7E1EB5-60DF-4040-BCBD-31C28CB6A871}"/>
    <cellStyle name="Normal 42 46 5" xfId="34516" xr:uid="{8058B204-DF6B-4ACF-916E-8A76F7FB57B6}"/>
    <cellStyle name="Normal 42 47" xfId="7103" xr:uid="{251A0F0E-FBF9-403D-A745-23E2AC21742C}"/>
    <cellStyle name="Normal 42 47 2" xfId="16585" xr:uid="{DC81AC52-D1D5-4EBD-990C-0F3CA08A04B1}"/>
    <cellStyle name="Normal 42 47 3" xfId="23121" xr:uid="{203BFD84-54E2-40C2-B762-A7FC7EEDE9B1}"/>
    <cellStyle name="Normal 42 47 4" xfId="28819" xr:uid="{B9B4CA3E-4631-46AB-A2E5-8C7B0FEF0F34}"/>
    <cellStyle name="Normal 42 47 5" xfId="34517" xr:uid="{348157B7-2500-4188-BFCF-03E859B64A2C}"/>
    <cellStyle name="Normal 42 48" xfId="7104" xr:uid="{8E405453-441F-4419-B3B7-E3674ECA8BFD}"/>
    <cellStyle name="Normal 42 48 2" xfId="16586" xr:uid="{8D0C7CEC-D1E5-4C94-880A-1F344D53A5EB}"/>
    <cellStyle name="Normal 42 48 3" xfId="23122" xr:uid="{931E1A98-F854-45E7-A153-F09EFDEF8EA4}"/>
    <cellStyle name="Normal 42 48 4" xfId="28820" xr:uid="{441C6707-FEDC-4AC3-8D4E-2AC04777DFEA}"/>
    <cellStyle name="Normal 42 48 5" xfId="34518" xr:uid="{D0EAE185-817C-4997-876A-589EC0BBCD85}"/>
    <cellStyle name="Normal 42 49" xfId="7105" xr:uid="{4B097FF2-FB03-4BF7-B518-B98E3735F0C5}"/>
    <cellStyle name="Normal 42 49 2" xfId="16587" xr:uid="{4D486B45-5E3B-4DB2-8C28-78AA94ECA0CD}"/>
    <cellStyle name="Normal 42 49 3" xfId="23123" xr:uid="{04B44DF5-5AAC-47E0-AD8B-E9FA5F4D642E}"/>
    <cellStyle name="Normal 42 49 4" xfId="28821" xr:uid="{51EB474E-BD61-4FB2-9BA4-49152F2FA875}"/>
    <cellStyle name="Normal 42 49 5" xfId="34519" xr:uid="{C390606C-FCF2-487F-BECB-79FA55311A67}"/>
    <cellStyle name="Normal 42 5" xfId="7106" xr:uid="{EADFD702-512C-45BC-BF84-B13B016F2832}"/>
    <cellStyle name="Normal 42 5 2" xfId="7107" xr:uid="{59E0946E-13B8-40FE-B7A2-93CAF5DC483C}"/>
    <cellStyle name="Normal 42 5 2 2" xfId="16589" xr:uid="{2665FD00-AE86-478D-834B-FCB8EBEABD02}"/>
    <cellStyle name="Normal 42 5 2 3" xfId="23125" xr:uid="{B6CEC125-B068-4973-9278-51F9A5CCCDC3}"/>
    <cellStyle name="Normal 42 5 2 4" xfId="28823" xr:uid="{5114F05C-21BA-49D5-B9DE-092D08DFE7D2}"/>
    <cellStyle name="Normal 42 5 2 5" xfId="34521" xr:uid="{2D7856C1-2964-4685-9C63-AD62CB83371B}"/>
    <cellStyle name="Normal 42 5 3" xfId="7108" xr:uid="{98BA97C6-F660-45C8-A467-5CC65394FFC3}"/>
    <cellStyle name="Normal 42 5 4" xfId="7109" xr:uid="{CCEC0F8A-E305-4D4D-A40F-9C24D62B388B}"/>
    <cellStyle name="Normal 42 5 5" xfId="16588" xr:uid="{20E6A3E1-91C9-4F61-868F-300CE4DE11A7}"/>
    <cellStyle name="Normal 42 5 6" xfId="23124" xr:uid="{721BE241-E0CD-46E7-B337-71F99DA7E16E}"/>
    <cellStyle name="Normal 42 5 7" xfId="28822" xr:uid="{2835753E-495C-4E31-A787-DDF8A96E65E4}"/>
    <cellStyle name="Normal 42 5 8" xfId="34520" xr:uid="{DF89FC2A-2DE4-48D7-A36A-788388B9475E}"/>
    <cellStyle name="Normal 42 50" xfId="7110" xr:uid="{7758BB12-19E3-4CCE-9571-5372ED5EDBD6}"/>
    <cellStyle name="Normal 42 50 2" xfId="16590" xr:uid="{9651F7D8-3001-4269-A540-D039BDDFE9AF}"/>
    <cellStyle name="Normal 42 50 3" xfId="23126" xr:uid="{758DB0ED-C6BA-41A7-ABC8-2FA67C774267}"/>
    <cellStyle name="Normal 42 50 4" xfId="28824" xr:uid="{C25544B1-A4C2-4243-BCF2-255138227E07}"/>
    <cellStyle name="Normal 42 50 5" xfId="34522" xr:uid="{CB2773E1-789F-4D96-9194-69673DBF0FE8}"/>
    <cellStyle name="Normal 42 51" xfId="7111" xr:uid="{28413C14-E79D-4EFB-8B05-8A01D42500BF}"/>
    <cellStyle name="Normal 42 51 2" xfId="16591" xr:uid="{A75ABFDA-C3DF-409A-9612-978ECFFE4D85}"/>
    <cellStyle name="Normal 42 51 3" xfId="23127" xr:uid="{59683F33-B4DA-4B43-8D53-DDFA0797C21C}"/>
    <cellStyle name="Normal 42 51 4" xfId="28825" xr:uid="{CE23CC50-C959-48D8-82DA-9C439EAE914E}"/>
    <cellStyle name="Normal 42 51 5" xfId="34523" xr:uid="{117B0B1D-022B-4D85-9431-8E35F291E453}"/>
    <cellStyle name="Normal 42 52" xfId="7112" xr:uid="{251D2AAD-A6D8-4E1A-BDC8-3706980596C7}"/>
    <cellStyle name="Normal 42 52 2" xfId="16592" xr:uid="{DF4CEAD2-D329-42BD-973B-0D344C4562FF}"/>
    <cellStyle name="Normal 42 52 3" xfId="23128" xr:uid="{664365BB-5652-4C57-9ECB-D10059A227CA}"/>
    <cellStyle name="Normal 42 52 4" xfId="28826" xr:uid="{3677B700-9F1F-4F6A-97A6-CED9E86E8F68}"/>
    <cellStyle name="Normal 42 52 5" xfId="34524" xr:uid="{33A7F888-C804-4363-AE83-AE6AC12038EB}"/>
    <cellStyle name="Normal 42 53" xfId="7113" xr:uid="{DA1CE013-2099-4A43-9BDA-2FB2CDFC785B}"/>
    <cellStyle name="Normal 42 53 2" xfId="16593" xr:uid="{1A0F610B-7782-4B53-9B02-771F0B188101}"/>
    <cellStyle name="Normal 42 53 3" xfId="23129" xr:uid="{43EDB551-2B02-42C3-AE62-78D013FCD234}"/>
    <cellStyle name="Normal 42 53 4" xfId="28827" xr:uid="{08870C78-E2FD-438A-8A49-29416AF1B461}"/>
    <cellStyle name="Normal 42 53 5" xfId="34525" xr:uid="{EC036B83-655F-4E27-AE74-AF9C21E0AC64}"/>
    <cellStyle name="Normal 42 54" xfId="7114" xr:uid="{526734BE-C335-4F7B-A2E6-A8BF6D58EEF1}"/>
    <cellStyle name="Normal 42 54 2" xfId="16594" xr:uid="{3FE82393-0B48-4D6B-8E0E-1A4813D58D6F}"/>
    <cellStyle name="Normal 42 54 3" xfId="23130" xr:uid="{1DB7888D-93C1-4445-84C2-CBE7476C1CAB}"/>
    <cellStyle name="Normal 42 54 4" xfId="28828" xr:uid="{A143F41B-6199-4FF8-8C2F-4E0889A06685}"/>
    <cellStyle name="Normal 42 54 5" xfId="34526" xr:uid="{9AA2AC45-AC31-4820-9F06-F82011CA4FCF}"/>
    <cellStyle name="Normal 42 55" xfId="7115" xr:uid="{EF829D33-8084-4384-811C-3959AB8DFC25}"/>
    <cellStyle name="Normal 42 55 2" xfId="16595" xr:uid="{11807721-F873-41BE-B937-F4EBC0413733}"/>
    <cellStyle name="Normal 42 55 3" xfId="23131" xr:uid="{186B2CC0-1EA5-4C73-AEEC-77DD7A05239A}"/>
    <cellStyle name="Normal 42 55 4" xfId="28829" xr:uid="{82662E04-92DE-49A2-9B94-B33F4A994759}"/>
    <cellStyle name="Normal 42 55 5" xfId="34527" xr:uid="{AA82189B-2D8A-4403-8484-BA8BB8D70662}"/>
    <cellStyle name="Normal 42 56" xfId="7116" xr:uid="{A491D984-093C-4149-A051-43C562EB9654}"/>
    <cellStyle name="Normal 42 56 2" xfId="16596" xr:uid="{1039DED7-0D95-4029-B2E9-37A8EE0E1705}"/>
    <cellStyle name="Normal 42 56 3" xfId="23132" xr:uid="{DE59EFBD-BAF1-4568-B77F-ACA6BFA491AC}"/>
    <cellStyle name="Normal 42 56 4" xfId="28830" xr:uid="{AC3A0A46-B97C-4E8D-AEC7-8D3BDE3D876E}"/>
    <cellStyle name="Normal 42 56 5" xfId="34528" xr:uid="{E487D5F2-D953-4468-86AF-92A88A46404A}"/>
    <cellStyle name="Normal 42 57" xfId="7117" xr:uid="{E59C46D8-86CE-410D-A880-2CC7174434A2}"/>
    <cellStyle name="Normal 42 57 2" xfId="16597" xr:uid="{CF6FFCAF-2EB9-46FD-9DD3-6D9EE991DC93}"/>
    <cellStyle name="Normal 42 57 3" xfId="23133" xr:uid="{C9597B3D-5A05-45FA-8AAD-38C879719346}"/>
    <cellStyle name="Normal 42 57 4" xfId="28831" xr:uid="{A76D6BDF-93AA-410B-8994-28E623AD3B6F}"/>
    <cellStyle name="Normal 42 57 5" xfId="34529" xr:uid="{538E33BE-6917-4455-9478-777A723CBF43}"/>
    <cellStyle name="Normal 42 58" xfId="7118" xr:uid="{64A00352-0725-40E9-8F77-52876B5CA354}"/>
    <cellStyle name="Normal 42 58 2" xfId="16598" xr:uid="{6F9A60BE-0551-4D97-A61C-6B89D608235B}"/>
    <cellStyle name="Normal 42 58 3" xfId="23134" xr:uid="{DBB8ABDB-B80A-420C-845F-0CF750B6F063}"/>
    <cellStyle name="Normal 42 58 4" xfId="28832" xr:uid="{AE0DE98C-FB42-4A3D-9554-F4BF610308A8}"/>
    <cellStyle name="Normal 42 58 5" xfId="34530" xr:uid="{2BDD9A0B-8C9D-428D-953E-126771642A4A}"/>
    <cellStyle name="Normal 42 59" xfId="7119" xr:uid="{FD4FF5BA-2438-467A-BBE3-05DB3C424737}"/>
    <cellStyle name="Normal 42 59 2" xfId="16599" xr:uid="{06F30C3B-1A7C-4416-BD65-10D713D3D10E}"/>
    <cellStyle name="Normal 42 59 3" xfId="23135" xr:uid="{176E1029-482B-400E-9503-08C1C36A77DA}"/>
    <cellStyle name="Normal 42 59 4" xfId="28833" xr:uid="{8CABBE13-B210-48A2-886B-9DEBE5C216EF}"/>
    <cellStyle name="Normal 42 59 5" xfId="34531" xr:uid="{8E1F8B9D-05FA-4E4D-A1CC-E2472E9F0761}"/>
    <cellStyle name="Normal 42 6" xfId="7120" xr:uid="{DBF1916E-8B99-434C-9E9F-707C6FD4F533}"/>
    <cellStyle name="Normal 42 6 2" xfId="7121" xr:uid="{FEBAB06E-97D2-4D4D-B0A4-3670065EBBA0}"/>
    <cellStyle name="Normal 42 6 2 2" xfId="16601" xr:uid="{F1E09EC3-E393-4B45-BB0C-8086D08C78A5}"/>
    <cellStyle name="Normal 42 6 2 3" xfId="23137" xr:uid="{755BD6AC-378E-4483-AED2-148018681981}"/>
    <cellStyle name="Normal 42 6 2 4" xfId="28835" xr:uid="{A1C60125-241A-4BF7-B4C9-8E393F16534A}"/>
    <cellStyle name="Normal 42 6 2 5" xfId="34533" xr:uid="{FFB94955-C0B9-45E1-8932-B4CE32CFF23B}"/>
    <cellStyle name="Normal 42 6 3" xfId="7122" xr:uid="{C954EDD1-C592-41D8-88D8-A10306637B9C}"/>
    <cellStyle name="Normal 42 6 4" xfId="7123" xr:uid="{58F0CF68-6298-4262-B23E-251DD824ADFF}"/>
    <cellStyle name="Normal 42 6 5" xfId="16600" xr:uid="{14B0BD46-0AD5-4E40-B199-AC64CD04E0EF}"/>
    <cellStyle name="Normal 42 6 6" xfId="23136" xr:uid="{C7C55550-85B0-4FB7-9321-A5EBB407C333}"/>
    <cellStyle name="Normal 42 6 7" xfId="28834" xr:uid="{89796792-EB87-4CAB-8E88-F7002E3C15FD}"/>
    <cellStyle name="Normal 42 6 8" xfId="34532" xr:uid="{4FA01980-F85A-4013-B155-36802A670952}"/>
    <cellStyle name="Normal 42 60" xfId="7124" xr:uid="{908EFE87-4B52-426F-B5BC-01D02A4541A9}"/>
    <cellStyle name="Normal 42 60 2" xfId="16602" xr:uid="{4941EBEC-9DD7-4D98-9CC8-89DAF394CFB4}"/>
    <cellStyle name="Normal 42 60 3" xfId="23138" xr:uid="{2956E768-1D1C-493C-9215-88E4059550D5}"/>
    <cellStyle name="Normal 42 60 4" xfId="28836" xr:uid="{7E940D06-AE6F-4C12-9758-8053AE05FDF6}"/>
    <cellStyle name="Normal 42 60 5" xfId="34534" xr:uid="{837E814E-4AEC-4A33-9C99-0C9770C75D05}"/>
    <cellStyle name="Normal 42 61" xfId="7125" xr:uid="{645AC5F7-8C89-4C03-9511-AE078AF5D89F}"/>
    <cellStyle name="Normal 42 61 2" xfId="16603" xr:uid="{8508A6FD-65F4-4753-B30D-B190D10BD50C}"/>
    <cellStyle name="Normal 42 61 3" xfId="23139" xr:uid="{3CBFAD46-DD83-4F1E-96A7-5CBA6D44F959}"/>
    <cellStyle name="Normal 42 61 4" xfId="28837" xr:uid="{83F2817F-0A1B-4A4D-B538-9B668FF0C81B}"/>
    <cellStyle name="Normal 42 61 5" xfId="34535" xr:uid="{20095F2B-90EE-4299-B128-8943E515385E}"/>
    <cellStyle name="Normal 42 62" xfId="7126" xr:uid="{AFA28198-BCDB-4186-9F7F-126383B26DE0}"/>
    <cellStyle name="Normal 42 62 2" xfId="16604" xr:uid="{1AEB8DD5-5886-4E02-AA9F-7101BA25F58A}"/>
    <cellStyle name="Normal 42 62 3" xfId="23140" xr:uid="{8D048DCF-457F-424E-B49C-A625B3B3E346}"/>
    <cellStyle name="Normal 42 62 4" xfId="28838" xr:uid="{386A2FBF-D942-48E3-A21B-674292A35B9B}"/>
    <cellStyle name="Normal 42 62 5" xfId="34536" xr:uid="{6553E811-92C1-4A0F-BA55-89684AB4291B}"/>
    <cellStyle name="Normal 42 7" xfId="7127" xr:uid="{34193C08-94DC-4FBF-A391-26F6ACDC7FD9}"/>
    <cellStyle name="Normal 42 7 2" xfId="7128" xr:uid="{7CCDAA7C-6F21-40D4-8190-78A8BE3553CD}"/>
    <cellStyle name="Normal 42 7 2 2" xfId="16606" xr:uid="{47EAF525-5F3F-4757-A770-5C56365300AE}"/>
    <cellStyle name="Normal 42 7 2 3" xfId="23142" xr:uid="{325DC9E2-7737-4E7D-8A9F-05425E799935}"/>
    <cellStyle name="Normal 42 7 2 4" xfId="28840" xr:uid="{498872E9-5EE5-4918-8048-F208699BD1F3}"/>
    <cellStyle name="Normal 42 7 2 5" xfId="34538" xr:uid="{231F632C-1AAE-42CA-9DE5-34D692E3ED04}"/>
    <cellStyle name="Normal 42 7 3" xfId="7129" xr:uid="{9F9E8761-A12C-49B8-B83E-D9D8B46A6B97}"/>
    <cellStyle name="Normal 42 7 4" xfId="7130" xr:uid="{78BD91E0-F1A3-46FA-A674-EB9E49FEB7AD}"/>
    <cellStyle name="Normal 42 7 5" xfId="16605" xr:uid="{59250925-79FD-4A5B-901A-46BFAD3B16F3}"/>
    <cellStyle name="Normal 42 7 6" xfId="23141" xr:uid="{D08B29FF-1860-4DB2-BF7E-679DC6B13F34}"/>
    <cellStyle name="Normal 42 7 7" xfId="28839" xr:uid="{DD6D2D31-CCB4-4FE1-A9BF-E616EE35B407}"/>
    <cellStyle name="Normal 42 7 8" xfId="34537" xr:uid="{B6908BB1-1BFA-4B34-B9D1-AB82DB957D2D}"/>
    <cellStyle name="Normal 42 8" xfId="7131" xr:uid="{36FD0561-DB0E-4E7A-948F-77CADD46667A}"/>
    <cellStyle name="Normal 42 8 2" xfId="7132" xr:uid="{A0B0BAE3-10E2-4280-96E3-2D2EF9170B51}"/>
    <cellStyle name="Normal 42 8 2 2" xfId="16608" xr:uid="{59FCABFD-60BC-438F-B07C-E90F3B4CAD99}"/>
    <cellStyle name="Normal 42 8 2 3" xfId="23144" xr:uid="{AC6498C1-7E30-4189-B473-988A7EC62454}"/>
    <cellStyle name="Normal 42 8 2 4" xfId="28842" xr:uid="{102CC681-773B-4339-83F0-AB0F7FA7FF14}"/>
    <cellStyle name="Normal 42 8 2 5" xfId="34540" xr:uid="{3E9EDDE8-02CA-4EF7-A6FB-8612A4D06BB7}"/>
    <cellStyle name="Normal 42 8 3" xfId="7133" xr:uid="{7AA75BAF-F138-4379-9896-E6C3F3BA1B3B}"/>
    <cellStyle name="Normal 42 8 4" xfId="7134" xr:uid="{068308EE-EC3C-4CF8-98BB-5F2FAECC531C}"/>
    <cellStyle name="Normal 42 8 5" xfId="16607" xr:uid="{9C56D192-34CF-48F0-B9F7-7FAC13B4375D}"/>
    <cellStyle name="Normal 42 8 6" xfId="23143" xr:uid="{305DE75D-EA7E-406E-A6BA-F39EA61CAE59}"/>
    <cellStyle name="Normal 42 8 7" xfId="28841" xr:uid="{61E90025-FE0E-4DB1-966F-EB8AB333E913}"/>
    <cellStyle name="Normal 42 8 8" xfId="34539" xr:uid="{E263D591-08BD-46DE-BCBF-18E5CD2D22AB}"/>
    <cellStyle name="Normal 42 9" xfId="7135" xr:uid="{53FF9A93-158F-44A7-A334-A9193A12D9F7}"/>
    <cellStyle name="Normal 42 9 2" xfId="7136" xr:uid="{06AA81BC-97D7-483D-A978-73A2B5B09AB8}"/>
    <cellStyle name="Normal 42 9 2 2" xfId="16610" xr:uid="{8E49E224-DA2B-467C-B3F2-6A3C799B232C}"/>
    <cellStyle name="Normal 42 9 2 3" xfId="23146" xr:uid="{869F0901-AF85-4009-BEC7-8D37C7DB73E9}"/>
    <cellStyle name="Normal 42 9 2 4" xfId="28844" xr:uid="{174F332B-B4D8-4CD9-AA95-50066214BCDE}"/>
    <cellStyle name="Normal 42 9 2 5" xfId="34542" xr:uid="{782AE35A-5A10-444A-94CE-4F68E0F3D8B8}"/>
    <cellStyle name="Normal 42 9 3" xfId="7137" xr:uid="{8C631B5C-8F21-4E26-84E2-C75A5FE0CA3A}"/>
    <cellStyle name="Normal 42 9 4" xfId="7138" xr:uid="{61BA6C4A-76CA-4CF8-AA53-6674AA3BA50D}"/>
    <cellStyle name="Normal 42 9 5" xfId="16609" xr:uid="{99C538B9-CBED-42FF-96B6-82CC12503074}"/>
    <cellStyle name="Normal 42 9 6" xfId="23145" xr:uid="{82F4591A-0EE1-47BE-8F79-2D364F4D58A7}"/>
    <cellStyle name="Normal 42 9 7" xfId="28843" xr:uid="{CE25AF65-3992-457C-90C3-67C39FFF5154}"/>
    <cellStyle name="Normal 42 9 8" xfId="34541" xr:uid="{FE35057A-D4B7-4039-BB0D-B046CFA60E55}"/>
    <cellStyle name="Normal 43" xfId="1192" xr:uid="{357C245E-9909-4F35-888A-5E177674728C}"/>
    <cellStyle name="Normal 43 10" xfId="7139" xr:uid="{9A726867-309C-4FC7-B288-7AAB7A52EDB2}"/>
    <cellStyle name="Normal 43 10 2" xfId="7140" xr:uid="{F7052A3B-F45D-4D30-BDFB-931D9A23C9D3}"/>
    <cellStyle name="Normal 43 10 2 2" xfId="16612" xr:uid="{5AA82C8D-4111-48FB-8EA0-64F6E154BDB4}"/>
    <cellStyle name="Normal 43 10 2 3" xfId="23148" xr:uid="{8862CF20-3AF2-4DCE-AC83-962944F4F6CE}"/>
    <cellStyle name="Normal 43 10 2 4" xfId="28846" xr:uid="{2A6FFC8C-F4D4-4D6A-A32D-2E6042550CC3}"/>
    <cellStyle name="Normal 43 10 2 5" xfId="34544" xr:uid="{C27C7552-E88A-4C4A-94CA-EAADE5FBB72B}"/>
    <cellStyle name="Normal 43 10 3" xfId="7141" xr:uid="{E805F104-EFC2-4756-A2F9-46023316B703}"/>
    <cellStyle name="Normal 43 10 4" xfId="7142" xr:uid="{AEA0E3C4-A6FB-49BF-8BDE-B462DDCBD774}"/>
    <cellStyle name="Normal 43 10 5" xfId="16611" xr:uid="{230FC838-11F4-431E-AFEE-CD1DF6FCC53A}"/>
    <cellStyle name="Normal 43 10 6" xfId="23147" xr:uid="{21B96846-F7D9-4715-BB0A-2E9BAB3E99BD}"/>
    <cellStyle name="Normal 43 10 7" xfId="28845" xr:uid="{BDDFEFE7-19CB-4625-B78E-18793F505E2A}"/>
    <cellStyle name="Normal 43 10 8" xfId="34543" xr:uid="{72A29FC5-E650-48FA-BDC6-EC23386944EE}"/>
    <cellStyle name="Normal 43 11" xfId="7143" xr:uid="{31771884-44AD-43BB-8116-7BA716CFD4C1}"/>
    <cellStyle name="Normal 43 11 2" xfId="7144" xr:uid="{47CC245B-0231-4904-93B6-5141CE9A6E93}"/>
    <cellStyle name="Normal 43 11 2 2" xfId="16614" xr:uid="{32E09B54-7D77-4420-82E0-7BE4F58EB9AF}"/>
    <cellStyle name="Normal 43 11 2 3" xfId="23150" xr:uid="{ACAA9F12-A49F-466A-B8F4-F3C344EB7AA6}"/>
    <cellStyle name="Normal 43 11 2 4" xfId="28848" xr:uid="{16494A82-7509-458F-AE6C-30A2CCAB2A55}"/>
    <cellStyle name="Normal 43 11 2 5" xfId="34546" xr:uid="{A38A0179-9868-4ECC-858A-84F207B58F31}"/>
    <cellStyle name="Normal 43 11 3" xfId="7145" xr:uid="{D54D5479-C56E-48F8-AF34-BDF233AEF9AA}"/>
    <cellStyle name="Normal 43 11 4" xfId="7146" xr:uid="{971940A0-56FD-4E2D-8D03-97CDB01088C3}"/>
    <cellStyle name="Normal 43 11 5" xfId="16613" xr:uid="{7ABD9919-A337-4EBD-9AB0-CE73DF34E0D5}"/>
    <cellStyle name="Normal 43 11 6" xfId="23149" xr:uid="{21C73814-1C7C-47DB-BEA2-68FB9608DF75}"/>
    <cellStyle name="Normal 43 11 7" xfId="28847" xr:uid="{2F82A7D1-6513-4EFB-8E4B-556AF7BC1D83}"/>
    <cellStyle name="Normal 43 11 8" xfId="34545" xr:uid="{EF924A79-D2BF-4136-B43E-49604A9A6E5B}"/>
    <cellStyle name="Normal 43 12" xfId="7147" xr:uid="{1790D626-C58B-4883-BFDB-12C8B3708400}"/>
    <cellStyle name="Normal 43 12 2" xfId="7148" xr:uid="{B737B522-38C4-4985-8A31-9202D913FF28}"/>
    <cellStyle name="Normal 43 12 2 2" xfId="16616" xr:uid="{E3CBE57E-B6DC-45F4-B6B0-C3F6D0A7D081}"/>
    <cellStyle name="Normal 43 12 2 3" xfId="23152" xr:uid="{B797D86D-E511-42A4-ACBD-4551899D5CF3}"/>
    <cellStyle name="Normal 43 12 2 4" xfId="28850" xr:uid="{66A39747-98C1-4755-BB35-A5B2B1EC999A}"/>
    <cellStyle name="Normal 43 12 2 5" xfId="34548" xr:uid="{DEBC75C5-101B-4AD9-B95B-2B314427F55A}"/>
    <cellStyle name="Normal 43 12 3" xfId="7149" xr:uid="{5ECD1C14-9FB8-42CC-9F53-8FCA0CFCBF78}"/>
    <cellStyle name="Normal 43 12 4" xfId="7150" xr:uid="{D6250520-8055-40DB-8C9E-EC05EA07801C}"/>
    <cellStyle name="Normal 43 12 5" xfId="16615" xr:uid="{29F6CA1B-5B2E-4B52-8BBF-572A09FE18FB}"/>
    <cellStyle name="Normal 43 12 6" xfId="23151" xr:uid="{892E0F17-C2ED-4480-9598-7DD313F5C34B}"/>
    <cellStyle name="Normal 43 12 7" xfId="28849" xr:uid="{2DCE67E2-F7F3-494A-9410-6903AF691686}"/>
    <cellStyle name="Normal 43 12 8" xfId="34547" xr:uid="{8FFC2573-CFC6-4734-AA4A-55F427C04BD0}"/>
    <cellStyle name="Normal 43 13" xfId="7151" xr:uid="{F527E356-9D26-4C13-AFA4-5F84A821D98F}"/>
    <cellStyle name="Normal 43 13 2" xfId="7152" xr:uid="{FB30B4CC-3866-4F7B-A5AA-3AF46B8DF591}"/>
    <cellStyle name="Normal 43 13 2 2" xfId="16618" xr:uid="{BAF834BB-4146-4CCE-8B4C-B257F0AF28D0}"/>
    <cellStyle name="Normal 43 13 2 3" xfId="23154" xr:uid="{A1733F9E-8820-4747-9010-93902525E020}"/>
    <cellStyle name="Normal 43 13 2 4" xfId="28852" xr:uid="{6AA24C1C-4011-44B1-9064-A2E95A3BBE5A}"/>
    <cellStyle name="Normal 43 13 2 5" xfId="34550" xr:uid="{BF79D6B1-4A42-4673-8507-22B11DE27ACE}"/>
    <cellStyle name="Normal 43 13 3" xfId="7153" xr:uid="{D0A90E25-222E-422D-BA7A-B35D768E38A3}"/>
    <cellStyle name="Normal 43 13 4" xfId="7154" xr:uid="{0C1DC13A-E500-49A3-9419-DC0AB15F6FEF}"/>
    <cellStyle name="Normal 43 13 5" xfId="16617" xr:uid="{36B97F7C-DCEC-46DE-9DB1-CCA46E5669E3}"/>
    <cellStyle name="Normal 43 13 6" xfId="23153" xr:uid="{0D9C4062-3A5F-4E96-B1B3-373864AD138D}"/>
    <cellStyle name="Normal 43 13 7" xfId="28851" xr:uid="{DB7AD93B-E354-4CF2-B3D0-1DF16784E03B}"/>
    <cellStyle name="Normal 43 13 8" xfId="34549" xr:uid="{B96F367C-5F19-4146-8A66-567976C5EA9E}"/>
    <cellStyle name="Normal 43 14" xfId="7155" xr:uid="{E390494A-F3B8-4213-9D74-EBBAD8546AAA}"/>
    <cellStyle name="Normal 43 14 2" xfId="7156" xr:uid="{76779B0A-BE2C-451E-9724-C0E60D7E137B}"/>
    <cellStyle name="Normal 43 14 2 2" xfId="16620" xr:uid="{4400B638-4C4E-4BF8-A512-764248E8EDC3}"/>
    <cellStyle name="Normal 43 14 2 3" xfId="23156" xr:uid="{9D538528-74AD-4E03-A913-16025686D71A}"/>
    <cellStyle name="Normal 43 14 2 4" xfId="28854" xr:uid="{BFDF1D3E-15BD-44D5-A2EF-BEE1327B37F9}"/>
    <cellStyle name="Normal 43 14 2 5" xfId="34552" xr:uid="{467B7497-F125-4B28-BF94-110C570158AF}"/>
    <cellStyle name="Normal 43 14 3" xfId="7157" xr:uid="{E0B84DB3-A586-40B8-A476-149E46EF8538}"/>
    <cellStyle name="Normal 43 14 4" xfId="7158" xr:uid="{C5BC6982-B875-4899-B157-60A03A10EB33}"/>
    <cellStyle name="Normal 43 14 5" xfId="16619" xr:uid="{1FB49F11-06B7-4992-BC42-B39355DA27EB}"/>
    <cellStyle name="Normal 43 14 6" xfId="23155" xr:uid="{3DC71431-4913-4A9A-985C-071B39896873}"/>
    <cellStyle name="Normal 43 14 7" xfId="28853" xr:uid="{04621A4D-417C-4169-920B-A0A5A35C9DD1}"/>
    <cellStyle name="Normal 43 14 8" xfId="34551" xr:uid="{745A82B7-183B-479D-A64D-EE70F1E96A5A}"/>
    <cellStyle name="Normal 43 15" xfId="7159" xr:uid="{AADC9D38-E449-4E34-8772-9C7BE077CCB6}"/>
    <cellStyle name="Normal 43 15 2" xfId="7160" xr:uid="{844D0B67-8863-4C58-9484-97A766AF6253}"/>
    <cellStyle name="Normal 43 15 2 2" xfId="16622" xr:uid="{064180A3-9150-4682-AC6A-C3FA8208489E}"/>
    <cellStyle name="Normal 43 15 2 3" xfId="23158" xr:uid="{E27A5934-C0A6-402D-8D7E-9D1AE9481A85}"/>
    <cellStyle name="Normal 43 15 2 4" xfId="28856" xr:uid="{EE2505A9-3D24-4491-ACF1-70B91C76CE5F}"/>
    <cellStyle name="Normal 43 15 2 5" xfId="34554" xr:uid="{4E2ABB8A-EA50-4965-95E0-BE490708552B}"/>
    <cellStyle name="Normal 43 15 3" xfId="7161" xr:uid="{E48C7EEE-2CE0-4B6B-829E-341E32B9310E}"/>
    <cellStyle name="Normal 43 15 4" xfId="7162" xr:uid="{7C373C63-E229-4BD1-B00E-107690FF40CE}"/>
    <cellStyle name="Normal 43 15 5" xfId="16621" xr:uid="{68FAA26B-ED29-4CF9-97F9-358EFEC8235B}"/>
    <cellStyle name="Normal 43 15 6" xfId="23157" xr:uid="{75D4EB3D-B8EF-4B97-BCAF-781D945F41A8}"/>
    <cellStyle name="Normal 43 15 7" xfId="28855" xr:uid="{1D895E02-F700-487C-A8AB-33D0B68FFFDB}"/>
    <cellStyle name="Normal 43 15 8" xfId="34553" xr:uid="{92F69547-0914-4179-AF0A-B78409CF1BB8}"/>
    <cellStyle name="Normal 43 16" xfId="7163" xr:uid="{8C26EB6E-CB02-4914-B020-252A9BC82271}"/>
    <cellStyle name="Normal 43 16 2" xfId="7164" xr:uid="{88D87411-927F-4F54-B6E8-244201D1CBE5}"/>
    <cellStyle name="Normal 43 16 2 2" xfId="16624" xr:uid="{85C20C40-9F0A-4581-A529-C597177E706E}"/>
    <cellStyle name="Normal 43 16 2 3" xfId="23160" xr:uid="{6CFF7D99-6FAE-45BE-87F5-D32DC51B72F1}"/>
    <cellStyle name="Normal 43 16 2 4" xfId="28858" xr:uid="{D025CF0E-7B9D-4A7F-A1EF-C12A95276DEC}"/>
    <cellStyle name="Normal 43 16 2 5" xfId="34556" xr:uid="{3B81DC28-7569-4027-BC3A-48D1D502BBF3}"/>
    <cellStyle name="Normal 43 16 3" xfId="7165" xr:uid="{64998939-A08F-4FD5-94A4-281E2C135D95}"/>
    <cellStyle name="Normal 43 16 4" xfId="7166" xr:uid="{27755BC4-7554-40B6-AC9B-2001CD7AF5BC}"/>
    <cellStyle name="Normal 43 16 5" xfId="16623" xr:uid="{84E9AF9F-75FE-4B9B-B604-639D1D8EC419}"/>
    <cellStyle name="Normal 43 16 6" xfId="23159" xr:uid="{C53F5528-5609-4E78-A6F5-95B04D6C83CC}"/>
    <cellStyle name="Normal 43 16 7" xfId="28857" xr:uid="{D868A9DC-13C9-4340-8781-C06E8B7D2D68}"/>
    <cellStyle name="Normal 43 16 8" xfId="34555" xr:uid="{87DC0DCA-EEEF-479B-BFA5-4EB458652173}"/>
    <cellStyle name="Normal 43 17" xfId="7167" xr:uid="{FA9EC3D7-81D0-4ED6-9E56-677778C2D46A}"/>
    <cellStyle name="Normal 43 17 2" xfId="7168" xr:uid="{39F93FFE-C1F3-41A3-80C2-41E49A04B1D5}"/>
    <cellStyle name="Normal 43 17 2 2" xfId="16626" xr:uid="{448F80A6-0A51-401A-93AE-89842DB56F7C}"/>
    <cellStyle name="Normal 43 17 2 3" xfId="23162" xr:uid="{C592BD39-E0F0-4CA9-9914-47C729DCCD75}"/>
    <cellStyle name="Normal 43 17 2 4" xfId="28860" xr:uid="{F06AA8E5-539A-4AA9-8738-CF9EE897DEB4}"/>
    <cellStyle name="Normal 43 17 2 5" xfId="34558" xr:uid="{129CD20A-F3D9-4D2B-87AD-4B88F236AD4C}"/>
    <cellStyle name="Normal 43 17 3" xfId="7169" xr:uid="{8046EBCB-F99D-4C92-80EF-F70B47F89322}"/>
    <cellStyle name="Normal 43 17 4" xfId="7170" xr:uid="{6666F4B2-1CA7-4177-9EB9-61A028FDF44E}"/>
    <cellStyle name="Normal 43 17 5" xfId="16625" xr:uid="{622A78BC-2EDE-4702-8859-14AC0BBC0057}"/>
    <cellStyle name="Normal 43 17 6" xfId="23161" xr:uid="{55690644-D122-4034-BB12-605450FF68A1}"/>
    <cellStyle name="Normal 43 17 7" xfId="28859" xr:uid="{B1D8DB2A-59BE-47C0-AFB9-CD429E4667B8}"/>
    <cellStyle name="Normal 43 17 8" xfId="34557" xr:uid="{41A44E30-12E8-4C19-9F98-F9A3F36A074B}"/>
    <cellStyle name="Normal 43 18" xfId="7171" xr:uid="{2D7298DE-DF7B-472F-B14B-B765B172BDB5}"/>
    <cellStyle name="Normal 43 18 2" xfId="7172" xr:uid="{8A3B322B-6975-4473-909A-F67E1695A766}"/>
    <cellStyle name="Normal 43 18 2 2" xfId="16628" xr:uid="{4FC9CDAF-D6FE-4CEF-8F6A-C0F286D862C1}"/>
    <cellStyle name="Normal 43 18 2 3" xfId="23164" xr:uid="{5792BF9B-8B9E-48E6-93D5-8CA75D7E839C}"/>
    <cellStyle name="Normal 43 18 2 4" xfId="28862" xr:uid="{7F8FC523-1354-4C53-B4B9-1F99A13B459F}"/>
    <cellStyle name="Normal 43 18 2 5" xfId="34560" xr:uid="{6E3344E2-E4EA-4E68-B1D1-3D4262295921}"/>
    <cellStyle name="Normal 43 18 3" xfId="7173" xr:uid="{22A16DD6-DF09-4179-A4AF-09798132403F}"/>
    <cellStyle name="Normal 43 18 4" xfId="7174" xr:uid="{334374AE-3504-4CDD-A438-0DAE5FCE267C}"/>
    <cellStyle name="Normal 43 18 5" xfId="16627" xr:uid="{ABEB2E2D-08FD-4AFA-9AEF-891F7EDAEDC4}"/>
    <cellStyle name="Normal 43 18 6" xfId="23163" xr:uid="{156AF06A-B721-4767-9D4E-CDAAE20D074F}"/>
    <cellStyle name="Normal 43 18 7" xfId="28861" xr:uid="{E0FB7D64-58BB-4B86-8082-573B57B12E1F}"/>
    <cellStyle name="Normal 43 18 8" xfId="34559" xr:uid="{556D48FA-5D86-4931-B7C9-F75C83D5BE9D}"/>
    <cellStyle name="Normal 43 19" xfId="7175" xr:uid="{882CC7C4-11CC-45E8-AF54-B1CC83F8673F}"/>
    <cellStyle name="Normal 43 19 2" xfId="7176" xr:uid="{ED7562EF-5D14-42C1-87D0-EB81D416F93A}"/>
    <cellStyle name="Normal 43 19 2 2" xfId="16630" xr:uid="{B983DCE9-80D2-4DC1-B7D3-6032EBC42E38}"/>
    <cellStyle name="Normal 43 19 2 3" xfId="23166" xr:uid="{BDC846D7-C426-4BE6-AD17-CFA5E19FD9EA}"/>
    <cellStyle name="Normal 43 19 2 4" xfId="28864" xr:uid="{2F510D59-128D-40B0-B904-99C41BA2394C}"/>
    <cellStyle name="Normal 43 19 2 5" xfId="34562" xr:uid="{A7DB9E73-68C9-44CB-8DDC-D0913873A56E}"/>
    <cellStyle name="Normal 43 19 3" xfId="7177" xr:uid="{8868A1AB-FADF-451F-8A5A-EAD06A68FB3B}"/>
    <cellStyle name="Normal 43 19 4" xfId="7178" xr:uid="{A2E8BE5E-F6C1-415D-9CC5-09BCADDCCA03}"/>
    <cellStyle name="Normal 43 19 5" xfId="16629" xr:uid="{DE7A2B6C-B617-4008-94DB-F11B2C09A113}"/>
    <cellStyle name="Normal 43 19 6" xfId="23165" xr:uid="{9CE3F8C1-7EC7-4D3F-BA3D-466A0B707FD3}"/>
    <cellStyle name="Normal 43 19 7" xfId="28863" xr:uid="{30427AB7-94ED-444D-BAC6-395530F90707}"/>
    <cellStyle name="Normal 43 19 8" xfId="34561" xr:uid="{BB81A6F9-0CBF-4512-ACE0-B32D6F50966C}"/>
    <cellStyle name="Normal 43 2" xfId="7179" xr:uid="{1726A532-94CF-4CDF-826A-65093D6BDCEA}"/>
    <cellStyle name="Normal 43 2 2" xfId="7180" xr:uid="{1023BB4C-4EB1-4898-9377-7F82C27A5CC2}"/>
    <cellStyle name="Normal 43 2 2 2" xfId="16632" xr:uid="{917E9B66-7460-487F-B8C3-777434935FF3}"/>
    <cellStyle name="Normal 43 2 2 3" xfId="23168" xr:uid="{03007656-8A37-4D9C-B518-535737D57EAE}"/>
    <cellStyle name="Normal 43 2 2 4" xfId="28866" xr:uid="{FD00BAAB-56A5-4B04-A57E-9FDC250737AD}"/>
    <cellStyle name="Normal 43 2 2 5" xfId="34564" xr:uid="{AC770338-455F-48C3-9D63-37D1FCBC5AA5}"/>
    <cellStyle name="Normal 43 2 3" xfId="7181" xr:uid="{92B96CD0-54BE-4E91-A71D-00425670CC3A}"/>
    <cellStyle name="Normal 43 2 4" xfId="7182" xr:uid="{E45660B9-C5B3-4263-9394-7DE0DB0891BB}"/>
    <cellStyle name="Normal 43 2 5" xfId="16631" xr:uid="{D691B5D1-9C8A-4566-98F7-DC99FB950328}"/>
    <cellStyle name="Normal 43 2 6" xfId="23167" xr:uid="{11C00FFD-42E8-4F76-8567-E2CB6C140E19}"/>
    <cellStyle name="Normal 43 2 7" xfId="28865" xr:uid="{43FFD80E-4DC6-41BA-BA23-3625E80B534C}"/>
    <cellStyle name="Normal 43 2 8" xfId="34563" xr:uid="{548166DC-392D-4E1A-8A25-5E8674E5FD75}"/>
    <cellStyle name="Normal 43 20" xfId="7183" xr:uid="{A89F7508-59CE-4B0A-B72A-87BFCCA5EC39}"/>
    <cellStyle name="Normal 43 20 2" xfId="7184" xr:uid="{2510A76D-B781-42EE-A0F8-122F952118EA}"/>
    <cellStyle name="Normal 43 20 2 2" xfId="16634" xr:uid="{0F17FC90-E731-4686-8A8C-9C5B315E2E55}"/>
    <cellStyle name="Normal 43 20 2 3" xfId="23170" xr:uid="{5FD1D578-9CB2-4AE4-8DAD-06869145A28F}"/>
    <cellStyle name="Normal 43 20 2 4" xfId="28868" xr:uid="{D8824CA5-94BA-4DDC-8980-A3D4503F7817}"/>
    <cellStyle name="Normal 43 20 2 5" xfId="34566" xr:uid="{23CA6A78-B65B-4DDA-BB5A-3A27F7CF800D}"/>
    <cellStyle name="Normal 43 20 3" xfId="7185" xr:uid="{0EC07042-3CD7-46B3-9FD2-7E9D047F35D2}"/>
    <cellStyle name="Normal 43 20 4" xfId="7186" xr:uid="{0D2D7B56-F5ED-4A6B-94F8-2B2C1035EBA4}"/>
    <cellStyle name="Normal 43 20 5" xfId="16633" xr:uid="{85F6AC74-F862-4667-B2ED-3C4AC5467E00}"/>
    <cellStyle name="Normal 43 20 6" xfId="23169" xr:uid="{212B2F7D-9F99-4098-B572-C0134BC3180B}"/>
    <cellStyle name="Normal 43 20 7" xfId="28867" xr:uid="{901499DA-3629-4405-ABC4-91234CA39A9C}"/>
    <cellStyle name="Normal 43 20 8" xfId="34565" xr:uid="{6BF3C1B1-308B-4FF2-8AF6-4688B85DC366}"/>
    <cellStyle name="Normal 43 21" xfId="7187" xr:uid="{F8DA76DB-C8C8-4981-BAF4-91068B8F1B9D}"/>
    <cellStyle name="Normal 43 21 2" xfId="7188" xr:uid="{B6912DC5-A847-45C6-8461-3FB39A4EE16C}"/>
    <cellStyle name="Normal 43 21 2 2" xfId="16636" xr:uid="{44043908-58CC-4E8D-B818-CA36C2D6AEB7}"/>
    <cellStyle name="Normal 43 21 2 3" xfId="23172" xr:uid="{D7B3592F-257E-4BA8-9408-26682E2D3B81}"/>
    <cellStyle name="Normal 43 21 2 4" xfId="28870" xr:uid="{6A2CE6D6-E6F0-4EEB-B5FE-EBD38BC3DB1C}"/>
    <cellStyle name="Normal 43 21 2 5" xfId="34568" xr:uid="{95199397-5745-4E94-9145-903BBEC1942A}"/>
    <cellStyle name="Normal 43 21 3" xfId="7189" xr:uid="{055004C7-3960-4B36-B381-95468404959F}"/>
    <cellStyle name="Normal 43 21 4" xfId="7190" xr:uid="{7C68490A-92DD-415E-99F6-085478C09CFA}"/>
    <cellStyle name="Normal 43 21 5" xfId="16635" xr:uid="{803A3D4D-4C93-4CEA-8BFA-7A5DE643E01B}"/>
    <cellStyle name="Normal 43 21 6" xfId="23171" xr:uid="{EAFDB570-A93B-4895-A430-6F6B3C8559C4}"/>
    <cellStyle name="Normal 43 21 7" xfId="28869" xr:uid="{632AF936-D812-4A8A-874C-7A1E2527759C}"/>
    <cellStyle name="Normal 43 21 8" xfId="34567" xr:uid="{86B7C9E6-766C-49E0-B4F1-3E8D6627B39B}"/>
    <cellStyle name="Normal 43 22" xfId="7191" xr:uid="{4A39C0AA-C3FB-4458-8D12-1104A7321ED9}"/>
    <cellStyle name="Normal 43 22 2" xfId="7192" xr:uid="{6F436C19-F903-4846-AE0B-1EC66C7DFF73}"/>
    <cellStyle name="Normal 43 22 2 2" xfId="16638" xr:uid="{E4B2A419-4F4E-4D55-BAA8-DC38DEC5BEE7}"/>
    <cellStyle name="Normal 43 22 2 3" xfId="23174" xr:uid="{00917469-2B56-40CB-8CB9-D5DC6E37967D}"/>
    <cellStyle name="Normal 43 22 2 4" xfId="28872" xr:uid="{905A272F-1D9F-4BAE-AD59-A852645A98DB}"/>
    <cellStyle name="Normal 43 22 2 5" xfId="34570" xr:uid="{CAE3DA7E-AE94-4F40-A8E4-18B7891714A2}"/>
    <cellStyle name="Normal 43 22 3" xfId="7193" xr:uid="{05FD65EB-F5B6-4AE5-9A3E-4AF1DBD62D7D}"/>
    <cellStyle name="Normal 43 22 4" xfId="7194" xr:uid="{8EDF5070-52B7-4A5C-8756-8AC869AB048F}"/>
    <cellStyle name="Normal 43 22 5" xfId="16637" xr:uid="{46C02506-C06F-4D5C-B11D-36F05D515F18}"/>
    <cellStyle name="Normal 43 22 6" xfId="23173" xr:uid="{996D1E30-628A-4178-B60D-961392ECC3BB}"/>
    <cellStyle name="Normal 43 22 7" xfId="28871" xr:uid="{23232774-E63B-41E5-8749-C7D150966745}"/>
    <cellStyle name="Normal 43 22 8" xfId="34569" xr:uid="{DE301E1E-7F77-49D3-8952-A8E40F63E767}"/>
    <cellStyle name="Normal 43 23" xfId="7195" xr:uid="{A5179106-197F-4D3E-A5AD-8971FCA81ADE}"/>
    <cellStyle name="Normal 43 23 2" xfId="7196" xr:uid="{170582D0-DFAF-4A00-AC87-6D7C17697206}"/>
    <cellStyle name="Normal 43 23 2 2" xfId="16640" xr:uid="{D7D6144A-8592-4787-AB07-202C2B7584ED}"/>
    <cellStyle name="Normal 43 23 2 3" xfId="23176" xr:uid="{C19A5557-EE35-4968-A47B-F374A3E87910}"/>
    <cellStyle name="Normal 43 23 2 4" xfId="28874" xr:uid="{EFC48701-6159-49D5-9EF8-BA26B7EC483C}"/>
    <cellStyle name="Normal 43 23 2 5" xfId="34572" xr:uid="{6150C017-3DA0-40C1-A51C-83EABCEA591D}"/>
    <cellStyle name="Normal 43 23 3" xfId="7197" xr:uid="{B8001663-4952-42AC-8160-916E912598FC}"/>
    <cellStyle name="Normal 43 23 4" xfId="7198" xr:uid="{840F3179-D1AC-4BAD-8348-4B7179646893}"/>
    <cellStyle name="Normal 43 23 5" xfId="16639" xr:uid="{6B684670-5337-48AF-9E4F-A76747997D8D}"/>
    <cellStyle name="Normal 43 23 6" xfId="23175" xr:uid="{EF443BF8-4E72-4038-A186-898D0BD7C993}"/>
    <cellStyle name="Normal 43 23 7" xfId="28873" xr:uid="{7384FB71-2718-42F5-9816-587C3AD99DE8}"/>
    <cellStyle name="Normal 43 23 8" xfId="34571" xr:uid="{3DBBC0D4-FD1F-4D7A-BCAD-48207A668D07}"/>
    <cellStyle name="Normal 43 24" xfId="7199" xr:uid="{C9EFC1DB-0D85-40E8-9F7C-B5ADB1CCBB9D}"/>
    <cellStyle name="Normal 43 24 2" xfId="7200" xr:uid="{B31F33FE-75F5-4956-95C5-B24DF119CA08}"/>
    <cellStyle name="Normal 43 24 2 2" xfId="16642" xr:uid="{9571CFC9-8433-4C66-B888-2C0D7C4EC57F}"/>
    <cellStyle name="Normal 43 24 2 3" xfId="23178" xr:uid="{FA7421DF-1D65-4D0F-84A6-EBCF2192A3EB}"/>
    <cellStyle name="Normal 43 24 2 4" xfId="28876" xr:uid="{19EABCF7-5A5B-4706-8911-DB1B73266B32}"/>
    <cellStyle name="Normal 43 24 2 5" xfId="34574" xr:uid="{209FC109-D81E-485F-A0D5-30C94A99655A}"/>
    <cellStyle name="Normal 43 24 3" xfId="7201" xr:uid="{7312A088-4AD7-4BAD-BB47-5FF8945268DC}"/>
    <cellStyle name="Normal 43 24 4" xfId="7202" xr:uid="{01DAEF04-E58A-466F-95DF-BA232B65A10B}"/>
    <cellStyle name="Normal 43 24 5" xfId="16641" xr:uid="{164EF209-0408-4EB6-83B3-349EB2270D9C}"/>
    <cellStyle name="Normal 43 24 6" xfId="23177" xr:uid="{DEFD4F31-4B5D-4F39-9D48-B37E77FD9FAD}"/>
    <cellStyle name="Normal 43 24 7" xfId="28875" xr:uid="{3E310160-B154-4A0D-8FD3-C7664287A187}"/>
    <cellStyle name="Normal 43 24 8" xfId="34573" xr:uid="{C4C21147-768E-4133-83F9-6CFBEA9BCCF8}"/>
    <cellStyle name="Normal 43 25" xfId="7203" xr:uid="{72609B77-82F7-4A32-B5DD-C11E17AEBEA1}"/>
    <cellStyle name="Normal 43 25 2" xfId="7204" xr:uid="{17DFABF2-598E-452A-A62E-C0B7CEAFE975}"/>
    <cellStyle name="Normal 43 25 2 2" xfId="16644" xr:uid="{F32F1E60-ED34-421F-A69F-7C730686E167}"/>
    <cellStyle name="Normal 43 25 2 3" xfId="23180" xr:uid="{30762CE8-6B8A-4F28-8674-65E395CDEB67}"/>
    <cellStyle name="Normal 43 25 2 4" xfId="28878" xr:uid="{8589EF0D-6FBB-4E35-9EB7-6DB91F22603D}"/>
    <cellStyle name="Normal 43 25 2 5" xfId="34576" xr:uid="{5194F9F3-3E52-4190-A2E3-7E71DAC028F4}"/>
    <cellStyle name="Normal 43 25 3" xfId="7205" xr:uid="{A3F6C6E8-6047-46BF-807E-08213AB6181D}"/>
    <cellStyle name="Normal 43 25 4" xfId="7206" xr:uid="{460F984B-CD76-4322-A336-9BEAA0DBE1DA}"/>
    <cellStyle name="Normal 43 25 5" xfId="16643" xr:uid="{F0713A6D-0737-49B5-90E4-3A36B3011E88}"/>
    <cellStyle name="Normal 43 25 6" xfId="23179" xr:uid="{ADC0CF3A-1E55-46A4-88E4-E20F84D1FB66}"/>
    <cellStyle name="Normal 43 25 7" xfId="28877" xr:uid="{D76A87E1-CDF9-4035-B6EE-2915786307B3}"/>
    <cellStyle name="Normal 43 25 8" xfId="34575" xr:uid="{8DFA31BC-05A8-4256-A881-2EB31AA3AA1F}"/>
    <cellStyle name="Normal 43 26" xfId="7207" xr:uid="{DDAEFBFF-F896-44FF-BAE0-22A20E17E1B1}"/>
    <cellStyle name="Normal 43 26 2" xfId="7208" xr:uid="{0989D8F0-F25E-46EC-9632-59DA4491028C}"/>
    <cellStyle name="Normal 43 26 2 2" xfId="16646" xr:uid="{9B0C6BDF-7BC3-4F76-8BFF-4F49BE173CFA}"/>
    <cellStyle name="Normal 43 26 2 3" xfId="23182" xr:uid="{5EE7985B-5B9A-4C19-A4E6-C30FCF88CAE4}"/>
    <cellStyle name="Normal 43 26 2 4" xfId="28880" xr:uid="{4DEF1F9E-D80C-4080-9D59-B3DC7710CABC}"/>
    <cellStyle name="Normal 43 26 2 5" xfId="34578" xr:uid="{B7456812-7D92-4D00-9670-B62D36F3A041}"/>
    <cellStyle name="Normal 43 26 3" xfId="7209" xr:uid="{3476303B-AEB9-4EC3-9C03-F3A5EDCD3832}"/>
    <cellStyle name="Normal 43 26 4" xfId="7210" xr:uid="{1B7CF92F-FA92-4008-A841-82A4A86DB3D7}"/>
    <cellStyle name="Normal 43 26 5" xfId="16645" xr:uid="{E9CBA69F-6A38-460A-A671-2F4BB92E9559}"/>
    <cellStyle name="Normal 43 26 6" xfId="23181" xr:uid="{3EB0634E-8988-484B-932D-58258BA36193}"/>
    <cellStyle name="Normal 43 26 7" xfId="28879" xr:uid="{832BBFD9-00AB-482F-A7C1-0F2C61999E69}"/>
    <cellStyle name="Normal 43 26 8" xfId="34577" xr:uid="{6DD2B316-35D4-4469-883E-53EEA9CC2DF8}"/>
    <cellStyle name="Normal 43 27" xfId="7211" xr:uid="{2EF03844-1CF2-49CD-B774-8EE35BCF3DA2}"/>
    <cellStyle name="Normal 43 27 2" xfId="7212" xr:uid="{6F2ACECB-75B8-44F7-B09C-8737476C8347}"/>
    <cellStyle name="Normal 43 27 2 2" xfId="16648" xr:uid="{781C7C45-4144-4F57-8068-BFBC0A7ACE1E}"/>
    <cellStyle name="Normal 43 27 2 3" xfId="23184" xr:uid="{B2A25F0D-D36D-4E41-AE01-E3783DFA0DC3}"/>
    <cellStyle name="Normal 43 27 2 4" xfId="28882" xr:uid="{9DED01AD-317E-414F-A52F-E5187E26DE66}"/>
    <cellStyle name="Normal 43 27 2 5" xfId="34580" xr:uid="{E03C3BFC-3359-4A06-B14D-F13C6D1A8326}"/>
    <cellStyle name="Normal 43 27 3" xfId="7213" xr:uid="{136E08DF-949D-436B-B4EF-A6C315A4D0A2}"/>
    <cellStyle name="Normal 43 27 4" xfId="7214" xr:uid="{9687FB56-CF22-4F3E-A159-283544D1F778}"/>
    <cellStyle name="Normal 43 27 5" xfId="16647" xr:uid="{9DE65E4A-0B13-4A5D-839D-2F3073A8C485}"/>
    <cellStyle name="Normal 43 27 6" xfId="23183" xr:uid="{A0A5D8A4-CF41-4070-9A0C-520D83908323}"/>
    <cellStyle name="Normal 43 27 7" xfId="28881" xr:uid="{090F1F3F-055B-4420-8976-AD790D70C83B}"/>
    <cellStyle name="Normal 43 27 8" xfId="34579" xr:uid="{1662BAE5-BB22-4440-9BFB-9F1296253C53}"/>
    <cellStyle name="Normal 43 28" xfId="7215" xr:uid="{F78E53AE-AD71-4353-B471-9E7E651C8195}"/>
    <cellStyle name="Normal 43 28 2" xfId="7216" xr:uid="{6FA33B88-4FCE-44A2-8B1B-5E9E2DE414E2}"/>
    <cellStyle name="Normal 43 28 2 2" xfId="16650" xr:uid="{A9AA812F-5034-47A7-B4E3-604E8373C077}"/>
    <cellStyle name="Normal 43 28 2 3" xfId="23186" xr:uid="{69BE1F65-FD1A-400F-BA32-7656B0F27978}"/>
    <cellStyle name="Normal 43 28 2 4" xfId="28884" xr:uid="{43780B7C-9F9C-4936-8991-08B314CC0EB8}"/>
    <cellStyle name="Normal 43 28 2 5" xfId="34582" xr:uid="{7B328049-1675-454E-9685-CC8DAF3404C0}"/>
    <cellStyle name="Normal 43 28 3" xfId="7217" xr:uid="{25380E72-0E91-480C-9886-83ED1D35F849}"/>
    <cellStyle name="Normal 43 28 4" xfId="7218" xr:uid="{46F210EE-9A53-4B03-A7FD-7163BACE55B0}"/>
    <cellStyle name="Normal 43 28 5" xfId="16649" xr:uid="{D84CD193-75DD-4B61-BDB8-A0A5F97DEA99}"/>
    <cellStyle name="Normal 43 28 6" xfId="23185" xr:uid="{B58DC27C-3680-45C2-A5AB-A541AF588F31}"/>
    <cellStyle name="Normal 43 28 7" xfId="28883" xr:uid="{28C8DCAB-3A69-40EB-9DEC-5A5DBE1DFAED}"/>
    <cellStyle name="Normal 43 28 8" xfId="34581" xr:uid="{05204F18-A57D-465F-925D-2F944C434512}"/>
    <cellStyle name="Normal 43 29" xfId="7219" xr:uid="{518E4323-52B1-49B4-898E-E1BEF6588613}"/>
    <cellStyle name="Normal 43 29 2" xfId="7220" xr:uid="{A102F1F5-CEC7-416D-B97D-53F01AD6E25F}"/>
    <cellStyle name="Normal 43 29 2 2" xfId="16652" xr:uid="{F98A4475-1EFA-4A9B-A9D2-6A8A5A9316AD}"/>
    <cellStyle name="Normal 43 29 2 3" xfId="23188" xr:uid="{74EFA246-0A4E-4BE6-AC7A-325B2A4C0531}"/>
    <cellStyle name="Normal 43 29 2 4" xfId="28886" xr:uid="{1C78D11F-B41B-4A66-A21B-A6A9E9DF87A6}"/>
    <cellStyle name="Normal 43 29 2 5" xfId="34584" xr:uid="{BF39D9F9-C047-4BC6-8CD4-3C6356C1307C}"/>
    <cellStyle name="Normal 43 29 3" xfId="7221" xr:uid="{4928F187-D82D-4551-8101-8CF35212FFB4}"/>
    <cellStyle name="Normal 43 29 4" xfId="7222" xr:uid="{BF5C1F2A-F40E-493F-9FA5-DC4500666DAF}"/>
    <cellStyle name="Normal 43 29 5" xfId="16651" xr:uid="{22F33C39-47F0-4936-868A-92B151778ACB}"/>
    <cellStyle name="Normal 43 29 6" xfId="23187" xr:uid="{143C8526-51DE-49B7-8834-20AFA9BBCD47}"/>
    <cellStyle name="Normal 43 29 7" xfId="28885" xr:uid="{87A97B3E-08AD-4A5A-8C77-D2EAB16758F1}"/>
    <cellStyle name="Normal 43 29 8" xfId="34583" xr:uid="{F5E4ED21-406F-43E3-A8F9-DA550CF592B6}"/>
    <cellStyle name="Normal 43 3" xfId="7223" xr:uid="{AC14B42A-D3A2-42CE-9F9A-61DB5C6419A8}"/>
    <cellStyle name="Normal 43 3 2" xfId="7224" xr:uid="{4F4C190A-68E0-4EBB-855D-2A33B78329CC}"/>
    <cellStyle name="Normal 43 3 2 2" xfId="16654" xr:uid="{67ECCC2F-5710-4373-A40B-1F18CA4DCF53}"/>
    <cellStyle name="Normal 43 3 2 3" xfId="23190" xr:uid="{07BC7296-8521-41D3-B662-0CA2B415FC7B}"/>
    <cellStyle name="Normal 43 3 2 4" xfId="28888" xr:uid="{28A55C63-E77F-479A-99B7-975C60D23DC1}"/>
    <cellStyle name="Normal 43 3 2 5" xfId="34586" xr:uid="{17D7CA08-CF79-4CB4-9CBB-610E853E48FF}"/>
    <cellStyle name="Normal 43 3 3" xfId="7225" xr:uid="{F61B7072-CB60-44DB-B759-4E140B15DF4A}"/>
    <cellStyle name="Normal 43 3 4" xfId="7226" xr:uid="{E9569083-8409-489C-B5EB-5BAC4B38AF19}"/>
    <cellStyle name="Normal 43 3 5" xfId="16653" xr:uid="{48BC3547-F57F-492D-9C65-E215D3131CD6}"/>
    <cellStyle name="Normal 43 3 6" xfId="23189" xr:uid="{F3D3BBD5-3451-45A8-8A9A-1E29E0D8F93D}"/>
    <cellStyle name="Normal 43 3 7" xfId="28887" xr:uid="{98760286-4C01-4716-97CD-20B29C962BC6}"/>
    <cellStyle name="Normal 43 3 8" xfId="34585" xr:uid="{5A4046FE-D8D5-4883-B237-389FC00104D8}"/>
    <cellStyle name="Normal 43 30" xfId="7227" xr:uid="{389ABE0D-2013-438A-99CA-28FC77E15D43}"/>
    <cellStyle name="Normal 43 30 2" xfId="7228" xr:uid="{02371CEF-BFCE-43CA-9C17-F277244F4C18}"/>
    <cellStyle name="Normal 43 30 2 2" xfId="16656" xr:uid="{C6BBC905-BEE0-4D31-821C-73251CDF899A}"/>
    <cellStyle name="Normal 43 30 2 3" xfId="23192" xr:uid="{A6696771-2956-4697-90CE-CD1A692BF515}"/>
    <cellStyle name="Normal 43 30 2 4" xfId="28890" xr:uid="{122D0C23-D835-4214-9150-A4E2F10839BF}"/>
    <cellStyle name="Normal 43 30 2 5" xfId="34588" xr:uid="{079D4793-2A95-40FB-A5E0-81663CD2FCEE}"/>
    <cellStyle name="Normal 43 30 3" xfId="7229" xr:uid="{C0724DD5-9BD3-448D-A79B-2CA64C962C20}"/>
    <cellStyle name="Normal 43 30 4" xfId="7230" xr:uid="{1389B49A-BD91-445B-BC3A-974F114E3315}"/>
    <cellStyle name="Normal 43 30 5" xfId="16655" xr:uid="{0B4F3331-9F9D-40BD-8738-DBEC47ACE26F}"/>
    <cellStyle name="Normal 43 30 6" xfId="23191" xr:uid="{63C954DB-4508-4004-B21E-3472E5798E56}"/>
    <cellStyle name="Normal 43 30 7" xfId="28889" xr:uid="{35BBB4F0-1281-4728-80DB-D79CD08A930B}"/>
    <cellStyle name="Normal 43 30 8" xfId="34587" xr:uid="{1AB206E1-6478-4ABA-BA84-658E8314A87F}"/>
    <cellStyle name="Normal 43 31" xfId="7231" xr:uid="{33A2B6EA-D9C7-4E3C-8F1D-C6881213D6CA}"/>
    <cellStyle name="Normal 43 31 2" xfId="7232" xr:uid="{071FF7A0-1740-47FC-BF55-E81CDAA3BE98}"/>
    <cellStyle name="Normal 43 31 2 2" xfId="16658" xr:uid="{96B969A8-02BD-488A-B6A8-133BE62D78B1}"/>
    <cellStyle name="Normal 43 31 2 3" xfId="23194" xr:uid="{0F075C29-A8D3-49FC-9AAE-9FC1D19E7B92}"/>
    <cellStyle name="Normal 43 31 2 4" xfId="28892" xr:uid="{F17DA1D7-F423-4548-8BDB-BDDEA8AD805D}"/>
    <cellStyle name="Normal 43 31 2 5" xfId="34590" xr:uid="{0FDDB73F-A26A-4A8C-AFDB-1E6E7CF0C872}"/>
    <cellStyle name="Normal 43 31 3" xfId="7233" xr:uid="{E4684888-549D-435C-9FB9-FC936775CDFB}"/>
    <cellStyle name="Normal 43 31 4" xfId="7234" xr:uid="{3DA8A442-AED7-4C3F-A7AC-68301D43EC58}"/>
    <cellStyle name="Normal 43 31 5" xfId="16657" xr:uid="{37AE29B5-759E-4967-84B5-C4CC31A5DCF2}"/>
    <cellStyle name="Normal 43 31 6" xfId="23193" xr:uid="{D394DF86-A191-43F9-AD82-F4D3CD0EF990}"/>
    <cellStyle name="Normal 43 31 7" xfId="28891" xr:uid="{3C2AC4B0-0D6E-41FE-8A62-54C6CBE0581C}"/>
    <cellStyle name="Normal 43 31 8" xfId="34589" xr:uid="{FFF0D6C6-2299-476D-B1CE-22791D446765}"/>
    <cellStyle name="Normal 43 32" xfId="7235" xr:uid="{CE19D1B2-8726-440A-A5AD-48FD98A8DA73}"/>
    <cellStyle name="Normal 43 32 2" xfId="7236" xr:uid="{F10EC960-42E3-4823-912E-1F8476ABFA64}"/>
    <cellStyle name="Normal 43 32 2 2" xfId="16660" xr:uid="{0768D42A-069C-4603-920F-412262B04ABA}"/>
    <cellStyle name="Normal 43 32 2 3" xfId="23196" xr:uid="{6139CCE6-8A7D-433F-8BDF-210DEE9D455F}"/>
    <cellStyle name="Normal 43 32 2 4" xfId="28894" xr:uid="{DFC1C183-8470-4840-AC19-B4050735EC7B}"/>
    <cellStyle name="Normal 43 32 2 5" xfId="34592" xr:uid="{330BFBC5-169D-4139-81AC-4A57278DB213}"/>
    <cellStyle name="Normal 43 32 3" xfId="7237" xr:uid="{E870F3A0-8606-4906-A7FC-E49FE7B75F18}"/>
    <cellStyle name="Normal 43 32 4" xfId="7238" xr:uid="{8085C6EF-43C6-4B88-A3D1-2FD118D153A6}"/>
    <cellStyle name="Normal 43 32 5" xfId="16659" xr:uid="{AE19178E-3A7C-4014-9210-3CAB5AC80E2C}"/>
    <cellStyle name="Normal 43 32 6" xfId="23195" xr:uid="{4D1CB149-10BE-4700-BF22-D44C7CC4F85F}"/>
    <cellStyle name="Normal 43 32 7" xfId="28893" xr:uid="{52292244-35AE-4CDE-B68A-F154C7D03AF8}"/>
    <cellStyle name="Normal 43 32 8" xfId="34591" xr:uid="{B7A53102-900B-486D-B6CC-E3EAA502B294}"/>
    <cellStyle name="Normal 43 33" xfId="7239" xr:uid="{6B617A90-090C-4554-BE8D-002D092F5B76}"/>
    <cellStyle name="Normal 43 33 2" xfId="7240" xr:uid="{2BA387A5-03F9-46EF-A923-DAC137DDB9C6}"/>
    <cellStyle name="Normal 43 33 2 2" xfId="16662" xr:uid="{DC054ED6-A868-4E4D-8614-ACC2BB089BA1}"/>
    <cellStyle name="Normal 43 33 2 3" xfId="23198" xr:uid="{ADD231A6-8868-48D9-92A9-B2927333CD8E}"/>
    <cellStyle name="Normal 43 33 2 4" xfId="28896" xr:uid="{52894FA4-2015-4235-8447-2E50C6561F3F}"/>
    <cellStyle name="Normal 43 33 2 5" xfId="34594" xr:uid="{1031EAF4-B13B-4D42-B602-E9364DFA1773}"/>
    <cellStyle name="Normal 43 33 3" xfId="7241" xr:uid="{AF7E2867-F9C8-4C34-A3D5-6EA31AEAA5C2}"/>
    <cellStyle name="Normal 43 33 4" xfId="7242" xr:uid="{816BF201-7B51-4C51-9148-3A9E4DF97BA1}"/>
    <cellStyle name="Normal 43 33 5" xfId="16661" xr:uid="{C9ECFE2D-411B-4E28-9870-0C9422199F03}"/>
    <cellStyle name="Normal 43 33 6" xfId="23197" xr:uid="{39C66780-DE4F-4FB0-9036-8C70B6F99E30}"/>
    <cellStyle name="Normal 43 33 7" xfId="28895" xr:uid="{FE2300B2-7CCA-4AB2-B4C2-BB9574553EF6}"/>
    <cellStyle name="Normal 43 33 8" xfId="34593" xr:uid="{A9C5F731-5780-45E0-8080-37E471BA040E}"/>
    <cellStyle name="Normal 43 34" xfId="7243" xr:uid="{847A3799-14B3-4C11-AD6C-F0A47EC7311B}"/>
    <cellStyle name="Normal 43 34 2" xfId="7244" xr:uid="{BBCB75DC-7075-4CCF-991C-F225BBA443FF}"/>
    <cellStyle name="Normal 43 34 2 2" xfId="16664" xr:uid="{FEC6F186-CD64-4FFC-9312-4BEE6852D5BC}"/>
    <cellStyle name="Normal 43 34 2 3" xfId="23200" xr:uid="{9F060293-CFCF-489F-BF2A-47BE3CD3D696}"/>
    <cellStyle name="Normal 43 34 2 4" xfId="28898" xr:uid="{C0F72317-ACE2-4A5B-92C5-786DBADCE47F}"/>
    <cellStyle name="Normal 43 34 2 5" xfId="34596" xr:uid="{C6FA2FA3-9C8F-49B3-BE22-4B7F4B6EF406}"/>
    <cellStyle name="Normal 43 34 3" xfId="7245" xr:uid="{458FC267-6E4F-4D8F-B845-00E5FC66BED0}"/>
    <cellStyle name="Normal 43 34 4" xfId="7246" xr:uid="{79C62A22-3C43-4BCD-A4FD-2255268C50BB}"/>
    <cellStyle name="Normal 43 34 5" xfId="16663" xr:uid="{1D3EBF38-D227-4B6D-B39C-2B75444ADF15}"/>
    <cellStyle name="Normal 43 34 6" xfId="23199" xr:uid="{B69C704A-D806-40B3-A73C-CF0F5F52BDB0}"/>
    <cellStyle name="Normal 43 34 7" xfId="28897" xr:uid="{E0A115AF-03E1-4E3A-803F-E6751CFEE7ED}"/>
    <cellStyle name="Normal 43 34 8" xfId="34595" xr:uid="{949103D6-D382-45A5-B376-CBF8AB8B60E3}"/>
    <cellStyle name="Normal 43 35" xfId="7247" xr:uid="{65ABD06A-CE75-4B0E-9729-27214FB9C62B}"/>
    <cellStyle name="Normal 43 35 2" xfId="16665" xr:uid="{6FDEE1D5-0B56-46A4-AD6D-F3420BBB70A8}"/>
    <cellStyle name="Normal 43 35 3" xfId="23201" xr:uid="{4C164674-715B-44DD-84D5-C41BBA1B3336}"/>
    <cellStyle name="Normal 43 35 4" xfId="28899" xr:uid="{6FBDDE0B-113E-4730-ADD7-500023F500EF}"/>
    <cellStyle name="Normal 43 35 5" xfId="34597" xr:uid="{A1000E55-0FFA-4683-A50B-6F7B68065C26}"/>
    <cellStyle name="Normal 43 36" xfId="7248" xr:uid="{CC569C3A-B9C3-48AE-BA66-E805CDEF8D03}"/>
    <cellStyle name="Normal 43 36 2" xfId="16666" xr:uid="{13084680-F4C7-41CC-AEA5-2D3C7C2BC431}"/>
    <cellStyle name="Normal 43 36 3" xfId="23202" xr:uid="{F74AFAB2-822A-46F0-A817-E447F90B644A}"/>
    <cellStyle name="Normal 43 36 4" xfId="28900" xr:uid="{B93ACDBA-8783-433D-B006-E21525E4128E}"/>
    <cellStyle name="Normal 43 36 5" xfId="34598" xr:uid="{5158AEC7-6DEF-4072-8CBF-579BB678EB89}"/>
    <cellStyle name="Normal 43 37" xfId="7249" xr:uid="{56906A23-8517-4A7B-AD2D-A3B2D40DF8E1}"/>
    <cellStyle name="Normal 43 37 2" xfId="16667" xr:uid="{5AC770BB-FD4C-4F21-8F35-1E353E977522}"/>
    <cellStyle name="Normal 43 37 3" xfId="23203" xr:uid="{60A3EC3D-006C-41A0-A3FB-AF89BB2198D3}"/>
    <cellStyle name="Normal 43 37 4" xfId="28901" xr:uid="{EE6A6C89-4090-4E9E-A217-B25802817A19}"/>
    <cellStyle name="Normal 43 37 5" xfId="34599" xr:uid="{DD788EB5-023C-4BD3-8BA3-ADFA8B4E6640}"/>
    <cellStyle name="Normal 43 38" xfId="7250" xr:uid="{29955A12-337B-4400-849A-1CE2A89743C2}"/>
    <cellStyle name="Normal 43 38 2" xfId="16668" xr:uid="{50C52C63-077D-4440-A0E3-AEEF2F565D3E}"/>
    <cellStyle name="Normal 43 38 3" xfId="23204" xr:uid="{4D3AB8F3-EB16-4626-998D-3229330181DE}"/>
    <cellStyle name="Normal 43 38 4" xfId="28902" xr:uid="{CCAB11FC-2CFC-4D19-8D72-95D4150CBBF1}"/>
    <cellStyle name="Normal 43 38 5" xfId="34600" xr:uid="{3F459FA9-5DF2-4005-BE05-B169395FA82A}"/>
    <cellStyle name="Normal 43 39" xfId="7251" xr:uid="{8B3F2FEB-DC47-45A1-90DB-D9D4F8224F76}"/>
    <cellStyle name="Normal 43 39 2" xfId="16669" xr:uid="{B0637D03-5E96-4CE8-AACA-257260F10DB2}"/>
    <cellStyle name="Normal 43 39 3" xfId="23205" xr:uid="{CFE35DCE-5F63-4EC4-B07D-BF6EC2318F8C}"/>
    <cellStyle name="Normal 43 39 4" xfId="28903" xr:uid="{872E058D-6A46-46CE-AB5E-60B3E27D9266}"/>
    <cellStyle name="Normal 43 39 5" xfId="34601" xr:uid="{D1C7620C-0AE8-47C7-803B-6BE4841CDC7A}"/>
    <cellStyle name="Normal 43 4" xfId="7252" xr:uid="{B4B46C68-7848-4844-9BBD-5B69F2E91542}"/>
    <cellStyle name="Normal 43 4 2" xfId="7253" xr:uid="{1BB91B62-4707-4FC8-B72F-12F7935A8B66}"/>
    <cellStyle name="Normal 43 4 2 2" xfId="16671" xr:uid="{0EC3B9C5-97D1-42E2-ADF4-2C3A8002DA19}"/>
    <cellStyle name="Normal 43 4 2 3" xfId="23207" xr:uid="{C98C0AB9-876B-4A2E-B351-B452C6A87B5B}"/>
    <cellStyle name="Normal 43 4 2 4" xfId="28905" xr:uid="{B5AE805E-37BE-4585-AC0C-8EA24F1B32B1}"/>
    <cellStyle name="Normal 43 4 2 5" xfId="34603" xr:uid="{700FD014-EE59-4B85-BC40-1543BE238CE6}"/>
    <cellStyle name="Normal 43 4 3" xfId="7254" xr:uid="{90D4CFCB-5A01-4C12-B0C4-A121C989A424}"/>
    <cellStyle name="Normal 43 4 4" xfId="7255" xr:uid="{D06CBA49-B049-4ED8-97E3-E63268598ED8}"/>
    <cellStyle name="Normal 43 4 5" xfId="16670" xr:uid="{71A65363-A2B9-402E-AB39-F967A163BC52}"/>
    <cellStyle name="Normal 43 4 6" xfId="23206" xr:uid="{3F37EABC-016A-431B-9116-536A9C63EF80}"/>
    <cellStyle name="Normal 43 4 7" xfId="28904" xr:uid="{C8FFB9E9-D695-4451-B43D-DD993F83CA26}"/>
    <cellStyle name="Normal 43 4 8" xfId="34602" xr:uid="{7156BEEE-37B4-4896-8981-718CC2F5DCDA}"/>
    <cellStyle name="Normal 43 40" xfId="7256" xr:uid="{133C6637-8F35-4E22-81C1-7D2ABB8030D8}"/>
    <cellStyle name="Normal 43 40 2" xfId="16672" xr:uid="{2DD88B4B-B3C0-4739-8751-2B86CF6098A6}"/>
    <cellStyle name="Normal 43 40 3" xfId="23208" xr:uid="{FB62AC01-AD0A-41CC-B5DB-1583B6477083}"/>
    <cellStyle name="Normal 43 40 4" xfId="28906" xr:uid="{E697F067-B746-4C87-8483-425C33086221}"/>
    <cellStyle name="Normal 43 40 5" xfId="34604" xr:uid="{EEC73DA0-3247-4AC0-9021-92633C16DA11}"/>
    <cellStyle name="Normal 43 41" xfId="7257" xr:uid="{BD7C2F61-2D47-40B9-80DD-5408314504F3}"/>
    <cellStyle name="Normal 43 41 2" xfId="16673" xr:uid="{46770A74-4CCB-4EFC-910C-B0F9F4BEACCD}"/>
    <cellStyle name="Normal 43 41 3" xfId="23209" xr:uid="{80A7F813-CABF-4824-A6FB-6ABF96CC493A}"/>
    <cellStyle name="Normal 43 41 4" xfId="28907" xr:uid="{4A590DB4-E6BA-46B1-9183-2256630D4C77}"/>
    <cellStyle name="Normal 43 41 5" xfId="34605" xr:uid="{86B39948-0B9B-435A-A707-0D1DD66FFA2D}"/>
    <cellStyle name="Normal 43 42" xfId="7258" xr:uid="{BD311859-9EEE-4D58-8E19-60361F787991}"/>
    <cellStyle name="Normal 43 42 2" xfId="16674" xr:uid="{9480BADF-1E2F-441D-A2E0-F87BBB793499}"/>
    <cellStyle name="Normal 43 42 3" xfId="23210" xr:uid="{5AC1D5DC-95BF-4E14-AF60-729763BD7367}"/>
    <cellStyle name="Normal 43 42 4" xfId="28908" xr:uid="{C27871A5-EE26-4B5E-882E-A79DC80B3FF0}"/>
    <cellStyle name="Normal 43 42 5" xfId="34606" xr:uid="{2E0E2F43-7346-46A7-AAA4-4549540CEA55}"/>
    <cellStyle name="Normal 43 43" xfId="7259" xr:uid="{ADB6FADF-4D3C-4730-8158-EF62B6B56554}"/>
    <cellStyle name="Normal 43 43 2" xfId="16675" xr:uid="{60ACDB4A-F329-4DD6-8408-5212A02036DE}"/>
    <cellStyle name="Normal 43 43 3" xfId="23211" xr:uid="{88D0ED71-7598-47A1-B62B-56CA8715CA93}"/>
    <cellStyle name="Normal 43 43 4" xfId="28909" xr:uid="{9922418C-0897-4869-9732-BFC6BF73835B}"/>
    <cellStyle name="Normal 43 43 5" xfId="34607" xr:uid="{3470CE9B-EFBE-40D9-9F90-8EBC8223CA15}"/>
    <cellStyle name="Normal 43 44" xfId="7260" xr:uid="{CB0EC382-78B9-45E4-8037-54EE2AF2A368}"/>
    <cellStyle name="Normal 43 44 2" xfId="16676" xr:uid="{E12981F7-1CC0-4F37-A6F8-D374518C26B0}"/>
    <cellStyle name="Normal 43 44 3" xfId="23212" xr:uid="{88501354-D058-4551-9DD0-1E9ADFE8D222}"/>
    <cellStyle name="Normal 43 44 4" xfId="28910" xr:uid="{2B121E23-679F-4796-90A1-03E703605FC8}"/>
    <cellStyle name="Normal 43 44 5" xfId="34608" xr:uid="{9DF1163B-5C78-46E0-B39F-A389690BC0D9}"/>
    <cellStyle name="Normal 43 45" xfId="7261" xr:uid="{AB3E95D7-F07C-431A-AF8C-FB955256F4B5}"/>
    <cellStyle name="Normal 43 45 2" xfId="16677" xr:uid="{54973E53-B5C3-4AA9-9DC3-7373E6600261}"/>
    <cellStyle name="Normal 43 45 3" xfId="23213" xr:uid="{DBCD58C7-C1B2-417A-97AE-A0AFBE792F6B}"/>
    <cellStyle name="Normal 43 45 4" xfId="28911" xr:uid="{33841836-B37D-4F56-A38E-B5DB44DE93C8}"/>
    <cellStyle name="Normal 43 45 5" xfId="34609" xr:uid="{6DDB9EF7-FE1A-4493-AE0B-F8C7B7419C94}"/>
    <cellStyle name="Normal 43 46" xfId="7262" xr:uid="{8F6D8D85-7DF3-4FDE-A45D-C75232E46B2B}"/>
    <cellStyle name="Normal 43 46 2" xfId="16678" xr:uid="{E7A43CD6-9E98-44F7-80A5-EA4198C97B42}"/>
    <cellStyle name="Normal 43 46 3" xfId="23214" xr:uid="{15C52148-B03A-4D02-9285-443FE4481FA6}"/>
    <cellStyle name="Normal 43 46 4" xfId="28912" xr:uid="{BE61E05C-85C3-4BA5-A051-D782D1FE1BE9}"/>
    <cellStyle name="Normal 43 46 5" xfId="34610" xr:uid="{D33BBECD-B638-4C5C-AE8C-2DC8DB414E1D}"/>
    <cellStyle name="Normal 43 47" xfId="7263" xr:uid="{A19DB9B8-B8F3-4182-A5E7-102FA9031212}"/>
    <cellStyle name="Normal 43 47 2" xfId="16679" xr:uid="{553C5AB4-AAB2-47D8-8A0B-404A6B5B6CE3}"/>
    <cellStyle name="Normal 43 47 3" xfId="23215" xr:uid="{06C68CA3-48A0-4943-A8B6-978F8AFC78CE}"/>
    <cellStyle name="Normal 43 47 4" xfId="28913" xr:uid="{7D992220-20C9-4615-A5A2-BBECD651EEB7}"/>
    <cellStyle name="Normal 43 47 5" xfId="34611" xr:uid="{7A10C2C8-F28C-4A38-AA7B-F43BD858CDFF}"/>
    <cellStyle name="Normal 43 48" xfId="7264" xr:uid="{832771A7-10D8-4E4C-A20D-226DF99510CE}"/>
    <cellStyle name="Normal 43 48 2" xfId="16680" xr:uid="{B9ECF78F-E375-420A-986B-661C8D12DC7E}"/>
    <cellStyle name="Normal 43 48 3" xfId="23216" xr:uid="{1482B8D7-372B-406B-884A-BB4698EBB0A0}"/>
    <cellStyle name="Normal 43 48 4" xfId="28914" xr:uid="{44D6958A-BC58-4EBE-A4C4-64F4F1D947B6}"/>
    <cellStyle name="Normal 43 48 5" xfId="34612" xr:uid="{816FA7E4-06B0-46F4-849C-839AB61971C6}"/>
    <cellStyle name="Normal 43 49" xfId="7265" xr:uid="{3094E21E-44AD-4651-96B9-F1BEA81A9102}"/>
    <cellStyle name="Normal 43 49 2" xfId="16681" xr:uid="{2EDAFB53-13C3-45F6-9ECE-8334E1E0552C}"/>
    <cellStyle name="Normal 43 49 3" xfId="23217" xr:uid="{4DF66054-5794-42C1-9125-3A5C4421644C}"/>
    <cellStyle name="Normal 43 49 4" xfId="28915" xr:uid="{DE72BFBF-21DC-4EBD-81FB-5654751DB86F}"/>
    <cellStyle name="Normal 43 49 5" xfId="34613" xr:uid="{14C05E1A-DDBF-40CD-A57C-52EB19F689FD}"/>
    <cellStyle name="Normal 43 5" xfId="7266" xr:uid="{90ECAFA0-ED2B-4F90-9747-63B0A63C91C5}"/>
    <cellStyle name="Normal 43 5 2" xfId="7267" xr:uid="{6BA3286A-AE32-4424-9600-6F644EDC0DF3}"/>
    <cellStyle name="Normal 43 5 2 2" xfId="16683" xr:uid="{C818205D-D1CE-46BB-82D2-BF9064F07A9B}"/>
    <cellStyle name="Normal 43 5 2 3" xfId="23219" xr:uid="{A169DD7A-3757-4358-BF0F-495EA0BE4272}"/>
    <cellStyle name="Normal 43 5 2 4" xfId="28917" xr:uid="{24862766-2686-4A5C-86A3-DD273D677D2C}"/>
    <cellStyle name="Normal 43 5 2 5" xfId="34615" xr:uid="{B555CE9E-6992-492E-A22F-73592E781690}"/>
    <cellStyle name="Normal 43 5 3" xfId="7268" xr:uid="{6A524F20-16F8-416A-A6D1-4E6D19DD240C}"/>
    <cellStyle name="Normal 43 5 4" xfId="7269" xr:uid="{2CE2A8DC-CAC7-4923-A225-7FF8D4BD579C}"/>
    <cellStyle name="Normal 43 5 5" xfId="16682" xr:uid="{47FBFAE3-48CE-4B06-990C-5ACD15956BA3}"/>
    <cellStyle name="Normal 43 5 6" xfId="23218" xr:uid="{E26FAA44-B668-466F-8F37-12322B9596E1}"/>
    <cellStyle name="Normal 43 5 7" xfId="28916" xr:uid="{E4F77F71-F4CC-40DA-B38A-7576B662650F}"/>
    <cellStyle name="Normal 43 5 8" xfId="34614" xr:uid="{94958F52-6CC8-4823-9584-1F278CF47A59}"/>
    <cellStyle name="Normal 43 50" xfId="7270" xr:uid="{3E03A8B1-6DE7-47EB-80A3-EAE6A0D4E9C4}"/>
    <cellStyle name="Normal 43 50 2" xfId="16684" xr:uid="{C6CBA36E-D03D-45B0-A4B0-BFA87ABFDD3D}"/>
    <cellStyle name="Normal 43 50 3" xfId="23220" xr:uid="{74F8F9C7-C90D-4B92-BAA3-3BD87472BD59}"/>
    <cellStyle name="Normal 43 50 4" xfId="28918" xr:uid="{9F7D6575-CA19-49A2-86B8-DADE62D5D43B}"/>
    <cellStyle name="Normal 43 50 5" xfId="34616" xr:uid="{637C6BDA-2EA3-4DE2-8B24-96A3B0762F33}"/>
    <cellStyle name="Normal 43 51" xfId="7271" xr:uid="{AB19E9CE-5E76-4113-B55D-CC2C18185383}"/>
    <cellStyle name="Normal 43 51 2" xfId="16685" xr:uid="{C480781F-C183-44CF-8E17-A080CD8999BF}"/>
    <cellStyle name="Normal 43 51 3" xfId="23221" xr:uid="{5E4D5382-52D7-491E-9351-02EF0290D187}"/>
    <cellStyle name="Normal 43 51 4" xfId="28919" xr:uid="{74B5E3FB-9DCE-4CB8-9239-703FF2F4BC69}"/>
    <cellStyle name="Normal 43 51 5" xfId="34617" xr:uid="{34353544-3831-4496-81F2-4A36402C0C0B}"/>
    <cellStyle name="Normal 43 52" xfId="7272" xr:uid="{9601104D-993A-48EA-A71B-793BB83BE443}"/>
    <cellStyle name="Normal 43 52 2" xfId="16686" xr:uid="{6B13D808-ACB7-4B6E-98B8-D211F2305C06}"/>
    <cellStyle name="Normal 43 52 3" xfId="23222" xr:uid="{66FEA953-053F-4A9F-8358-F1FDD07A1A28}"/>
    <cellStyle name="Normal 43 52 4" xfId="28920" xr:uid="{8D33A02A-F8BA-4211-BF07-7EE2750B6979}"/>
    <cellStyle name="Normal 43 52 5" xfId="34618" xr:uid="{35D12526-12CD-4B67-8CB9-996D5BB75A4E}"/>
    <cellStyle name="Normal 43 53" xfId="7273" xr:uid="{B44C51EE-BBCA-4923-A35E-973CA553D612}"/>
    <cellStyle name="Normal 43 53 2" xfId="16687" xr:uid="{CD5267D0-CB5F-4C30-A4D3-CA117CC5D917}"/>
    <cellStyle name="Normal 43 53 3" xfId="23223" xr:uid="{6B8F0351-636D-41F1-A145-6EFE6DAEA4E4}"/>
    <cellStyle name="Normal 43 53 4" xfId="28921" xr:uid="{AB736889-F444-4A1F-8AAF-65D7EFC4861E}"/>
    <cellStyle name="Normal 43 53 5" xfId="34619" xr:uid="{5FA4B2B4-CB85-4EB7-8ADE-F75A33CF7183}"/>
    <cellStyle name="Normal 43 54" xfId="7274" xr:uid="{FD95A11D-AE1D-4C86-95B1-2A968330F8E4}"/>
    <cellStyle name="Normal 43 54 2" xfId="16688" xr:uid="{55AB1944-B89E-4391-89FC-F91CDB8370F6}"/>
    <cellStyle name="Normal 43 54 3" xfId="23224" xr:uid="{3E38ACC1-1ED7-4683-A5A4-C24EC1F6AFE2}"/>
    <cellStyle name="Normal 43 54 4" xfId="28922" xr:uid="{09B6323C-6813-4352-A9D1-B3E16B06F622}"/>
    <cellStyle name="Normal 43 54 5" xfId="34620" xr:uid="{C63760B5-E592-4526-BDAE-856BD302743D}"/>
    <cellStyle name="Normal 43 55" xfId="7275" xr:uid="{66036F97-F565-4968-B111-21956FEBB562}"/>
    <cellStyle name="Normal 43 55 2" xfId="16689" xr:uid="{56140284-78A4-4DB9-83B0-C718B0E5C9FF}"/>
    <cellStyle name="Normal 43 55 3" xfId="23225" xr:uid="{3523520A-1058-466A-8B83-6EF66EDDC20F}"/>
    <cellStyle name="Normal 43 55 4" xfId="28923" xr:uid="{00D0CAFB-DEE6-43A5-A4A8-B2F87201EB9A}"/>
    <cellStyle name="Normal 43 55 5" xfId="34621" xr:uid="{AEE80C9E-EA51-4517-8D6A-413BA2AE37D6}"/>
    <cellStyle name="Normal 43 56" xfId="7276" xr:uid="{E37DA66D-0EC5-4469-A032-2126948D77D5}"/>
    <cellStyle name="Normal 43 56 2" xfId="16690" xr:uid="{909F413F-2A6B-4353-8A4C-5B865F116FEB}"/>
    <cellStyle name="Normal 43 56 3" xfId="23226" xr:uid="{DD9D1D3B-7F21-4184-B1D5-43D2A36B118A}"/>
    <cellStyle name="Normal 43 56 4" xfId="28924" xr:uid="{721E99A1-655C-40B2-B345-C4926AE62393}"/>
    <cellStyle name="Normal 43 56 5" xfId="34622" xr:uid="{E013F2E8-F136-4507-8328-1821B99197C7}"/>
    <cellStyle name="Normal 43 57" xfId="7277" xr:uid="{D274EC96-DF59-4E50-8E1E-105E30773EC4}"/>
    <cellStyle name="Normal 43 57 2" xfId="16691" xr:uid="{50FD1E16-2984-4DB1-9CCF-95B9B2379E13}"/>
    <cellStyle name="Normal 43 57 3" xfId="23227" xr:uid="{C13CAC8D-95C1-4DFF-BADF-2A2D25DBFFE7}"/>
    <cellStyle name="Normal 43 57 4" xfId="28925" xr:uid="{3912B00A-55FB-4DDE-90CB-6B0FB4B792D1}"/>
    <cellStyle name="Normal 43 57 5" xfId="34623" xr:uid="{0AA9AC4C-73BE-4A98-B2FC-85266CC8FF1D}"/>
    <cellStyle name="Normal 43 58" xfId="7278" xr:uid="{9FE22F2B-EB5C-4A68-88EE-CE21F63B133D}"/>
    <cellStyle name="Normal 43 58 2" xfId="16692" xr:uid="{D0D33661-A7BA-482E-98DF-A39264DE1B30}"/>
    <cellStyle name="Normal 43 58 3" xfId="23228" xr:uid="{4744A4E9-7368-4308-9FE0-D67501D19FCC}"/>
    <cellStyle name="Normal 43 58 4" xfId="28926" xr:uid="{574E8A49-3BDA-497F-AFAC-0B344033DEE0}"/>
    <cellStyle name="Normal 43 58 5" xfId="34624" xr:uid="{E42E5161-4C05-475C-A587-B5460451DEB6}"/>
    <cellStyle name="Normal 43 59" xfId="7279" xr:uid="{EAF9EA0B-B904-490A-86CA-E4E4314D1AFF}"/>
    <cellStyle name="Normal 43 59 2" xfId="16693" xr:uid="{C1D7CEEE-416C-432A-A728-632AE850299B}"/>
    <cellStyle name="Normal 43 59 3" xfId="23229" xr:uid="{D56AEDA0-A1AA-4E5F-8C24-08AECC5BEAE2}"/>
    <cellStyle name="Normal 43 59 4" xfId="28927" xr:uid="{F2A9FD62-6676-40EB-808C-195C3767F5AA}"/>
    <cellStyle name="Normal 43 59 5" xfId="34625" xr:uid="{57CF8551-25BE-44E7-94B9-507F6818E042}"/>
    <cellStyle name="Normal 43 6" xfId="7280" xr:uid="{A31DEC9E-6535-45B9-8B79-13DB4E1EE881}"/>
    <cellStyle name="Normal 43 6 2" xfId="7281" xr:uid="{02C5BF04-1037-4FAA-AB5F-92032AC75540}"/>
    <cellStyle name="Normal 43 6 2 2" xfId="16695" xr:uid="{40A45B0E-671F-4C8E-94D8-9E3DA757615C}"/>
    <cellStyle name="Normal 43 6 2 3" xfId="23231" xr:uid="{672141C6-E7DC-4F19-A80C-72F7DD2FC0B1}"/>
    <cellStyle name="Normal 43 6 2 4" xfId="28929" xr:uid="{1645FA48-36C6-4EF4-B96B-70B70AA54357}"/>
    <cellStyle name="Normal 43 6 2 5" xfId="34627" xr:uid="{3FA05E9D-FE7D-4F8C-B990-794C38AE5383}"/>
    <cellStyle name="Normal 43 6 3" xfId="7282" xr:uid="{B01FFD5E-A4A0-4FAB-A849-66FB59B1386A}"/>
    <cellStyle name="Normal 43 6 4" xfId="7283" xr:uid="{CF794E72-B950-432A-B52A-7C916E4D5BE6}"/>
    <cellStyle name="Normal 43 6 5" xfId="16694" xr:uid="{55DCA2BE-89D4-4D07-BB57-4343A137654E}"/>
    <cellStyle name="Normal 43 6 6" xfId="23230" xr:uid="{1AF3BDBD-0CC2-4CF0-84C9-2156907E5155}"/>
    <cellStyle name="Normal 43 6 7" xfId="28928" xr:uid="{F20DA8F6-849B-42E5-936B-015660DA8174}"/>
    <cellStyle name="Normal 43 6 8" xfId="34626" xr:uid="{108AB191-14AA-43CD-874D-641BA7582759}"/>
    <cellStyle name="Normal 43 60" xfId="7284" xr:uid="{24840D92-B4CD-46E0-BE8B-48DE014E4911}"/>
    <cellStyle name="Normal 43 60 2" xfId="16696" xr:uid="{F657FFDD-573D-4379-A2B6-01B6B465E1B1}"/>
    <cellStyle name="Normal 43 60 3" xfId="23232" xr:uid="{3CDDE773-1E27-421E-BE4F-5F39FAC60D0C}"/>
    <cellStyle name="Normal 43 60 4" xfId="28930" xr:uid="{122B779B-5F61-4FBB-A2D2-4BA8A4109779}"/>
    <cellStyle name="Normal 43 60 5" xfId="34628" xr:uid="{07D393C1-2B92-4D41-998C-1D07A995D7A0}"/>
    <cellStyle name="Normal 43 61" xfId="7285" xr:uid="{3A5CFCF6-4102-4ADF-835B-3E527483B336}"/>
    <cellStyle name="Normal 43 61 2" xfId="16697" xr:uid="{FE72AACC-6497-4AB5-B8C4-367081F8C0FA}"/>
    <cellStyle name="Normal 43 61 3" xfId="23233" xr:uid="{63F22ED2-CF6A-47C3-A3EB-297B7A606040}"/>
    <cellStyle name="Normal 43 61 4" xfId="28931" xr:uid="{00ED8ABE-2144-442A-A15C-F6386C699607}"/>
    <cellStyle name="Normal 43 61 5" xfId="34629" xr:uid="{8A6B9875-A6B2-41B2-9526-FFD5968AE60F}"/>
    <cellStyle name="Normal 43 62" xfId="7286" xr:uid="{7BD84D67-5D72-44E3-8429-62B3BA61837A}"/>
    <cellStyle name="Normal 43 62 2" xfId="16698" xr:uid="{2E7600D2-614A-48B7-B892-CA7213CDCF2B}"/>
    <cellStyle name="Normal 43 62 3" xfId="23234" xr:uid="{00C6B2CE-244C-4848-BDC5-B3513B792D17}"/>
    <cellStyle name="Normal 43 62 4" xfId="28932" xr:uid="{E138D67C-C974-4519-BBF7-7C26125D6DC4}"/>
    <cellStyle name="Normal 43 62 5" xfId="34630" xr:uid="{BF438BE9-992D-4E5F-ABBA-ECE9393046E9}"/>
    <cellStyle name="Normal 43 7" xfId="7287" xr:uid="{6AB96A56-2C1A-41DE-9120-84176028D8EE}"/>
    <cellStyle name="Normal 43 7 2" xfId="7288" xr:uid="{0C502A5B-5E28-4F6E-9064-9CBB339DCDE2}"/>
    <cellStyle name="Normal 43 7 2 2" xfId="16700" xr:uid="{6239201B-1EC5-4472-A59E-569F5858B9EE}"/>
    <cellStyle name="Normal 43 7 2 3" xfId="23236" xr:uid="{E650762E-D24F-4E53-9B12-10E01A84CC1E}"/>
    <cellStyle name="Normal 43 7 2 4" xfId="28934" xr:uid="{459D59C4-4EF0-48AB-8FC2-3F375AD74BB3}"/>
    <cellStyle name="Normal 43 7 2 5" xfId="34632" xr:uid="{E369DE6C-2571-43C0-90B2-9F9BDE08FB4B}"/>
    <cellStyle name="Normal 43 7 3" xfId="7289" xr:uid="{B0CAE81C-D6B2-4851-9EFD-246A0FBEB196}"/>
    <cellStyle name="Normal 43 7 4" xfId="7290" xr:uid="{F255D1E3-AD5B-4AFD-BD28-0B3809E76DBD}"/>
    <cellStyle name="Normal 43 7 5" xfId="16699" xr:uid="{17F5C5A9-E0E1-44B5-9185-86AE8B8C4F1E}"/>
    <cellStyle name="Normal 43 7 6" xfId="23235" xr:uid="{ADEBA5B1-9641-49C8-A782-9A1DE26A9557}"/>
    <cellStyle name="Normal 43 7 7" xfId="28933" xr:uid="{3C4E3800-661D-46EB-BA00-93B47EE01B91}"/>
    <cellStyle name="Normal 43 7 8" xfId="34631" xr:uid="{4068B86D-B7CA-43AF-BB03-B3BE29D9407F}"/>
    <cellStyle name="Normal 43 8" xfId="7291" xr:uid="{6EDEE57B-9633-4DD7-96D5-BD2E019631B1}"/>
    <cellStyle name="Normal 43 8 2" xfId="7292" xr:uid="{06364793-E0B9-4E97-AEAE-C9F07E92A2E5}"/>
    <cellStyle name="Normal 43 8 2 2" xfId="16702" xr:uid="{C382A3E6-9786-4071-8B2C-3A069808D19A}"/>
    <cellStyle name="Normal 43 8 2 3" xfId="23238" xr:uid="{8AC5FD01-85AA-4987-B8CA-3696FB63309F}"/>
    <cellStyle name="Normal 43 8 2 4" xfId="28936" xr:uid="{8C384C70-177C-47C6-967E-A25272677E4E}"/>
    <cellStyle name="Normal 43 8 2 5" xfId="34634" xr:uid="{08C06A2C-BB71-485F-9767-4DC5386E5DB9}"/>
    <cellStyle name="Normal 43 8 3" xfId="7293" xr:uid="{0CF70676-EE18-474A-BC05-699972F0CA77}"/>
    <cellStyle name="Normal 43 8 4" xfId="7294" xr:uid="{5B7CAE64-2232-4D17-A66D-41E4769109A2}"/>
    <cellStyle name="Normal 43 8 5" xfId="16701" xr:uid="{59B24AAE-F138-4E56-9265-6EEA1CCA4935}"/>
    <cellStyle name="Normal 43 8 6" xfId="23237" xr:uid="{337523E1-2DF8-482C-BB2B-6504F09210EF}"/>
    <cellStyle name="Normal 43 8 7" xfId="28935" xr:uid="{43871B34-1207-4B3E-828C-E1C7E04C013E}"/>
    <cellStyle name="Normal 43 8 8" xfId="34633" xr:uid="{C2C8824C-D2BC-4D66-8F59-2FC0ED11FC7B}"/>
    <cellStyle name="Normal 43 9" xfId="7295" xr:uid="{57E1976D-526F-4B82-9834-515AA7438AED}"/>
    <cellStyle name="Normal 43 9 2" xfId="7296" xr:uid="{6363F069-3104-4581-B928-03B8FA13CC75}"/>
    <cellStyle name="Normal 43 9 2 2" xfId="16704" xr:uid="{5CFFE4C9-B6C9-4B2F-8444-BE6BB1D5666D}"/>
    <cellStyle name="Normal 43 9 2 3" xfId="23240" xr:uid="{CFCAB77C-96FC-46D3-8BB3-3AA1DEA37384}"/>
    <cellStyle name="Normal 43 9 2 4" xfId="28938" xr:uid="{4C544BCD-0020-4434-8E0A-D145BB3AEC74}"/>
    <cellStyle name="Normal 43 9 2 5" xfId="34636" xr:uid="{5CDB63B0-5453-4463-BA5E-983E988CDD32}"/>
    <cellStyle name="Normal 43 9 3" xfId="7297" xr:uid="{F083681C-06B3-4FA2-9477-B89547852D41}"/>
    <cellStyle name="Normal 43 9 4" xfId="7298" xr:uid="{492C9E18-80A0-4B5C-BF67-28BB9E8D0FC9}"/>
    <cellStyle name="Normal 43 9 5" xfId="16703" xr:uid="{15F2E870-E9B9-446A-B599-8AB143525C79}"/>
    <cellStyle name="Normal 43 9 6" xfId="23239" xr:uid="{68F789E0-0D55-4698-803A-E5CB2485FE62}"/>
    <cellStyle name="Normal 43 9 7" xfId="28937" xr:uid="{3EC39DFE-C168-46A6-807D-4A8B9B40ED47}"/>
    <cellStyle name="Normal 43 9 8" xfId="34635" xr:uid="{A8998393-0FF3-4D38-A0D6-2D846EE7BD89}"/>
    <cellStyle name="Normal 44" xfId="1193" xr:uid="{43A0E727-9B3F-4104-9439-5973945CE817}"/>
    <cellStyle name="Normal 44 10" xfId="7299" xr:uid="{12D0F8E2-2462-4CE3-84F9-758A2C011CD6}"/>
    <cellStyle name="Normal 44 10 2" xfId="7300" xr:uid="{D07875B7-B992-4028-B6DC-2FED11DE9C96}"/>
    <cellStyle name="Normal 44 10 2 2" xfId="16706" xr:uid="{6D14F457-5A22-4BF6-8B78-50067594E5FA}"/>
    <cellStyle name="Normal 44 10 2 3" xfId="23242" xr:uid="{36B40CC1-B0CD-4ABB-9DBA-0B96FB4E7293}"/>
    <cellStyle name="Normal 44 10 2 4" xfId="28940" xr:uid="{E99CC451-2BE5-4492-9BDD-3E4964EE3FF5}"/>
    <cellStyle name="Normal 44 10 2 5" xfId="34638" xr:uid="{029E32C9-8610-48FD-BABA-25FCBF5F4031}"/>
    <cellStyle name="Normal 44 10 3" xfId="7301" xr:uid="{B8913A16-C2A6-4EDE-B51E-7656B1F5631F}"/>
    <cellStyle name="Normal 44 10 4" xfId="7302" xr:uid="{86037D47-DD47-4AA7-8260-5DED4F84B891}"/>
    <cellStyle name="Normal 44 10 5" xfId="16705" xr:uid="{F9A9B785-7BD1-4CA0-8074-434F0951F4BA}"/>
    <cellStyle name="Normal 44 10 6" xfId="23241" xr:uid="{B05E74C2-4019-4AE7-BA92-E7128BCD08D8}"/>
    <cellStyle name="Normal 44 10 7" xfId="28939" xr:uid="{68E7A3E3-1379-4890-B7FA-813FD14C606A}"/>
    <cellStyle name="Normal 44 10 8" xfId="34637" xr:uid="{46FFC60E-20A1-46F7-9358-4A8292B40207}"/>
    <cellStyle name="Normal 44 11" xfId="7303" xr:uid="{E13EFA08-AC92-4A23-B1B0-F8117287FB76}"/>
    <cellStyle name="Normal 44 11 2" xfId="7304" xr:uid="{0E50C982-B1C1-4B7C-B023-072F52682340}"/>
    <cellStyle name="Normal 44 11 2 2" xfId="16708" xr:uid="{C9F9127C-78C1-4818-BCAD-B2C07C822126}"/>
    <cellStyle name="Normal 44 11 2 3" xfId="23244" xr:uid="{D0369FD7-AD56-4DD9-BBCD-3B29C6923DA6}"/>
    <cellStyle name="Normal 44 11 2 4" xfId="28942" xr:uid="{9CDCCFA4-4814-4E4D-807B-2085B238FEDD}"/>
    <cellStyle name="Normal 44 11 2 5" xfId="34640" xr:uid="{38A511CD-0F9E-42CC-A8E9-DB37ADA3287E}"/>
    <cellStyle name="Normal 44 11 3" xfId="7305" xr:uid="{701E398B-27A4-42F6-8FA1-8999C8673CE2}"/>
    <cellStyle name="Normal 44 11 4" xfId="7306" xr:uid="{B3430C58-1B6F-41B4-BC0C-3788C742F490}"/>
    <cellStyle name="Normal 44 11 5" xfId="16707" xr:uid="{ECC82C9F-7057-4B97-A233-EC3D5350010E}"/>
    <cellStyle name="Normal 44 11 6" xfId="23243" xr:uid="{81AB102A-075A-4D1C-B4E6-0E160181E709}"/>
    <cellStyle name="Normal 44 11 7" xfId="28941" xr:uid="{DF4DF005-0446-4D5A-A31E-A81C1B852465}"/>
    <cellStyle name="Normal 44 11 8" xfId="34639" xr:uid="{839F3192-9ACD-4C61-BC7B-791B501252FF}"/>
    <cellStyle name="Normal 44 12" xfId="7307" xr:uid="{D1378878-DFAE-4782-B766-0D64DB0BFBA0}"/>
    <cellStyle name="Normal 44 12 2" xfId="7308" xr:uid="{14E3B16E-24C2-4CF9-B85F-71128A064157}"/>
    <cellStyle name="Normal 44 12 2 2" xfId="16710" xr:uid="{1CE2854E-D0AF-4B93-9F5A-273AB40608AF}"/>
    <cellStyle name="Normal 44 12 2 3" xfId="23246" xr:uid="{7ABC561D-9FF5-45AA-9BEC-1D29B4846E9B}"/>
    <cellStyle name="Normal 44 12 2 4" xfId="28944" xr:uid="{B2F088EC-9681-4215-896E-60206565EFD5}"/>
    <cellStyle name="Normal 44 12 2 5" xfId="34642" xr:uid="{D4C520AB-E9ED-4919-9C2A-4A8EE463AA91}"/>
    <cellStyle name="Normal 44 12 3" xfId="7309" xr:uid="{3452EC75-C7A6-4778-998F-4CBE46EA1F2C}"/>
    <cellStyle name="Normal 44 12 4" xfId="7310" xr:uid="{3C4E8AED-2357-4BEE-97E9-1CA87B98928E}"/>
    <cellStyle name="Normal 44 12 5" xfId="16709" xr:uid="{E227DEBE-D266-4C4A-AF6E-1E4EB14BDDA0}"/>
    <cellStyle name="Normal 44 12 6" xfId="23245" xr:uid="{A54BC59E-3E6E-4BC8-B7C9-B1FF6C60685C}"/>
    <cellStyle name="Normal 44 12 7" xfId="28943" xr:uid="{DED37D7D-2B0C-4867-9F82-5BB2797C5219}"/>
    <cellStyle name="Normal 44 12 8" xfId="34641" xr:uid="{5BA76B8E-80CF-4F2A-B768-B9CE442A32AB}"/>
    <cellStyle name="Normal 44 13" xfId="7311" xr:uid="{1B2CDCCA-06A8-4ED9-AC4B-48E2559141B1}"/>
    <cellStyle name="Normal 44 13 2" xfId="7312" xr:uid="{392D3E17-FB8A-4F7D-A227-7EA74E1232B8}"/>
    <cellStyle name="Normal 44 13 2 2" xfId="16712" xr:uid="{AE5FCA6F-64D4-40F8-B4F2-9A6DDF6CC7D5}"/>
    <cellStyle name="Normal 44 13 2 3" xfId="23248" xr:uid="{BE959B51-8A78-4A41-AA20-2D5C659680CC}"/>
    <cellStyle name="Normal 44 13 2 4" xfId="28946" xr:uid="{0B4BBD97-6E72-4AAC-82B7-55A800BD183B}"/>
    <cellStyle name="Normal 44 13 2 5" xfId="34644" xr:uid="{37EC65EC-A1E2-43FC-9E35-5D2C34742FC4}"/>
    <cellStyle name="Normal 44 13 3" xfId="7313" xr:uid="{8357D995-59B1-47CC-85BE-07DD7C1F04D4}"/>
    <cellStyle name="Normal 44 13 4" xfId="7314" xr:uid="{59BA165A-0869-4FF8-993A-69506486DCED}"/>
    <cellStyle name="Normal 44 13 5" xfId="16711" xr:uid="{052AA6D8-333B-4C76-9FE8-9E8ADA1BCE93}"/>
    <cellStyle name="Normal 44 13 6" xfId="23247" xr:uid="{BCA4E069-CA96-4B7D-9F7A-84447FE8DCB3}"/>
    <cellStyle name="Normal 44 13 7" xfId="28945" xr:uid="{CA7CE652-4E50-44B3-966F-C374B31A016A}"/>
    <cellStyle name="Normal 44 13 8" xfId="34643" xr:uid="{0F6FEA4D-AC2F-408B-BDCE-42D14456A90E}"/>
    <cellStyle name="Normal 44 14" xfId="7315" xr:uid="{3F3E0E8B-0526-482D-83BF-39E102EE486D}"/>
    <cellStyle name="Normal 44 14 2" xfId="7316" xr:uid="{B439F0D8-8E33-4B4E-B492-11C64611F9B9}"/>
    <cellStyle name="Normal 44 14 2 2" xfId="16714" xr:uid="{1BB9A8E0-5EDC-492E-9325-0AA8C8EB95AC}"/>
    <cellStyle name="Normal 44 14 2 3" xfId="23250" xr:uid="{FE7386D1-D985-4D6E-B722-5CBE52BF0A23}"/>
    <cellStyle name="Normal 44 14 2 4" xfId="28948" xr:uid="{5938BDE5-4C93-41B3-94AE-439873460D8E}"/>
    <cellStyle name="Normal 44 14 2 5" xfId="34646" xr:uid="{E4B3AEF7-561C-4DAD-8B9B-3D708862D005}"/>
    <cellStyle name="Normal 44 14 3" xfId="7317" xr:uid="{FDDC96CE-6246-4AE1-B6D3-D614BCE4FEE7}"/>
    <cellStyle name="Normal 44 14 4" xfId="7318" xr:uid="{CC89BA14-6A24-484A-AFCD-B084F3EC0578}"/>
    <cellStyle name="Normal 44 14 5" xfId="16713" xr:uid="{CD42AB59-0CD1-45EC-BA96-B243F57AC4AC}"/>
    <cellStyle name="Normal 44 14 6" xfId="23249" xr:uid="{E44D32B1-E90F-4108-AA73-CB30F8986CAD}"/>
    <cellStyle name="Normal 44 14 7" xfId="28947" xr:uid="{7ED2FC04-B677-4906-866E-1FB186F3B971}"/>
    <cellStyle name="Normal 44 14 8" xfId="34645" xr:uid="{9028DA64-DD63-44FF-93D0-2A9C52DDFF41}"/>
    <cellStyle name="Normal 44 15" xfId="7319" xr:uid="{E1437FF6-FA0F-4282-A3C4-AF558D360D3C}"/>
    <cellStyle name="Normal 44 15 2" xfId="7320" xr:uid="{EEB246F9-A4F3-4074-B579-A0EC37D2E45E}"/>
    <cellStyle name="Normal 44 15 2 2" xfId="16716" xr:uid="{E47FB552-E64D-478C-81BF-B8FC83B8055E}"/>
    <cellStyle name="Normal 44 15 2 3" xfId="23252" xr:uid="{D0E5479B-A0EE-4073-99D5-5F7107078FF8}"/>
    <cellStyle name="Normal 44 15 2 4" xfId="28950" xr:uid="{3A840AAC-D247-49D8-899A-107F6B30EBE3}"/>
    <cellStyle name="Normal 44 15 2 5" xfId="34648" xr:uid="{B307D914-1E47-4E4C-A876-80038C19CDB4}"/>
    <cellStyle name="Normal 44 15 3" xfId="7321" xr:uid="{F62EDD8E-FCED-4299-87AC-454BF750B9F6}"/>
    <cellStyle name="Normal 44 15 4" xfId="7322" xr:uid="{34E7FA2E-F6C8-47A7-8431-71E950DE9121}"/>
    <cellStyle name="Normal 44 15 5" xfId="16715" xr:uid="{62FDC57A-93B5-4B2C-8D24-7C360714C991}"/>
    <cellStyle name="Normal 44 15 6" xfId="23251" xr:uid="{24AD2713-D260-4DDE-B406-02A4F5228F03}"/>
    <cellStyle name="Normal 44 15 7" xfId="28949" xr:uid="{3649F8F4-381F-42E7-8BCA-D16D949DE2E8}"/>
    <cellStyle name="Normal 44 15 8" xfId="34647" xr:uid="{DA4BB4BB-8452-4E22-BE5A-92BE53660496}"/>
    <cellStyle name="Normal 44 16" xfId="7323" xr:uid="{DC014201-942A-441A-B32C-1AD31D4F6FAA}"/>
    <cellStyle name="Normal 44 16 2" xfId="7324" xr:uid="{0508C56C-E89F-4F2D-8328-93D5AD2E2AE8}"/>
    <cellStyle name="Normal 44 16 2 2" xfId="16718" xr:uid="{A93267E3-5949-457F-A34F-DF3737B5ABE5}"/>
    <cellStyle name="Normal 44 16 2 3" xfId="23254" xr:uid="{87DD186A-95FC-4265-A88C-E7E64E2360B3}"/>
    <cellStyle name="Normal 44 16 2 4" xfId="28952" xr:uid="{C28B377F-533E-4120-BA8B-2B5175C9321D}"/>
    <cellStyle name="Normal 44 16 2 5" xfId="34650" xr:uid="{217C8274-07AA-415F-8C29-36816F3EF56E}"/>
    <cellStyle name="Normal 44 16 3" xfId="7325" xr:uid="{8A4BC8BF-E2E1-4359-8698-1FCD29014177}"/>
    <cellStyle name="Normal 44 16 4" xfId="7326" xr:uid="{5613166E-CD34-4C49-9CA5-2F4F1D028A8D}"/>
    <cellStyle name="Normal 44 16 5" xfId="16717" xr:uid="{1B7288D4-DE2F-4612-9B71-FD5FEF99E460}"/>
    <cellStyle name="Normal 44 16 6" xfId="23253" xr:uid="{25F23D9A-E06F-45C7-A533-E80CF34978D0}"/>
    <cellStyle name="Normal 44 16 7" xfId="28951" xr:uid="{96FDC33F-21EC-46A4-B51D-3E1D497CDD88}"/>
    <cellStyle name="Normal 44 16 8" xfId="34649" xr:uid="{7B74A324-64B8-436E-B9FA-B70813D5478E}"/>
    <cellStyle name="Normal 44 17" xfId="7327" xr:uid="{9339DC15-A7CD-43FA-BE2C-C6049916F58E}"/>
    <cellStyle name="Normal 44 17 2" xfId="7328" xr:uid="{3AB9ABF0-6A77-44E6-A98D-69A2B5BA7620}"/>
    <cellStyle name="Normal 44 17 2 2" xfId="16720" xr:uid="{7178B9AD-6B78-4F87-8B47-B996A34D34EF}"/>
    <cellStyle name="Normal 44 17 2 3" xfId="23256" xr:uid="{FE98D79E-4F98-406B-B8F1-F0D52FA61016}"/>
    <cellStyle name="Normal 44 17 2 4" xfId="28954" xr:uid="{5D2B937D-154B-48A5-810E-D7EE04AE9969}"/>
    <cellStyle name="Normal 44 17 2 5" xfId="34652" xr:uid="{EBC14C43-BE44-41A4-969D-F7DEE90105C1}"/>
    <cellStyle name="Normal 44 17 3" xfId="7329" xr:uid="{41C04CA7-402E-437C-A48F-895A7E5F1267}"/>
    <cellStyle name="Normal 44 17 4" xfId="7330" xr:uid="{702688C6-E444-46EC-9F7D-09A643BBB915}"/>
    <cellStyle name="Normal 44 17 5" xfId="16719" xr:uid="{71CAF375-78DA-4CC5-8502-7DAFDBD71EB2}"/>
    <cellStyle name="Normal 44 17 6" xfId="23255" xr:uid="{DD505A91-96D7-472C-8EE1-EAEFAA6E9648}"/>
    <cellStyle name="Normal 44 17 7" xfId="28953" xr:uid="{D289434F-23FE-414F-92BA-4DC7F7884FF0}"/>
    <cellStyle name="Normal 44 17 8" xfId="34651" xr:uid="{BDCF5557-D680-4D2B-A4BF-CA0C1546C7CD}"/>
    <cellStyle name="Normal 44 18" xfId="7331" xr:uid="{F4EB7A37-1BBE-458A-988B-4C8874E52C44}"/>
    <cellStyle name="Normal 44 18 2" xfId="7332" xr:uid="{C9AEAE1B-602B-4353-B380-530902BF8941}"/>
    <cellStyle name="Normal 44 18 2 2" xfId="16722" xr:uid="{525D6135-B474-4B6B-81EA-29155E42AAE1}"/>
    <cellStyle name="Normal 44 18 2 3" xfId="23258" xr:uid="{7C1A403D-DB6D-4A7F-B0D9-E34608A2F6B2}"/>
    <cellStyle name="Normal 44 18 2 4" xfId="28956" xr:uid="{A1C14A53-527D-4E73-945C-6249F692775B}"/>
    <cellStyle name="Normal 44 18 2 5" xfId="34654" xr:uid="{39F97179-0775-493B-8D2E-34E35B630A9F}"/>
    <cellStyle name="Normal 44 18 3" xfId="7333" xr:uid="{1B6E69E4-2FA4-4E99-82A8-E9DAC182E34B}"/>
    <cellStyle name="Normal 44 18 4" xfId="7334" xr:uid="{7B222338-8F5A-4BCD-B49B-3CDF1E5EAC34}"/>
    <cellStyle name="Normal 44 18 5" xfId="16721" xr:uid="{CE131DD3-9D9B-431F-A725-B75A56021CC8}"/>
    <cellStyle name="Normal 44 18 6" xfId="23257" xr:uid="{C1BD3129-A2DA-48E5-94B4-BFC8BB3DC3CA}"/>
    <cellStyle name="Normal 44 18 7" xfId="28955" xr:uid="{7D3D9752-AB88-4F35-B4A9-A1C42524E432}"/>
    <cellStyle name="Normal 44 18 8" xfId="34653" xr:uid="{8A0AD584-5DF4-4273-8734-9E03EE3F53C3}"/>
    <cellStyle name="Normal 44 19" xfId="7335" xr:uid="{1FF8FA12-EF99-4E29-98DB-C5A0E78E6620}"/>
    <cellStyle name="Normal 44 19 2" xfId="7336" xr:uid="{CB0C13E2-8CF7-45C7-9E70-89142A8FF2C8}"/>
    <cellStyle name="Normal 44 19 2 2" xfId="16724" xr:uid="{D42A7BC7-D2A0-4905-8F55-D3918D8FEA85}"/>
    <cellStyle name="Normal 44 19 2 3" xfId="23260" xr:uid="{7C1650A1-4139-434A-BBC1-A77C3241D0F7}"/>
    <cellStyle name="Normal 44 19 2 4" xfId="28958" xr:uid="{8DA4671B-3A66-47F0-A3C7-67651971D04A}"/>
    <cellStyle name="Normal 44 19 2 5" xfId="34656" xr:uid="{3145E213-7BBC-46D6-BEFB-55A944FFF917}"/>
    <cellStyle name="Normal 44 19 3" xfId="7337" xr:uid="{0403AF67-709B-4764-BAAE-60D6F9A4BE77}"/>
    <cellStyle name="Normal 44 19 4" xfId="7338" xr:uid="{F3E33C65-7958-4035-AB94-146BF91C3A67}"/>
    <cellStyle name="Normal 44 19 5" xfId="16723" xr:uid="{FD1A17C8-0727-413A-A550-AD9B1B519CBE}"/>
    <cellStyle name="Normal 44 19 6" xfId="23259" xr:uid="{67F3A9F5-19D7-442B-9BCD-7BDC6B53FA0D}"/>
    <cellStyle name="Normal 44 19 7" xfId="28957" xr:uid="{E2FB2711-16AA-46E0-A695-0DEC83401B48}"/>
    <cellStyle name="Normal 44 19 8" xfId="34655" xr:uid="{F1023657-7717-4880-9765-D96190303984}"/>
    <cellStyle name="Normal 44 2" xfId="7339" xr:uid="{F4979325-E358-4219-A80E-838DD3F5770A}"/>
    <cellStyle name="Normal 44 2 2" xfId="7340" xr:uid="{E35A0074-FB80-4FEC-A813-840A3FDB8788}"/>
    <cellStyle name="Normal 44 2 2 2" xfId="16726" xr:uid="{18A6EBD3-63E1-4D0F-9440-CC6F0E852729}"/>
    <cellStyle name="Normal 44 2 2 3" xfId="23262" xr:uid="{A02338D4-7975-41F0-B636-07EB05F1BCC6}"/>
    <cellStyle name="Normal 44 2 2 4" xfId="28960" xr:uid="{26933467-5E77-4CF4-90FB-F4F35A8ADAC1}"/>
    <cellStyle name="Normal 44 2 2 5" xfId="34658" xr:uid="{72459425-A220-486C-875E-4CA5DFC800E9}"/>
    <cellStyle name="Normal 44 2 3" xfId="7341" xr:uid="{BF97C19C-E5EC-4EC0-B421-571023689EB2}"/>
    <cellStyle name="Normal 44 2 4" xfId="7342" xr:uid="{51E25ABF-927D-46C0-8980-CEE2606BEC6C}"/>
    <cellStyle name="Normal 44 2 5" xfId="16725" xr:uid="{90D7A67A-FF34-45FE-9A6D-A5392EAB840E}"/>
    <cellStyle name="Normal 44 2 6" xfId="23261" xr:uid="{B1AA76FF-EEFE-4923-9AD3-4DC46A4AA784}"/>
    <cellStyle name="Normal 44 2 7" xfId="28959" xr:uid="{8221439C-21EC-498B-8018-B7F29CA74F0C}"/>
    <cellStyle name="Normal 44 2 8" xfId="34657" xr:uid="{9A930A4E-10F9-45D7-BD15-03F95ED3ADE4}"/>
    <cellStyle name="Normal 44 20" xfId="7343" xr:uid="{B571F9AE-D439-42D5-AB0F-22D9B2ACC551}"/>
    <cellStyle name="Normal 44 20 2" xfId="7344" xr:uid="{87703F50-FD47-42DB-A2B0-7725517EB39B}"/>
    <cellStyle name="Normal 44 20 2 2" xfId="16728" xr:uid="{66069AE0-2788-44BB-B8A4-B6FD97507E9C}"/>
    <cellStyle name="Normal 44 20 2 3" xfId="23264" xr:uid="{041CC30E-6BA3-4B5F-B140-2DBA36A6BEED}"/>
    <cellStyle name="Normal 44 20 2 4" xfId="28962" xr:uid="{DD874D80-AB3F-4C91-8C24-0CE743F96D7D}"/>
    <cellStyle name="Normal 44 20 2 5" xfId="34660" xr:uid="{F86BEBDE-2303-4289-B63F-6C4C947FE274}"/>
    <cellStyle name="Normal 44 20 3" xfId="7345" xr:uid="{8061DEA7-B91A-4448-BD8D-64DEFD7D1CC0}"/>
    <cellStyle name="Normal 44 20 4" xfId="7346" xr:uid="{45411A68-D541-4355-BF12-74FB5DC7514D}"/>
    <cellStyle name="Normal 44 20 5" xfId="16727" xr:uid="{C9B991E9-CC54-42E3-9FAE-DF97E345676D}"/>
    <cellStyle name="Normal 44 20 6" xfId="23263" xr:uid="{08FEE026-C8B6-4EB3-A5C8-B5791563C997}"/>
    <cellStyle name="Normal 44 20 7" xfId="28961" xr:uid="{07940B85-0414-4ACD-8712-FA1BB2021C52}"/>
    <cellStyle name="Normal 44 20 8" xfId="34659" xr:uid="{6BEEBE2B-E165-4AB6-B330-515BB1477F95}"/>
    <cellStyle name="Normal 44 21" xfId="7347" xr:uid="{EF047CFD-B83B-416E-8DC5-53B84940DA6C}"/>
    <cellStyle name="Normal 44 21 2" xfId="7348" xr:uid="{F1CCC7A1-2C19-49A0-A579-74C87496632D}"/>
    <cellStyle name="Normal 44 21 2 2" xfId="16730" xr:uid="{A1AAD15E-7A82-424F-A9E7-3AE5CC616A3A}"/>
    <cellStyle name="Normal 44 21 2 3" xfId="23266" xr:uid="{FF2B991B-9147-4662-B9D9-04DB1CF9B55A}"/>
    <cellStyle name="Normal 44 21 2 4" xfId="28964" xr:uid="{70E37D01-F706-44FC-90E1-2B6DDACB0804}"/>
    <cellStyle name="Normal 44 21 2 5" xfId="34662" xr:uid="{B6B91BFF-EF11-4679-90DA-6439678457E1}"/>
    <cellStyle name="Normal 44 21 3" xfId="7349" xr:uid="{04038446-C940-4DCD-9EAF-320C769C2EB6}"/>
    <cellStyle name="Normal 44 21 4" xfId="7350" xr:uid="{C45A3003-CEBD-4063-8C84-9F6DF6C2487E}"/>
    <cellStyle name="Normal 44 21 5" xfId="16729" xr:uid="{478019EE-6398-462F-A199-B787D2B54518}"/>
    <cellStyle name="Normal 44 21 6" xfId="23265" xr:uid="{74DAE89F-FD02-4FB0-97A6-CB999587E96A}"/>
    <cellStyle name="Normal 44 21 7" xfId="28963" xr:uid="{45DF7ED9-EDF3-4C32-9763-0354F5E5BD04}"/>
    <cellStyle name="Normal 44 21 8" xfId="34661" xr:uid="{C289495D-4D8F-4317-80FA-0E7E50F806B0}"/>
    <cellStyle name="Normal 44 22" xfId="7351" xr:uid="{19E9751C-6815-43C2-8C51-C0C908BE1BE0}"/>
    <cellStyle name="Normal 44 22 2" xfId="7352" xr:uid="{A5871344-9A7D-49B9-BF1F-89EE9EC8287B}"/>
    <cellStyle name="Normal 44 22 2 2" xfId="16732" xr:uid="{DEE7C4F2-E381-4500-918A-1CBB55A78F8C}"/>
    <cellStyle name="Normal 44 22 2 3" xfId="23268" xr:uid="{6769DF51-8BBA-4300-B606-B3FC7B64A33E}"/>
    <cellStyle name="Normal 44 22 2 4" xfId="28966" xr:uid="{0744990F-D404-4B7E-8EF7-7CADABBC25F8}"/>
    <cellStyle name="Normal 44 22 2 5" xfId="34664" xr:uid="{5C660EBE-4BB9-4A2C-9D95-36465A314FDE}"/>
    <cellStyle name="Normal 44 22 3" xfId="7353" xr:uid="{146EFD3C-D5F0-4C23-BB5F-F00AFF8DF300}"/>
    <cellStyle name="Normal 44 22 4" xfId="7354" xr:uid="{FED61D25-EAF4-4F7F-8CBD-D47A956FADF6}"/>
    <cellStyle name="Normal 44 22 5" xfId="16731" xr:uid="{84987460-B734-4279-A7A0-8795ADBDF804}"/>
    <cellStyle name="Normal 44 22 6" xfId="23267" xr:uid="{1592D8FC-6C63-4DCB-8E51-46E0ED1532FE}"/>
    <cellStyle name="Normal 44 22 7" xfId="28965" xr:uid="{F5C9A94F-DC74-4CDF-94A6-9AD657EB6844}"/>
    <cellStyle name="Normal 44 22 8" xfId="34663" xr:uid="{1193BB52-4C27-4C91-B6B6-52F4A5D5E787}"/>
    <cellStyle name="Normal 44 23" xfId="7355" xr:uid="{BDC51419-2EC8-4B73-B962-4D2B56D1238F}"/>
    <cellStyle name="Normal 44 23 2" xfId="7356" xr:uid="{7F702954-3D73-41A0-8047-826FFE4C2812}"/>
    <cellStyle name="Normal 44 23 2 2" xfId="16734" xr:uid="{3D971692-DEB1-4808-AA03-A362D3645DEE}"/>
    <cellStyle name="Normal 44 23 2 3" xfId="23270" xr:uid="{2ABC0A10-7756-4E61-9742-355CE8674D7B}"/>
    <cellStyle name="Normal 44 23 2 4" xfId="28968" xr:uid="{9E625236-A266-4B72-AD46-1DF295EBAA0A}"/>
    <cellStyle name="Normal 44 23 2 5" xfId="34666" xr:uid="{69626516-9D03-4133-B2A7-FBA699AD78D6}"/>
    <cellStyle name="Normal 44 23 3" xfId="7357" xr:uid="{2FFED244-2D41-4134-A210-410FA6E0C0CA}"/>
    <cellStyle name="Normal 44 23 4" xfId="7358" xr:uid="{DFE19E27-69DB-4ED5-A657-65741DFD142A}"/>
    <cellStyle name="Normal 44 23 5" xfId="16733" xr:uid="{23182059-3EE9-4C39-9944-40764B694D10}"/>
    <cellStyle name="Normal 44 23 6" xfId="23269" xr:uid="{B6132906-08EC-45AE-A6B4-C7CA57C3B6E2}"/>
    <cellStyle name="Normal 44 23 7" xfId="28967" xr:uid="{DB923EEF-69FB-4797-9110-E6F459889670}"/>
    <cellStyle name="Normal 44 23 8" xfId="34665" xr:uid="{B2CF1513-8B34-4B14-B531-8BBF5C2892B1}"/>
    <cellStyle name="Normal 44 24" xfId="7359" xr:uid="{CFE6D252-F4B0-4AA8-8658-3B0364F95C80}"/>
    <cellStyle name="Normal 44 24 2" xfId="7360" xr:uid="{970BEF19-7C25-4F44-9533-586826BFAA68}"/>
    <cellStyle name="Normal 44 24 2 2" xfId="16736" xr:uid="{14A818E0-4F01-44E5-9CE9-9C5768FC7A95}"/>
    <cellStyle name="Normal 44 24 2 3" xfId="23272" xr:uid="{6E75F51E-831E-4552-AF3E-3C3DC89828B7}"/>
    <cellStyle name="Normal 44 24 2 4" xfId="28970" xr:uid="{749B970D-9CA3-4D72-822C-21DEFCCD7A02}"/>
    <cellStyle name="Normal 44 24 2 5" xfId="34668" xr:uid="{87CA2384-86A1-44B5-85C2-9F5BC785B927}"/>
    <cellStyle name="Normal 44 24 3" xfId="7361" xr:uid="{C9C56A25-BC18-4553-8247-F3BA46330682}"/>
    <cellStyle name="Normal 44 24 4" xfId="7362" xr:uid="{251FFF0B-5523-4DBA-8306-484FB3EEAD78}"/>
    <cellStyle name="Normal 44 24 5" xfId="16735" xr:uid="{C56E2F18-1D53-4DA9-8E61-970CF171D905}"/>
    <cellStyle name="Normal 44 24 6" xfId="23271" xr:uid="{F6F74D78-37B3-4CFF-854E-2B5DBF01A02F}"/>
    <cellStyle name="Normal 44 24 7" xfId="28969" xr:uid="{0C2FE0C3-4251-4DE7-A998-ABAD86E1F797}"/>
    <cellStyle name="Normal 44 24 8" xfId="34667" xr:uid="{70B93D16-2259-4B49-8A76-304158E89996}"/>
    <cellStyle name="Normal 44 25" xfId="7363" xr:uid="{59B8E37A-FDEF-44F7-B289-CD77C4B7E95C}"/>
    <cellStyle name="Normal 44 25 2" xfId="7364" xr:uid="{F1387F74-78EA-4042-A414-524CA300B2C6}"/>
    <cellStyle name="Normal 44 25 2 2" xfId="16738" xr:uid="{D690A736-BF03-41F5-A92F-BCDC984D9847}"/>
    <cellStyle name="Normal 44 25 2 3" xfId="23274" xr:uid="{2EC629BD-E2E1-4C55-B1D8-765E335311B4}"/>
    <cellStyle name="Normal 44 25 2 4" xfId="28972" xr:uid="{14B396F0-E706-4D5E-9D15-7511D50DE4DF}"/>
    <cellStyle name="Normal 44 25 2 5" xfId="34670" xr:uid="{22DFA803-1FAE-4B4E-A4D6-6F5D1698CD92}"/>
    <cellStyle name="Normal 44 25 3" xfId="7365" xr:uid="{DF8E0F0C-8730-4EFA-A786-8959BF4427D2}"/>
    <cellStyle name="Normal 44 25 4" xfId="7366" xr:uid="{C7E584CE-B036-49A6-8BE1-CD5AC7E2D86C}"/>
    <cellStyle name="Normal 44 25 5" xfId="16737" xr:uid="{8A3BBF69-3D80-45C2-89A8-4BBB8E2D0C7C}"/>
    <cellStyle name="Normal 44 25 6" xfId="23273" xr:uid="{D77862B4-4372-4BC7-BFA6-586993034A2D}"/>
    <cellStyle name="Normal 44 25 7" xfId="28971" xr:uid="{9CB6CC69-A9D1-47B7-BA1E-89B2C3296365}"/>
    <cellStyle name="Normal 44 25 8" xfId="34669" xr:uid="{934D2F2F-D713-4E43-A7F4-66D326E68644}"/>
    <cellStyle name="Normal 44 26" xfId="7367" xr:uid="{1C512B17-EE0B-4709-A09E-584004BC0124}"/>
    <cellStyle name="Normal 44 26 2" xfId="7368" xr:uid="{3496794F-4185-40D0-B21B-372102EC2658}"/>
    <cellStyle name="Normal 44 26 2 2" xfId="16740" xr:uid="{AC67817A-436F-4CA2-A458-F4D6C60656B2}"/>
    <cellStyle name="Normal 44 26 2 3" xfId="23276" xr:uid="{9DA04DF1-0E71-49EF-AB5F-45542DA60CCA}"/>
    <cellStyle name="Normal 44 26 2 4" xfId="28974" xr:uid="{B7306977-1E66-48C4-988A-F60EAC680D40}"/>
    <cellStyle name="Normal 44 26 2 5" xfId="34672" xr:uid="{8CE06F2B-5DF5-43DD-8A72-78B9EB6D6195}"/>
    <cellStyle name="Normal 44 26 3" xfId="7369" xr:uid="{E655DE47-2252-4240-A3B7-974AD7ABAFD2}"/>
    <cellStyle name="Normal 44 26 4" xfId="7370" xr:uid="{5A8111DD-C341-4812-91C6-32CE96D23078}"/>
    <cellStyle name="Normal 44 26 5" xfId="16739" xr:uid="{9C87FA82-AF94-43FA-B735-E711A1BC4EF8}"/>
    <cellStyle name="Normal 44 26 6" xfId="23275" xr:uid="{E198D8DD-B479-4E0F-8E11-56334112409C}"/>
    <cellStyle name="Normal 44 26 7" xfId="28973" xr:uid="{E6F48150-89D8-47ED-9154-2C5623C20DBF}"/>
    <cellStyle name="Normal 44 26 8" xfId="34671" xr:uid="{62BC66E5-437C-4EFF-887E-A96CF7C84C8B}"/>
    <cellStyle name="Normal 44 27" xfId="7371" xr:uid="{F1F869A8-0DFA-4AEB-88DE-5E9F20737CAD}"/>
    <cellStyle name="Normal 44 27 2" xfId="7372" xr:uid="{63ED8306-451A-4010-AFA6-21485BC8AE9C}"/>
    <cellStyle name="Normal 44 27 2 2" xfId="16742" xr:uid="{9F8DFF88-A2FC-4BCD-82FB-55D1B9438B95}"/>
    <cellStyle name="Normal 44 27 2 3" xfId="23278" xr:uid="{B8859EDC-2296-45C3-AD04-6E098C20B8B2}"/>
    <cellStyle name="Normal 44 27 2 4" xfId="28976" xr:uid="{551FFCC9-A675-47F5-ABB3-89742535AA0C}"/>
    <cellStyle name="Normal 44 27 2 5" xfId="34674" xr:uid="{0C88BE68-2FED-43E8-937B-8DDBAC4CD141}"/>
    <cellStyle name="Normal 44 27 3" xfId="7373" xr:uid="{77ED354B-BD5B-4DE6-8588-BEE3DF6D70EE}"/>
    <cellStyle name="Normal 44 27 4" xfId="7374" xr:uid="{B66EE287-90DA-4AF7-901E-99BC02C0A842}"/>
    <cellStyle name="Normal 44 27 5" xfId="16741" xr:uid="{3700746E-1CDB-4729-9EB7-EE0316FEF30D}"/>
    <cellStyle name="Normal 44 27 6" xfId="23277" xr:uid="{BA314D77-0755-4136-B69A-F85C3FC228BC}"/>
    <cellStyle name="Normal 44 27 7" xfId="28975" xr:uid="{80AB0A63-F4FE-4F4A-A4E2-9356A1F7F743}"/>
    <cellStyle name="Normal 44 27 8" xfId="34673" xr:uid="{5DEC9878-AEF3-4BDF-9A3C-77066F7CDCB6}"/>
    <cellStyle name="Normal 44 28" xfId="7375" xr:uid="{4E5ADF5D-4A4F-4044-B575-6FD74B2262C1}"/>
    <cellStyle name="Normal 44 28 2" xfId="7376" xr:uid="{E2024436-6173-4513-B22F-60E439203F80}"/>
    <cellStyle name="Normal 44 28 2 2" xfId="16744" xr:uid="{46F0A92F-8F69-42CD-A695-401A2786DB46}"/>
    <cellStyle name="Normal 44 28 2 3" xfId="23280" xr:uid="{1FF50876-A38C-4CEA-8364-DF9E46E73129}"/>
    <cellStyle name="Normal 44 28 2 4" xfId="28978" xr:uid="{CB6C5EB3-D949-4CC8-B352-9A1E91EEAF79}"/>
    <cellStyle name="Normal 44 28 2 5" xfId="34676" xr:uid="{19333CEA-C98C-40B1-8440-880FFD452E12}"/>
    <cellStyle name="Normal 44 28 3" xfId="7377" xr:uid="{FF19FADE-7F0D-4ECB-8F60-16A34097676F}"/>
    <cellStyle name="Normal 44 28 4" xfId="7378" xr:uid="{E3BF8E1E-E01F-4BBD-B70E-73FB558192D8}"/>
    <cellStyle name="Normal 44 28 5" xfId="16743" xr:uid="{D6FFA98A-63B4-4CCC-A8BA-58069866F25E}"/>
    <cellStyle name="Normal 44 28 6" xfId="23279" xr:uid="{913C49DA-6867-4224-94B2-90C63BCF6237}"/>
    <cellStyle name="Normal 44 28 7" xfId="28977" xr:uid="{7BDB5AD3-E53D-4489-8C28-6F152DD74BC1}"/>
    <cellStyle name="Normal 44 28 8" xfId="34675" xr:uid="{646D4BE0-A233-4722-B1D1-2EA62CD4D857}"/>
    <cellStyle name="Normal 44 29" xfId="7379" xr:uid="{AE8CF1DC-0FB2-4863-B978-052C61CDDDEB}"/>
    <cellStyle name="Normal 44 29 2" xfId="7380" xr:uid="{D917166B-366B-4B15-A052-E41974E715CA}"/>
    <cellStyle name="Normal 44 29 2 2" xfId="16746" xr:uid="{6AAE0EA0-1169-4990-8DD9-F5EA9ECA1072}"/>
    <cellStyle name="Normal 44 29 2 3" xfId="23282" xr:uid="{8BC7A1FF-A2C6-4B59-AADA-52DC1AE1550E}"/>
    <cellStyle name="Normal 44 29 2 4" xfId="28980" xr:uid="{F4EBD9BB-DA06-420F-959F-54A3D353CBE9}"/>
    <cellStyle name="Normal 44 29 2 5" xfId="34678" xr:uid="{C1CB3B15-F3FD-47F6-9A2A-5332D8CDE63B}"/>
    <cellStyle name="Normal 44 29 3" xfId="7381" xr:uid="{FA2084C2-110D-43B2-A83E-6D0CAC0379C4}"/>
    <cellStyle name="Normal 44 29 4" xfId="7382" xr:uid="{2E9C463C-E1B3-43BC-B710-373A324558F9}"/>
    <cellStyle name="Normal 44 29 5" xfId="16745" xr:uid="{E2A446B0-258D-4B23-A0F2-C278B02C496D}"/>
    <cellStyle name="Normal 44 29 6" xfId="23281" xr:uid="{FA8D704E-D8A8-4F06-9774-DC7025D0A4A4}"/>
    <cellStyle name="Normal 44 29 7" xfId="28979" xr:uid="{1DFB8538-1DB4-4C60-899E-01FAA43E9814}"/>
    <cellStyle name="Normal 44 29 8" xfId="34677" xr:uid="{5C39AC65-2FC4-454A-BB6A-3FA51CAD4F60}"/>
    <cellStyle name="Normal 44 3" xfId="7383" xr:uid="{5B903A6B-A28F-4B19-8198-9BDBB60EDAA4}"/>
    <cellStyle name="Normal 44 3 2" xfId="7384" xr:uid="{B9E01318-F714-4864-ABC6-E2170F6E0389}"/>
    <cellStyle name="Normal 44 3 2 2" xfId="16748" xr:uid="{268EEDA7-8154-47F8-B469-107BD8C23044}"/>
    <cellStyle name="Normal 44 3 2 3" xfId="23284" xr:uid="{FDF6E47C-F595-4854-AB23-7EBECBAE9EB3}"/>
    <cellStyle name="Normal 44 3 2 4" xfId="28982" xr:uid="{73C05ED1-901F-4C46-B9B7-69A33D1CBF3E}"/>
    <cellStyle name="Normal 44 3 2 5" xfId="34680" xr:uid="{8921C10B-7DB1-409F-BEA7-642CBC04357D}"/>
    <cellStyle name="Normal 44 3 3" xfId="7385" xr:uid="{1BAA4766-B5AE-4656-A23E-587251D68692}"/>
    <cellStyle name="Normal 44 3 4" xfId="7386" xr:uid="{229BAA4C-EC34-48E6-9B2D-7CA8FAC8F3C5}"/>
    <cellStyle name="Normal 44 3 5" xfId="16747" xr:uid="{8E106D1D-D63D-4E2C-B354-E9086B427FA6}"/>
    <cellStyle name="Normal 44 3 6" xfId="23283" xr:uid="{F5837C65-23DE-4138-84FA-80EE246248AB}"/>
    <cellStyle name="Normal 44 3 7" xfId="28981" xr:uid="{1952ECF5-753C-44CB-AFE6-E32F5AD078E4}"/>
    <cellStyle name="Normal 44 3 8" xfId="34679" xr:uid="{D2BAF105-D929-4026-9452-88D0D68E04B5}"/>
    <cellStyle name="Normal 44 30" xfId="7387" xr:uid="{A6F269F0-EDD4-4B50-8D01-D509A754E5A3}"/>
    <cellStyle name="Normal 44 30 2" xfId="7388" xr:uid="{C42C3133-63B7-42EE-8F7A-A3E97EFEB637}"/>
    <cellStyle name="Normal 44 30 2 2" xfId="16750" xr:uid="{F0FB5883-329B-4D23-8650-B8F43ED353C0}"/>
    <cellStyle name="Normal 44 30 2 3" xfId="23286" xr:uid="{D92E6B53-FC08-4BC7-BF5C-DCB81C85DBF3}"/>
    <cellStyle name="Normal 44 30 2 4" xfId="28984" xr:uid="{76A32642-9607-4444-87B7-59BD2F0A5E64}"/>
    <cellStyle name="Normal 44 30 2 5" xfId="34682" xr:uid="{3FD1F65D-F8DA-4787-A6C4-0723B7A3FB4D}"/>
    <cellStyle name="Normal 44 30 3" xfId="7389" xr:uid="{1D2A08F7-B00E-47EF-B3F8-E04937231F87}"/>
    <cellStyle name="Normal 44 30 4" xfId="7390" xr:uid="{635C0F8E-7A4C-4199-A92F-45135E371FF1}"/>
    <cellStyle name="Normal 44 30 5" xfId="16749" xr:uid="{72B2A4ED-48FC-43BE-BCEE-94E12A979E15}"/>
    <cellStyle name="Normal 44 30 6" xfId="23285" xr:uid="{B6180DEC-A0A3-434E-886B-2C55361812D7}"/>
    <cellStyle name="Normal 44 30 7" xfId="28983" xr:uid="{6A6F8521-4709-4ED7-949D-4A3D1442AB2E}"/>
    <cellStyle name="Normal 44 30 8" xfId="34681" xr:uid="{B852AAEA-F7A0-4D8E-A51B-9559049D2036}"/>
    <cellStyle name="Normal 44 31" xfId="7391" xr:uid="{83433CBE-6C36-4481-A824-15F7FA1BC418}"/>
    <cellStyle name="Normal 44 31 2" xfId="7392" xr:uid="{108CB129-411C-4F7E-A03D-88C26542B816}"/>
    <cellStyle name="Normal 44 31 2 2" xfId="16752" xr:uid="{F4DEE51B-546D-4B63-9F43-381EE48AAB1B}"/>
    <cellStyle name="Normal 44 31 2 3" xfId="23288" xr:uid="{BA3AB582-75E3-447F-878A-ECBADE9F0FC2}"/>
    <cellStyle name="Normal 44 31 2 4" xfId="28986" xr:uid="{57458C31-9F75-4AED-9E3C-C6F59D888B80}"/>
    <cellStyle name="Normal 44 31 2 5" xfId="34684" xr:uid="{2C91755B-B35E-45F4-8E70-82DAB74BA915}"/>
    <cellStyle name="Normal 44 31 3" xfId="7393" xr:uid="{D47DB1E0-2311-49E1-8025-55EA936F95AD}"/>
    <cellStyle name="Normal 44 31 4" xfId="7394" xr:uid="{2A559D73-E57B-4954-AC10-7B8F403FAD5D}"/>
    <cellStyle name="Normal 44 31 5" xfId="16751" xr:uid="{C4C9DC9D-B5A6-4E02-AE5B-F5633874FF2D}"/>
    <cellStyle name="Normal 44 31 6" xfId="23287" xr:uid="{A5FDAD5F-3B0C-4583-AFF4-257CA6F7A3C0}"/>
    <cellStyle name="Normal 44 31 7" xfId="28985" xr:uid="{1B476538-ABC5-4CE4-8730-028DC36CF458}"/>
    <cellStyle name="Normal 44 31 8" xfId="34683" xr:uid="{EAAC503D-B021-44D1-B1E8-D417CC636089}"/>
    <cellStyle name="Normal 44 32" xfId="7395" xr:uid="{7D2DDCE1-2473-4E8E-B9B8-38CE1F6A69A4}"/>
    <cellStyle name="Normal 44 32 2" xfId="7396" xr:uid="{ADB2F066-21B1-49CC-809C-9F03E942F38B}"/>
    <cellStyle name="Normal 44 32 2 2" xfId="16754" xr:uid="{64DE1052-19BD-44E8-802D-7BB9AAB0DD92}"/>
    <cellStyle name="Normal 44 32 2 3" xfId="23290" xr:uid="{25B292D3-B32B-4216-961D-645B7341FB3F}"/>
    <cellStyle name="Normal 44 32 2 4" xfId="28988" xr:uid="{B7B47301-5319-4E3C-9D80-D030988D5ED4}"/>
    <cellStyle name="Normal 44 32 2 5" xfId="34686" xr:uid="{503E9253-5330-45F8-BC0F-9DF266F158F6}"/>
    <cellStyle name="Normal 44 32 3" xfId="7397" xr:uid="{B5134DD4-6E7C-4449-91C5-D2B7481BB4AF}"/>
    <cellStyle name="Normal 44 32 4" xfId="7398" xr:uid="{98792DBF-6D76-47B5-96C9-E1D9F9F2E8B5}"/>
    <cellStyle name="Normal 44 32 5" xfId="16753" xr:uid="{A7F776CE-2A49-4295-A3ED-01539D8F788D}"/>
    <cellStyle name="Normal 44 32 6" xfId="23289" xr:uid="{845930E8-E531-4FEC-93C1-0E601D635364}"/>
    <cellStyle name="Normal 44 32 7" xfId="28987" xr:uid="{BA6FF263-AC0C-4B6A-8451-E587ACF8A834}"/>
    <cellStyle name="Normal 44 32 8" xfId="34685" xr:uid="{62650978-B999-4937-8136-D102C9AE8CD6}"/>
    <cellStyle name="Normal 44 33" xfId="7399" xr:uid="{2B382C3D-1F41-4E62-9CE3-EB2DF2F20117}"/>
    <cellStyle name="Normal 44 33 2" xfId="7400" xr:uid="{906CF36B-757A-4E74-936E-C5D94212CE2E}"/>
    <cellStyle name="Normal 44 33 2 2" xfId="16756" xr:uid="{03EB5124-AFD0-42E2-8B71-FCF69E4BDA00}"/>
    <cellStyle name="Normal 44 33 2 3" xfId="23292" xr:uid="{E4CC6969-B154-48D5-B33A-FD68CDEAE831}"/>
    <cellStyle name="Normal 44 33 2 4" xfId="28990" xr:uid="{7123B2D9-3F4D-45DB-A6F1-C87FD8B9C401}"/>
    <cellStyle name="Normal 44 33 2 5" xfId="34688" xr:uid="{27AE3CB0-A67D-40A6-AFFD-B2847AF3C7E7}"/>
    <cellStyle name="Normal 44 33 3" xfId="7401" xr:uid="{CCD463FB-0003-48D9-8CC9-F9CC26ABB23E}"/>
    <cellStyle name="Normal 44 33 4" xfId="7402" xr:uid="{948D0C3D-904B-480B-BFB2-F5BC9219C9A1}"/>
    <cellStyle name="Normal 44 33 5" xfId="16755" xr:uid="{A419B3B5-B3FB-48AC-8FDE-2F5769C5E34A}"/>
    <cellStyle name="Normal 44 33 6" xfId="23291" xr:uid="{9C3573BD-FF65-4FDA-8701-DB9EC51EF502}"/>
    <cellStyle name="Normal 44 33 7" xfId="28989" xr:uid="{BE9E832C-9BA9-481C-8450-C78676DF4A55}"/>
    <cellStyle name="Normal 44 33 8" xfId="34687" xr:uid="{B0611314-3E5B-4A3C-B642-A209B38C4FE6}"/>
    <cellStyle name="Normal 44 34" xfId="7403" xr:uid="{E8146679-D001-4CDD-9F47-7AA839F4D2F4}"/>
    <cellStyle name="Normal 44 34 2" xfId="7404" xr:uid="{E3955EB0-C53D-44C9-8B1C-384D19562BB8}"/>
    <cellStyle name="Normal 44 34 2 2" xfId="16758" xr:uid="{D8762A29-B7B6-4B97-8020-D1FDD8CA061C}"/>
    <cellStyle name="Normal 44 34 2 3" xfId="23294" xr:uid="{7E56AEFA-C397-4C70-A3E5-2443236FDE2A}"/>
    <cellStyle name="Normal 44 34 2 4" xfId="28992" xr:uid="{E5765FB0-7550-4C14-83EB-F2E09425BFF3}"/>
    <cellStyle name="Normal 44 34 2 5" xfId="34690" xr:uid="{E424545E-FA9F-4B56-93C9-AC1CFC2083DB}"/>
    <cellStyle name="Normal 44 34 3" xfId="7405" xr:uid="{030A101B-DCF9-4541-8FCD-FA3715DC2B26}"/>
    <cellStyle name="Normal 44 34 4" xfId="7406" xr:uid="{C5E1B23C-9195-4326-A218-AB7474FD20E5}"/>
    <cellStyle name="Normal 44 34 5" xfId="16757" xr:uid="{CA41A08D-92A5-48C3-810B-BBEBF0407EC6}"/>
    <cellStyle name="Normal 44 34 6" xfId="23293" xr:uid="{DA19A728-652A-40AB-9D75-0C990945A772}"/>
    <cellStyle name="Normal 44 34 7" xfId="28991" xr:uid="{D77872AD-F131-4B7B-9E26-96731DAB003E}"/>
    <cellStyle name="Normal 44 34 8" xfId="34689" xr:uid="{CDB6357A-B744-4643-A1FE-CC8279CF33C7}"/>
    <cellStyle name="Normal 44 35" xfId="7407" xr:uid="{6165EB40-23E7-4A31-8BE6-7AF454B75177}"/>
    <cellStyle name="Normal 44 35 2" xfId="16759" xr:uid="{C2619C0E-C768-47DC-995F-6C50C25370D5}"/>
    <cellStyle name="Normal 44 35 3" xfId="23295" xr:uid="{725D4F2A-A66D-407C-99CF-93518CCBF61E}"/>
    <cellStyle name="Normal 44 35 4" xfId="28993" xr:uid="{2EEB56BB-D425-4847-B74C-CF61EB18773B}"/>
    <cellStyle name="Normal 44 35 5" xfId="34691" xr:uid="{F2A6BD2B-C350-464E-A9C1-B9096DDDD0F5}"/>
    <cellStyle name="Normal 44 36" xfId="7408" xr:uid="{6C07F4B2-ECF1-48FC-B58A-B0E24218A3A4}"/>
    <cellStyle name="Normal 44 36 2" xfId="16760" xr:uid="{179D4C6B-3EB2-41C2-AC6C-C2D946000323}"/>
    <cellStyle name="Normal 44 36 3" xfId="23296" xr:uid="{CF8AB4EE-34B4-48E2-A669-500F54507147}"/>
    <cellStyle name="Normal 44 36 4" xfId="28994" xr:uid="{BEC5428B-957F-41D2-A202-F9D417D4C968}"/>
    <cellStyle name="Normal 44 36 5" xfId="34692" xr:uid="{125678F4-B6B0-480F-BB65-711627855C83}"/>
    <cellStyle name="Normal 44 37" xfId="7409" xr:uid="{4368B897-9E14-42D1-8FD4-CA2568927E1F}"/>
    <cellStyle name="Normal 44 37 2" xfId="16761" xr:uid="{F9FF6918-0331-4969-89F9-F96DD87ED58D}"/>
    <cellStyle name="Normal 44 37 3" xfId="23297" xr:uid="{E0435E7E-EC69-4D12-A45D-E21A4E7E21B3}"/>
    <cellStyle name="Normal 44 37 4" xfId="28995" xr:uid="{DA526A4C-88F3-475F-BE26-F392E513D1FC}"/>
    <cellStyle name="Normal 44 37 5" xfId="34693" xr:uid="{D5796B8F-ED7A-4441-A378-F7D78A150146}"/>
    <cellStyle name="Normal 44 38" xfId="7410" xr:uid="{CEE89AE6-FA50-4E82-AD99-41ED88CB8211}"/>
    <cellStyle name="Normal 44 38 2" xfId="16762" xr:uid="{210AAC23-1D37-40CD-A55F-62DFB9290D33}"/>
    <cellStyle name="Normal 44 38 3" xfId="23298" xr:uid="{EDD40053-7E19-47B3-93A4-4F3F80B96D7E}"/>
    <cellStyle name="Normal 44 38 4" xfId="28996" xr:uid="{104B87FC-4E03-4B4C-AAB9-F9D231FDEBF4}"/>
    <cellStyle name="Normal 44 38 5" xfId="34694" xr:uid="{EE2E1D4A-DE8E-4919-8693-D4761F291701}"/>
    <cellStyle name="Normal 44 39" xfId="7411" xr:uid="{6C045563-C995-415F-8196-2818CE5DB469}"/>
    <cellStyle name="Normal 44 39 2" xfId="16763" xr:uid="{A9B0935B-F2A5-43AA-8C19-E3AD0E6F5C25}"/>
    <cellStyle name="Normal 44 39 3" xfId="23299" xr:uid="{E2DE19E5-3FF1-4A96-90A3-E2CC6F372338}"/>
    <cellStyle name="Normal 44 39 4" xfId="28997" xr:uid="{C4B625B7-770A-43EA-8DA5-DD4282386A0F}"/>
    <cellStyle name="Normal 44 39 5" xfId="34695" xr:uid="{1452645B-EEC5-452C-9F7F-FE8F38B25197}"/>
    <cellStyle name="Normal 44 4" xfId="7412" xr:uid="{923E1138-0A66-4C99-B254-5867EE7E0CB2}"/>
    <cellStyle name="Normal 44 4 2" xfId="7413" xr:uid="{802DC39E-2E24-4537-827C-E6ADBA3FE87A}"/>
    <cellStyle name="Normal 44 4 2 2" xfId="16765" xr:uid="{FB9ED7B5-3280-4ED3-AC03-BB0DEEC21816}"/>
    <cellStyle name="Normal 44 4 2 3" xfId="23301" xr:uid="{B9994483-30F2-4682-8A5A-B59CC4B4C56D}"/>
    <cellStyle name="Normal 44 4 2 4" xfId="28999" xr:uid="{61E01CC2-B532-4606-99E6-09465CBA2F15}"/>
    <cellStyle name="Normal 44 4 2 5" xfId="34697" xr:uid="{04EAEC76-251C-4D39-806E-385F9EC8CE12}"/>
    <cellStyle name="Normal 44 4 3" xfId="7414" xr:uid="{EB0A7BC8-E5B8-4143-A3C3-A75549C25592}"/>
    <cellStyle name="Normal 44 4 4" xfId="7415" xr:uid="{D55BF733-DB6A-42A2-86C5-7711E368B054}"/>
    <cellStyle name="Normal 44 4 5" xfId="16764" xr:uid="{22757995-E03E-44DD-A77D-7409AB95C642}"/>
    <cellStyle name="Normal 44 4 6" xfId="23300" xr:uid="{3D78A658-0AC3-4C7B-BAAB-2C6FFD28A5E8}"/>
    <cellStyle name="Normal 44 4 7" xfId="28998" xr:uid="{D652B826-7681-4A70-A653-7672BFD4BE7B}"/>
    <cellStyle name="Normal 44 4 8" xfId="34696" xr:uid="{28FA73DD-C73C-434D-86CD-5FC77067E47D}"/>
    <cellStyle name="Normal 44 40" xfId="7416" xr:uid="{201C8BE6-78A8-4E75-87DA-427F01441C41}"/>
    <cellStyle name="Normal 44 40 2" xfId="16766" xr:uid="{2C69DBE4-C174-4284-A6CE-C8E0BC33887A}"/>
    <cellStyle name="Normal 44 40 3" xfId="23302" xr:uid="{5E01AD5C-49C3-446E-9BB9-E973C3EBBFCE}"/>
    <cellStyle name="Normal 44 40 4" xfId="29000" xr:uid="{4444A420-C1EF-445F-ACA4-8F974D88E419}"/>
    <cellStyle name="Normal 44 40 5" xfId="34698" xr:uid="{063CC79F-F1DC-43D4-A797-D0E36CCB816D}"/>
    <cellStyle name="Normal 44 41" xfId="7417" xr:uid="{D8CE774E-1B34-48C7-BF77-F3C0BE9B8360}"/>
    <cellStyle name="Normal 44 41 2" xfId="16767" xr:uid="{E5F64D8A-A030-46D8-9A41-38FD88AF83AE}"/>
    <cellStyle name="Normal 44 41 3" xfId="23303" xr:uid="{8B073847-8913-4EC9-B34D-A4F3CB47652C}"/>
    <cellStyle name="Normal 44 41 4" xfId="29001" xr:uid="{6814AADB-946B-48D8-B460-2C10A42FB1E4}"/>
    <cellStyle name="Normal 44 41 5" xfId="34699" xr:uid="{56469ADD-DEF0-423F-8BE3-308558FDCA0C}"/>
    <cellStyle name="Normal 44 42" xfId="7418" xr:uid="{BF9AA566-835F-4563-838C-B4BFE8D877FA}"/>
    <cellStyle name="Normal 44 42 2" xfId="16768" xr:uid="{0DA9A3E5-B6FB-4E02-90C5-A880FF268A53}"/>
    <cellStyle name="Normal 44 42 3" xfId="23304" xr:uid="{D9C32378-0D71-42E1-B22A-81906AF449BA}"/>
    <cellStyle name="Normal 44 42 4" xfId="29002" xr:uid="{DD1EA05A-4709-480F-921C-423B9E22BB09}"/>
    <cellStyle name="Normal 44 42 5" xfId="34700" xr:uid="{40E973BA-D2B0-4A1B-8A89-5E4D0BE6BB78}"/>
    <cellStyle name="Normal 44 43" xfId="7419" xr:uid="{0F88DB9B-01BE-471B-993E-BDA28E372F04}"/>
    <cellStyle name="Normal 44 43 2" xfId="16769" xr:uid="{F2F1C9C7-4F1A-416F-8DA7-6B6DB56D9FE5}"/>
    <cellStyle name="Normal 44 43 3" xfId="23305" xr:uid="{FF6EBA32-EA96-4E0B-886F-08E1EB88F5F6}"/>
    <cellStyle name="Normal 44 43 4" xfId="29003" xr:uid="{9E50784A-E9F0-4448-AA2F-5B6D9A441BAF}"/>
    <cellStyle name="Normal 44 43 5" xfId="34701" xr:uid="{ED1AF073-981B-4AEB-BEC4-D8F378B65693}"/>
    <cellStyle name="Normal 44 44" xfId="7420" xr:uid="{58DAF7FA-2EEB-4113-BC29-9A2DA58E710B}"/>
    <cellStyle name="Normal 44 44 2" xfId="16770" xr:uid="{60119165-2145-4FD1-B209-3A3BFE5A112C}"/>
    <cellStyle name="Normal 44 44 3" xfId="23306" xr:uid="{3D36DB9C-3B8C-4299-9923-8A9BD3FBFDB8}"/>
    <cellStyle name="Normal 44 44 4" xfId="29004" xr:uid="{9013DBDA-A857-4C9F-903A-2CA5D7CE6AC2}"/>
    <cellStyle name="Normal 44 44 5" xfId="34702" xr:uid="{15A1EB77-A927-45C2-B51B-028816CB6E31}"/>
    <cellStyle name="Normal 44 45" xfId="7421" xr:uid="{DADFF44A-4CA6-48BE-9944-EBD8A779BEBA}"/>
    <cellStyle name="Normal 44 45 2" xfId="16771" xr:uid="{EAF9263D-0575-47E1-8511-72C1E5F56809}"/>
    <cellStyle name="Normal 44 45 3" xfId="23307" xr:uid="{236ECF44-6C71-4D5B-9500-318F0C35264F}"/>
    <cellStyle name="Normal 44 45 4" xfId="29005" xr:uid="{2D4EF323-516C-4068-B901-4BDF176CF644}"/>
    <cellStyle name="Normal 44 45 5" xfId="34703" xr:uid="{823EF7D6-58AA-4F89-B2AC-32CF44E153C1}"/>
    <cellStyle name="Normal 44 46" xfId="7422" xr:uid="{50E6D70F-0C0D-4850-9AE8-769C5FE1A764}"/>
    <cellStyle name="Normal 44 46 2" xfId="16772" xr:uid="{5F5E63D0-40BC-4A06-AD87-AE0EBAB31E66}"/>
    <cellStyle name="Normal 44 46 3" xfId="23308" xr:uid="{617013CB-2E0B-4E0B-9B8A-D1F86EDF2F16}"/>
    <cellStyle name="Normal 44 46 4" xfId="29006" xr:uid="{8675279B-6F5C-4A73-A9AF-73BED3FE980C}"/>
    <cellStyle name="Normal 44 46 5" xfId="34704" xr:uid="{92542FED-A4DB-4801-8CC9-ED98F53244C2}"/>
    <cellStyle name="Normal 44 47" xfId="7423" xr:uid="{ED45A523-D57B-4A2C-8371-BC7BB2DD90B9}"/>
    <cellStyle name="Normal 44 47 2" xfId="16773" xr:uid="{A4342FDE-8AFE-4A88-9F1C-15BC2E4DC3B7}"/>
    <cellStyle name="Normal 44 47 3" xfId="23309" xr:uid="{AD4F5920-ED33-4ADC-9060-5B5749F169B3}"/>
    <cellStyle name="Normal 44 47 4" xfId="29007" xr:uid="{297A150E-5F6D-4AC9-9A88-117D4BAC537E}"/>
    <cellStyle name="Normal 44 47 5" xfId="34705" xr:uid="{628D230E-0E59-447A-8631-F49C76D88008}"/>
    <cellStyle name="Normal 44 48" xfId="7424" xr:uid="{2CF89144-6E92-4CDA-B606-7600A60E2855}"/>
    <cellStyle name="Normal 44 48 2" xfId="16774" xr:uid="{3213E098-0D1A-4361-9DBA-24C21725C145}"/>
    <cellStyle name="Normal 44 48 3" xfId="23310" xr:uid="{52BF5EE9-DC3B-4FD3-92FB-6CBC7580694D}"/>
    <cellStyle name="Normal 44 48 4" xfId="29008" xr:uid="{716C4869-0120-4974-8FD9-5ADD4318DC93}"/>
    <cellStyle name="Normal 44 48 5" xfId="34706" xr:uid="{868936A8-6733-421A-8D94-59150E57D5C6}"/>
    <cellStyle name="Normal 44 49" xfId="7425" xr:uid="{D41F8DA0-7A21-4CE1-A924-D4756933E141}"/>
    <cellStyle name="Normal 44 49 2" xfId="16775" xr:uid="{F8511127-6F01-46AA-9B03-8F79A8269371}"/>
    <cellStyle name="Normal 44 49 3" xfId="23311" xr:uid="{87B99E91-FDB0-4823-A756-D581ED5A3E2E}"/>
    <cellStyle name="Normal 44 49 4" xfId="29009" xr:uid="{63FFF17C-445E-491A-8D40-FADE7034F574}"/>
    <cellStyle name="Normal 44 49 5" xfId="34707" xr:uid="{75B45436-DAA7-4FEF-A027-2653F3CFD27C}"/>
    <cellStyle name="Normal 44 5" xfId="7426" xr:uid="{17C8F460-2956-4D70-8E97-782C61CB42A3}"/>
    <cellStyle name="Normal 44 5 2" xfId="7427" xr:uid="{B7D39611-3E63-476A-9B21-8F1C21DA644C}"/>
    <cellStyle name="Normal 44 5 2 2" xfId="16777" xr:uid="{0DC671B7-3524-476A-A1E9-B64F6F56712B}"/>
    <cellStyle name="Normal 44 5 2 3" xfId="23313" xr:uid="{FAA82FF9-7B15-452E-9776-09862E57101D}"/>
    <cellStyle name="Normal 44 5 2 4" xfId="29011" xr:uid="{E2D9FB01-D082-45BA-A40B-EC2A5B1515C9}"/>
    <cellStyle name="Normal 44 5 2 5" xfId="34709" xr:uid="{E5D278F9-CB8F-4B53-AF6F-49C04B55B216}"/>
    <cellStyle name="Normal 44 5 3" xfId="7428" xr:uid="{33B8E23D-FDB5-4BB7-AA55-18B9884BA27A}"/>
    <cellStyle name="Normal 44 5 4" xfId="7429" xr:uid="{90A9D5C6-3B5F-44CC-926D-0C2ED352CB25}"/>
    <cellStyle name="Normal 44 5 5" xfId="16776" xr:uid="{E0DE6868-DE74-40DD-964A-EAD6493B3C81}"/>
    <cellStyle name="Normal 44 5 6" xfId="23312" xr:uid="{E6367A4A-D93F-4FC8-9343-240E32B65599}"/>
    <cellStyle name="Normal 44 5 7" xfId="29010" xr:uid="{EAD3B105-CC80-4694-A4FA-2864ECD9F657}"/>
    <cellStyle name="Normal 44 5 8" xfId="34708" xr:uid="{8B5D6DC1-13B8-49CB-94E2-09A53DA7AA0C}"/>
    <cellStyle name="Normal 44 50" xfId="7430" xr:uid="{84B96DE0-6D9C-43AC-86E2-0FEEDBD3EC8A}"/>
    <cellStyle name="Normal 44 50 2" xfId="16778" xr:uid="{420F63EE-8E61-4AA9-B8DF-78C2027913C5}"/>
    <cellStyle name="Normal 44 50 3" xfId="23314" xr:uid="{828223ED-E045-41F5-960C-19808B1C3731}"/>
    <cellStyle name="Normal 44 50 4" xfId="29012" xr:uid="{EA4970CB-657E-4901-A601-D5D197A0F073}"/>
    <cellStyle name="Normal 44 50 5" xfId="34710" xr:uid="{F01B6C63-FBA8-4C84-9868-133903E069CD}"/>
    <cellStyle name="Normal 44 51" xfId="7431" xr:uid="{B7E45A58-3214-450C-9D1A-0458BE0FE868}"/>
    <cellStyle name="Normal 44 51 2" xfId="16779" xr:uid="{D0522D12-FDCD-460E-8A1F-9C13E875C94D}"/>
    <cellStyle name="Normal 44 51 3" xfId="23315" xr:uid="{F2277ED8-898E-49BA-B51E-2E30732185D1}"/>
    <cellStyle name="Normal 44 51 4" xfId="29013" xr:uid="{ED9E11CB-85F1-499D-9115-95149C156606}"/>
    <cellStyle name="Normal 44 51 5" xfId="34711" xr:uid="{A1ED3FFD-6543-4EEA-83FA-CE2770CBC205}"/>
    <cellStyle name="Normal 44 52" xfId="7432" xr:uid="{41B66E47-F80E-40C3-8814-5E793D67130A}"/>
    <cellStyle name="Normal 44 52 2" xfId="16780" xr:uid="{7E08B29F-7CC8-470C-8083-A10EFF8D98EC}"/>
    <cellStyle name="Normal 44 52 3" xfId="23316" xr:uid="{AAF88FED-6F55-4236-B326-5D478AD35571}"/>
    <cellStyle name="Normal 44 52 4" xfId="29014" xr:uid="{9E268BCA-2908-4D4C-9FC7-A99BCE44ADEE}"/>
    <cellStyle name="Normal 44 52 5" xfId="34712" xr:uid="{81A63596-B503-45A7-B3B9-2792AD38F36D}"/>
    <cellStyle name="Normal 44 53" xfId="7433" xr:uid="{F8F70E5B-2234-4476-86DE-A935862D5289}"/>
    <cellStyle name="Normal 44 53 2" xfId="16781" xr:uid="{BFA9F97E-4A5F-4FF4-94BE-B644ECD98581}"/>
    <cellStyle name="Normal 44 53 3" xfId="23317" xr:uid="{D3C1CB6C-D2B8-44AB-A827-626223B3368B}"/>
    <cellStyle name="Normal 44 53 4" xfId="29015" xr:uid="{72691C03-46CD-4581-9C54-7F1743686215}"/>
    <cellStyle name="Normal 44 53 5" xfId="34713" xr:uid="{2F8A6B43-13C5-4578-8CA8-97DE6209F118}"/>
    <cellStyle name="Normal 44 54" xfId="7434" xr:uid="{A651AB4D-5ACF-46A6-806A-C07339B2EF56}"/>
    <cellStyle name="Normal 44 54 2" xfId="16782" xr:uid="{E9AAA8DD-E9A6-48AB-9CEC-5F1576D7E4B3}"/>
    <cellStyle name="Normal 44 54 3" xfId="23318" xr:uid="{5A5C5858-7A2E-4778-B988-C7745B716D99}"/>
    <cellStyle name="Normal 44 54 4" xfId="29016" xr:uid="{8F1AE62D-CD21-42E0-B6BA-CD7869D51B0E}"/>
    <cellStyle name="Normal 44 54 5" xfId="34714" xr:uid="{6808F38A-240E-4514-90FD-12427DFB70C4}"/>
    <cellStyle name="Normal 44 55" xfId="7435" xr:uid="{373CCEE4-30EA-48AE-BF66-88FB5600E6BE}"/>
    <cellStyle name="Normal 44 55 2" xfId="16783" xr:uid="{4B13C445-B372-4423-B543-CA43ECD4FD08}"/>
    <cellStyle name="Normal 44 55 3" xfId="23319" xr:uid="{ED3E0630-74AE-49FA-BC6D-D36A10C375FB}"/>
    <cellStyle name="Normal 44 55 4" xfId="29017" xr:uid="{689F558B-ED61-4B4F-A5F4-6E71B71ED437}"/>
    <cellStyle name="Normal 44 55 5" xfId="34715" xr:uid="{EC8098CC-D924-42E5-86AA-D2B1E321CB6A}"/>
    <cellStyle name="Normal 44 56" xfId="7436" xr:uid="{CF005BBB-17EF-411E-8645-05D9B6925937}"/>
    <cellStyle name="Normal 44 56 2" xfId="16784" xr:uid="{653BF924-D871-4F0E-817A-6367AE533309}"/>
    <cellStyle name="Normal 44 56 3" xfId="23320" xr:uid="{28784A51-2EB6-4ECE-8442-EA2B5F51F828}"/>
    <cellStyle name="Normal 44 56 4" xfId="29018" xr:uid="{13EA5662-62BD-4C0A-8413-762D503907FE}"/>
    <cellStyle name="Normal 44 56 5" xfId="34716" xr:uid="{8163AB3D-D17A-4D9F-9A9C-EFBFC7BA8C8B}"/>
    <cellStyle name="Normal 44 57" xfId="7437" xr:uid="{43B3633F-0B9F-425B-BD36-2B614E5A852A}"/>
    <cellStyle name="Normal 44 57 2" xfId="16785" xr:uid="{C7B4AEFA-63E5-458A-881F-B680D225F727}"/>
    <cellStyle name="Normal 44 57 3" xfId="23321" xr:uid="{6E46F663-4DB5-46D3-A871-811FFA752598}"/>
    <cellStyle name="Normal 44 57 4" xfId="29019" xr:uid="{EC230448-0C41-4B0A-ABC9-9EDBCBFAC876}"/>
    <cellStyle name="Normal 44 57 5" xfId="34717" xr:uid="{C1C5C022-C21A-4BB6-9937-8A30119013A0}"/>
    <cellStyle name="Normal 44 58" xfId="7438" xr:uid="{F182F160-288F-4BAC-8F2D-250FD18AE91B}"/>
    <cellStyle name="Normal 44 58 2" xfId="16786" xr:uid="{31EC6230-6CE5-4D35-9E53-DD0E037A0067}"/>
    <cellStyle name="Normal 44 58 3" xfId="23322" xr:uid="{9F181A5E-FEB2-4068-B549-0CB3CF85FCC5}"/>
    <cellStyle name="Normal 44 58 4" xfId="29020" xr:uid="{B39CCAF7-21F6-4787-923E-8F613E4EC69A}"/>
    <cellStyle name="Normal 44 58 5" xfId="34718" xr:uid="{F8E641BC-313C-48AC-8CE0-42E05306F974}"/>
    <cellStyle name="Normal 44 59" xfId="7439" xr:uid="{BBC39570-CAF5-41BE-9756-C8E913275FC1}"/>
    <cellStyle name="Normal 44 59 2" xfId="16787" xr:uid="{7BC44342-0A28-4837-B8B5-51F229F98D69}"/>
    <cellStyle name="Normal 44 59 3" xfId="23323" xr:uid="{9B6173B2-B4AB-45B8-9883-26B0F6DC9899}"/>
    <cellStyle name="Normal 44 59 4" xfId="29021" xr:uid="{684239CE-302E-4CF0-B5B1-0AA32DAAB399}"/>
    <cellStyle name="Normal 44 59 5" xfId="34719" xr:uid="{FDE9640B-8783-4608-A16E-5A3494A56B6F}"/>
    <cellStyle name="Normal 44 6" xfId="7440" xr:uid="{5C0E7E67-4112-466C-8B3A-2F7EB89F3A4F}"/>
    <cellStyle name="Normal 44 6 2" xfId="7441" xr:uid="{A84B00E0-385F-478D-B948-5527E5AE5822}"/>
    <cellStyle name="Normal 44 6 2 2" xfId="16789" xr:uid="{35F5B368-5305-4B88-9709-46BFE5729935}"/>
    <cellStyle name="Normal 44 6 2 3" xfId="23325" xr:uid="{21A58961-D2E5-4824-BB4B-7D7A5968AC7B}"/>
    <cellStyle name="Normal 44 6 2 4" xfId="29023" xr:uid="{CA7AD715-20C8-4422-BF08-1D37EBAE4798}"/>
    <cellStyle name="Normal 44 6 2 5" xfId="34721" xr:uid="{7929E8D6-021F-4417-BB4B-7039B106070C}"/>
    <cellStyle name="Normal 44 6 3" xfId="7442" xr:uid="{71C2BA41-6604-47A7-8347-79BDA7949D97}"/>
    <cellStyle name="Normal 44 6 4" xfId="7443" xr:uid="{D88F20FF-8308-4846-ABE4-4C8BA2488491}"/>
    <cellStyle name="Normal 44 6 5" xfId="16788" xr:uid="{394E1145-2674-4182-96C1-AE359401A100}"/>
    <cellStyle name="Normal 44 6 6" xfId="23324" xr:uid="{C92C1BC4-2533-40DF-BC55-F9FF448520F4}"/>
    <cellStyle name="Normal 44 6 7" xfId="29022" xr:uid="{BBA9AB6E-C8BD-4ED5-9B88-CA75BA7466EB}"/>
    <cellStyle name="Normal 44 6 8" xfId="34720" xr:uid="{66DAA4A5-C585-4E7D-89B1-FE2496E7EA6A}"/>
    <cellStyle name="Normal 44 60" xfId="7444" xr:uid="{FEB28736-E07E-44B8-9C5F-577BB1560CE3}"/>
    <cellStyle name="Normal 44 60 2" xfId="16790" xr:uid="{148294DD-8529-4E86-A578-ED74BEEFFA33}"/>
    <cellStyle name="Normal 44 60 3" xfId="23326" xr:uid="{2AAA3E9E-69D9-4701-AC57-12E8BFC165F6}"/>
    <cellStyle name="Normal 44 60 4" xfId="29024" xr:uid="{5E3B6BEC-BD29-4036-806C-72B000964B4D}"/>
    <cellStyle name="Normal 44 60 5" xfId="34722" xr:uid="{B113282D-0A90-47B9-BEE7-F731A0CAF89D}"/>
    <cellStyle name="Normal 44 61" xfId="7445" xr:uid="{24CCE3CC-EFF7-44E0-A80A-7177B69EE799}"/>
    <cellStyle name="Normal 44 61 2" xfId="16791" xr:uid="{F7EA17FA-3FC6-4E9C-9EB8-E33044D3FAB6}"/>
    <cellStyle name="Normal 44 61 3" xfId="23327" xr:uid="{5D454E01-7386-4B50-9EB8-903781F1ADFF}"/>
    <cellStyle name="Normal 44 61 4" xfId="29025" xr:uid="{92479DA8-1748-4F65-ACF5-5A5FDE4888CC}"/>
    <cellStyle name="Normal 44 61 5" xfId="34723" xr:uid="{D937E195-2F53-48E9-A87D-2623DC98F11C}"/>
    <cellStyle name="Normal 44 62" xfId="7446" xr:uid="{71443534-ADEB-47DA-9B27-77AFD31463DE}"/>
    <cellStyle name="Normal 44 62 2" xfId="16792" xr:uid="{8A4F8B2C-F349-4A80-A359-586F85DD8759}"/>
    <cellStyle name="Normal 44 62 3" xfId="23328" xr:uid="{D27AE176-9912-49BD-B4FA-D2A84BB26B06}"/>
    <cellStyle name="Normal 44 62 4" xfId="29026" xr:uid="{E50B6E0C-FF51-4291-9ED2-4FC4795A6CBF}"/>
    <cellStyle name="Normal 44 62 5" xfId="34724" xr:uid="{7756AA66-96EA-47AF-BC98-F0888D813699}"/>
    <cellStyle name="Normal 44 7" xfId="7447" xr:uid="{BC08D1F6-9EA2-4F56-B756-419FE9001E48}"/>
    <cellStyle name="Normal 44 7 2" xfId="7448" xr:uid="{54918680-8873-4125-A7C0-15B4430B0BFF}"/>
    <cellStyle name="Normal 44 7 2 2" xfId="16794" xr:uid="{BC7F8551-AFBE-4A16-A807-522940B9432F}"/>
    <cellStyle name="Normal 44 7 2 3" xfId="23330" xr:uid="{BDAF1052-CB20-425A-B10F-4B556CF3AF88}"/>
    <cellStyle name="Normal 44 7 2 4" xfId="29028" xr:uid="{99284500-5B05-4FE2-8E81-DDCEE7758035}"/>
    <cellStyle name="Normal 44 7 2 5" xfId="34726" xr:uid="{07454B33-A7C1-46D3-91FA-C87C8D7059E4}"/>
    <cellStyle name="Normal 44 7 3" xfId="7449" xr:uid="{D58A4518-EC6C-40C3-8BF9-CB9EE9A1C28A}"/>
    <cellStyle name="Normal 44 7 4" xfId="7450" xr:uid="{8337E00F-0BDF-426B-A9FC-2C39B012F603}"/>
    <cellStyle name="Normal 44 7 5" xfId="16793" xr:uid="{79004A2E-EA20-4357-AB78-FBB5BE436711}"/>
    <cellStyle name="Normal 44 7 6" xfId="23329" xr:uid="{C4703824-0979-4C59-ACBD-834C24C1A82B}"/>
    <cellStyle name="Normal 44 7 7" xfId="29027" xr:uid="{CC7EA480-E792-4FB5-B70E-A87BC5A38502}"/>
    <cellStyle name="Normal 44 7 8" xfId="34725" xr:uid="{EAB5167F-6310-435D-94D7-6E38B4AE7A23}"/>
    <cellStyle name="Normal 44 8" xfId="7451" xr:uid="{C3CECF62-A924-4B0C-82CD-FB0CFC41A9EA}"/>
    <cellStyle name="Normal 44 8 2" xfId="7452" xr:uid="{ACB3E2A0-5485-4E0F-8BA1-95D2526BB34F}"/>
    <cellStyle name="Normal 44 8 2 2" xfId="16796" xr:uid="{4072C1C5-7B69-42D0-A370-5B233664B7FC}"/>
    <cellStyle name="Normal 44 8 2 3" xfId="23332" xr:uid="{28876100-8251-453B-9B5E-42B943636D2D}"/>
    <cellStyle name="Normal 44 8 2 4" xfId="29030" xr:uid="{8E7E8751-9C7A-45F1-8680-6F39361DE518}"/>
    <cellStyle name="Normal 44 8 2 5" xfId="34728" xr:uid="{9E59C79F-A69A-43F7-B51D-E626CE63274D}"/>
    <cellStyle name="Normal 44 8 3" xfId="7453" xr:uid="{AED92460-E504-4C95-B87D-FBB10B9ADCAB}"/>
    <cellStyle name="Normal 44 8 4" xfId="7454" xr:uid="{14825B82-3A93-4BDE-9610-44D4FC0D7B00}"/>
    <cellStyle name="Normal 44 8 5" xfId="16795" xr:uid="{E248C9DA-DB01-469C-9EEC-4B147F8CAF63}"/>
    <cellStyle name="Normal 44 8 6" xfId="23331" xr:uid="{55624086-D581-49C6-A8A5-A435D2E2D42B}"/>
    <cellStyle name="Normal 44 8 7" xfId="29029" xr:uid="{5CB5DB8C-7CED-4ED0-A61D-31504202B3F5}"/>
    <cellStyle name="Normal 44 8 8" xfId="34727" xr:uid="{E4655160-76E2-4C4C-A575-CAA19FD48A02}"/>
    <cellStyle name="Normal 44 9" xfId="7455" xr:uid="{55F9634B-A4FE-47B7-B343-A3A64A0DCF43}"/>
    <cellStyle name="Normal 44 9 2" xfId="7456" xr:uid="{B8E3BF2C-0BEA-4CC7-802C-DB804E9378B9}"/>
    <cellStyle name="Normal 44 9 2 2" xfId="16798" xr:uid="{C74E8119-389E-45C1-94F7-0234F1E24FE5}"/>
    <cellStyle name="Normal 44 9 2 3" xfId="23334" xr:uid="{73BAB4A5-B255-4814-A85E-B04B7F4A8589}"/>
    <cellStyle name="Normal 44 9 2 4" xfId="29032" xr:uid="{5E956CBA-92A3-4696-B65D-E86E8E6774BA}"/>
    <cellStyle name="Normal 44 9 2 5" xfId="34730" xr:uid="{524A08D8-4A67-4E27-B3F3-0E7E7278EE0C}"/>
    <cellStyle name="Normal 44 9 3" xfId="7457" xr:uid="{B087F049-16AE-49A5-9E4B-BC9613917B93}"/>
    <cellStyle name="Normal 44 9 4" xfId="7458" xr:uid="{E4651547-30E2-4A7B-B2FB-FF77DF210302}"/>
    <cellStyle name="Normal 44 9 5" xfId="16797" xr:uid="{07896498-8C6C-4DAF-BA2F-405654C87E7E}"/>
    <cellStyle name="Normal 44 9 6" xfId="23333" xr:uid="{A3B925F4-9E1B-4232-B742-7FDB660DDD51}"/>
    <cellStyle name="Normal 44 9 7" xfId="29031" xr:uid="{46FBF1C8-AC54-48FF-BFDE-CBF31EEB1304}"/>
    <cellStyle name="Normal 44 9 8" xfId="34729" xr:uid="{5C5C94E3-8CC4-4720-8F29-E9E1C7CE4972}"/>
    <cellStyle name="Normal 446" xfId="7459" xr:uid="{7178CDA0-3C21-4DBB-82A2-575AC1036A21}"/>
    <cellStyle name="Normal 446 2" xfId="16799" xr:uid="{989E0D5B-2E5A-4FA3-91BC-F8E878631BDA}"/>
    <cellStyle name="Normal 446 3" xfId="23335" xr:uid="{51E70E47-AF0B-4ED9-B029-BC3F92CF3A16}"/>
    <cellStyle name="Normal 446 4" xfId="29033" xr:uid="{CE02B83A-7E32-401B-9730-A6C87C818DDF}"/>
    <cellStyle name="Normal 446 5" xfId="34731" xr:uid="{2B5BDCEF-501E-4EBA-9A8C-1A380CF5D833}"/>
    <cellStyle name="Normal 45" xfId="25" xr:uid="{D38132BD-785F-4491-9D44-10D71BD7B641}"/>
    <cellStyle name="Normal 45 10" xfId="7460" xr:uid="{B9387C65-A594-4FA6-AD7E-B7E95AA6DC2F}"/>
    <cellStyle name="Normal 45 11" xfId="7461" xr:uid="{A95EB2BC-957D-4E0E-9759-3B0DDDED2767}"/>
    <cellStyle name="Normal 45 12" xfId="7462" xr:uid="{1F1E9629-CFE4-4EE1-AFC7-2B79837C6B27}"/>
    <cellStyle name="Normal 45 13" xfId="7463" xr:uid="{6261E0FF-4D15-4E22-86AB-491701FF7E4D}"/>
    <cellStyle name="Normal 45 14" xfId="7464" xr:uid="{094AB942-1330-41FB-8C55-97F04F3B0D30}"/>
    <cellStyle name="Normal 45 15" xfId="7465" xr:uid="{64F7500E-38EA-441F-AE81-08FA4574B75E}"/>
    <cellStyle name="Normal 45 16" xfId="7466" xr:uid="{3F6DE7F6-FB94-4870-9876-B4030D2AAB78}"/>
    <cellStyle name="Normal 45 17" xfId="7467" xr:uid="{04BA7CA2-07AA-4591-92B6-9BE436AFF0F3}"/>
    <cellStyle name="Normal 45 18" xfId="13935" xr:uid="{B6352A43-AC8B-43A0-82FA-08CDE619C05D}"/>
    <cellStyle name="Normal 45 18 2" xfId="20127" xr:uid="{68D48998-D42C-4696-9A3F-239B866CD6EB}"/>
    <cellStyle name="Normal 45 19" xfId="1194" xr:uid="{E897C3F8-248B-4F9B-B34F-89C19F906866}"/>
    <cellStyle name="Normal 45 2" xfId="47" xr:uid="{516BB5DC-08C6-4DC3-AC36-2D6966022E2C}"/>
    <cellStyle name="Normal 45 2 2" xfId="13946" xr:uid="{3B4EE48E-0DFF-40B9-B3D1-41E46E1E45A2}"/>
    <cellStyle name="Normal 45 2 2 2" xfId="20133" xr:uid="{2B766B6D-ABFE-413D-A386-1D14153A1DBA}"/>
    <cellStyle name="Normal 45 2 3" xfId="7468" xr:uid="{B3CB1D46-E222-4C4C-A792-7007A10BF19F}"/>
    <cellStyle name="Normal 45 2 4" xfId="19670" xr:uid="{407EF323-F754-40C1-AD63-74DCC209BD99}"/>
    <cellStyle name="Normal 45 20" xfId="19659" xr:uid="{A0ABBBC0-8D78-49D6-9148-7A97BA664D3E}"/>
    <cellStyle name="Normal 45 3" xfId="67" xr:uid="{AB3E0FF2-3792-4D57-8A04-916D9D5B1844}"/>
    <cellStyle name="Normal 45 3 2" xfId="13953" xr:uid="{C29D7490-064C-4D47-BF40-A50E2159530B}"/>
    <cellStyle name="Normal 45 3 2 2" xfId="20138" xr:uid="{5961788B-612E-4F79-B37D-BA7D4044032D}"/>
    <cellStyle name="Normal 45 3 3" xfId="7469" xr:uid="{98C8FBDF-1B4E-4726-8E79-E054B0A2A473}"/>
    <cellStyle name="Normal 45 3 4" xfId="19677" xr:uid="{2D1B0D74-6F9B-456D-B7A6-790F3A2AE1DA}"/>
    <cellStyle name="Normal 45 4" xfId="7470" xr:uid="{E84B6FC1-E598-42D2-805C-23C5211950EA}"/>
    <cellStyle name="Normal 45 5" xfId="7471" xr:uid="{E59B5BC5-B7A1-449D-92A2-2C8C73893280}"/>
    <cellStyle name="Normal 45 6" xfId="7472" xr:uid="{CBD32CDC-75DB-4391-AFE4-0C15C496FC2B}"/>
    <cellStyle name="Normal 45 7" xfId="7473" xr:uid="{88AA8891-6352-4C0B-9EB9-17AC05ADCFB4}"/>
    <cellStyle name="Normal 45 8" xfId="7474" xr:uid="{6036C8A7-1FE8-4E2A-A3B4-777EFA126C03}"/>
    <cellStyle name="Normal 45 9" xfId="7475" xr:uid="{C925DD2D-6450-45E6-9350-59D4935A7E84}"/>
    <cellStyle name="Normal 46" xfId="1195" xr:uid="{0B119032-7A6C-4550-A15C-803443141328}"/>
    <cellStyle name="Normal 46 10" xfId="7476" xr:uid="{989513D0-3BFE-404D-80DD-B231EDC29640}"/>
    <cellStyle name="Normal 46 11" xfId="7477" xr:uid="{97D86E6C-FD8B-47A8-AE0B-6A4821297A28}"/>
    <cellStyle name="Normal 46 12" xfId="7478" xr:uid="{868F9A85-C845-4580-9081-FCA49B50744B}"/>
    <cellStyle name="Normal 46 13" xfId="7479" xr:uid="{9D65262A-78ED-4E3E-8923-84147416ED8D}"/>
    <cellStyle name="Normal 46 14" xfId="7480" xr:uid="{3DE9662F-65DA-4F5F-80F0-A63FEBFD1E05}"/>
    <cellStyle name="Normal 46 15" xfId="7481" xr:uid="{ABF505F7-FC7D-443C-8D01-DDE03365FC88}"/>
    <cellStyle name="Normal 46 16" xfId="7482" xr:uid="{4266B96A-063F-4B29-A079-E9B55F242F45}"/>
    <cellStyle name="Normal 46 17" xfId="7483" xr:uid="{98945DB6-A63D-4511-8764-4778BB4B8BB9}"/>
    <cellStyle name="Normal 46 2" xfId="7484" xr:uid="{DC1CC13F-D9C9-4340-8154-9DBBCEEB13AA}"/>
    <cellStyle name="Normal 46 3" xfId="7485" xr:uid="{F65EA6D6-7339-4346-A39E-7EE47A1A57A5}"/>
    <cellStyle name="Normal 46 4" xfId="7486" xr:uid="{58DB1B14-1B4E-42BE-8091-0262A6A263FE}"/>
    <cellStyle name="Normal 46 5" xfId="7487" xr:uid="{6B3ADBFE-B0D0-4850-B3EC-15AB8DC7F54B}"/>
    <cellStyle name="Normal 46 6" xfId="7488" xr:uid="{8EA43CE8-6ED6-4E3C-A80D-4E0DA7DBDF73}"/>
    <cellStyle name="Normal 46 7" xfId="7489" xr:uid="{546BAAEF-370F-4E0D-8128-D4FBF1C1B0CE}"/>
    <cellStyle name="Normal 46 8" xfId="7490" xr:uid="{78CD5AA9-309E-42B9-9DB5-59170B5CF21E}"/>
    <cellStyle name="Normal 46 9" xfId="7491" xr:uid="{AD5669A9-94CA-46BD-991D-70759BB650C8}"/>
    <cellStyle name="Normal 47" xfId="1196" xr:uid="{8E7030C3-B9BE-4651-8D49-40B81DEDA901}"/>
    <cellStyle name="Normal 47 10" xfId="7492" xr:uid="{FF20EE7C-5C8D-4E10-8B95-11DEAAF4ECBF}"/>
    <cellStyle name="Normal 47 11" xfId="7493" xr:uid="{A5A0A6C7-A86C-4F85-91BF-27AEB3605AC9}"/>
    <cellStyle name="Normal 47 12" xfId="7494" xr:uid="{5A495AE1-A2D0-4C09-A2D4-C47B64EED3A0}"/>
    <cellStyle name="Normal 47 13" xfId="7495" xr:uid="{5C86E213-F399-4FE8-A02E-9AA32E1F7B15}"/>
    <cellStyle name="Normal 47 14" xfId="7496" xr:uid="{225A3573-01E8-43F4-B74E-0BF1C771B041}"/>
    <cellStyle name="Normal 47 15" xfId="7497" xr:uid="{65A52617-DCD8-4000-A427-4A9CD88EAABF}"/>
    <cellStyle name="Normal 47 16" xfId="7498" xr:uid="{580CF0A8-7687-4B3D-A3B7-7CE5ECB6DC39}"/>
    <cellStyle name="Normal 47 17" xfId="7499" xr:uid="{BA8DA9D1-697D-4744-830F-383119358510}"/>
    <cellStyle name="Normal 47 2" xfId="7500" xr:uid="{2D7FC357-5FE1-40EF-B2F0-25A851BC0D2B}"/>
    <cellStyle name="Normal 47 3" xfId="7501" xr:uid="{5AC2F3CF-6ECD-433C-BAE7-E440B48FAD21}"/>
    <cellStyle name="Normal 47 4" xfId="7502" xr:uid="{7EEC33DF-448D-438E-8DD5-7218BC64D11A}"/>
    <cellStyle name="Normal 47 5" xfId="7503" xr:uid="{C0C84BAE-4A29-4454-A665-F2117628A45B}"/>
    <cellStyle name="Normal 47 6" xfId="7504" xr:uid="{4DC2A8CB-A15B-4E4C-9481-69E20B7ECF21}"/>
    <cellStyle name="Normal 47 7" xfId="7505" xr:uid="{FA5E2606-CCE3-4422-BDC8-B81E93D4D83C}"/>
    <cellStyle name="Normal 47 8" xfId="7506" xr:uid="{66240423-E6B9-4D3C-9A84-4E2D35542A49}"/>
    <cellStyle name="Normal 47 9" xfId="7507" xr:uid="{024A3914-F79D-4664-9ECD-92DB2B3FC642}"/>
    <cellStyle name="Normal 48" xfId="1197" xr:uid="{BC4065EC-09E6-42ED-86D8-C7EE956E24D3}"/>
    <cellStyle name="Normal 48 10" xfId="7508" xr:uid="{957C8409-E0F6-4A3F-B782-2879FC3A7918}"/>
    <cellStyle name="Normal 48 10 2" xfId="7509" xr:uid="{45348A3F-AF48-4CA6-83AA-56304187845C}"/>
    <cellStyle name="Normal 48 10 2 2" xfId="16801" xr:uid="{35323721-5503-4187-86F4-3EBDB5F6072A}"/>
    <cellStyle name="Normal 48 10 2 3" xfId="23337" xr:uid="{FAE0D5D7-2D14-4F67-A72E-3A63839051A8}"/>
    <cellStyle name="Normal 48 10 2 4" xfId="29035" xr:uid="{1B9F9436-A8E1-419B-9591-DB116F50519C}"/>
    <cellStyle name="Normal 48 10 2 5" xfId="34733" xr:uid="{541969E3-17E4-43A0-BD7E-C738EC437F3F}"/>
    <cellStyle name="Normal 48 10 3" xfId="7510" xr:uid="{80B700A6-5781-4A92-A44F-1701372BE1BB}"/>
    <cellStyle name="Normal 48 10 4" xfId="7511" xr:uid="{073695A1-6138-4150-B4D4-9FA93A2BE811}"/>
    <cellStyle name="Normal 48 10 5" xfId="16800" xr:uid="{28519ABB-6D64-42CE-9638-00946A684004}"/>
    <cellStyle name="Normal 48 10 6" xfId="23336" xr:uid="{ECA32D88-0474-4B7C-A66A-BC68CFA3E01D}"/>
    <cellStyle name="Normal 48 10 7" xfId="29034" xr:uid="{4CCEEBDA-80DF-43D6-87EF-FE227AC9E4D2}"/>
    <cellStyle name="Normal 48 10 8" xfId="34732" xr:uid="{7EB2095E-8E8E-4502-9507-3C9B9EC8CC5A}"/>
    <cellStyle name="Normal 48 11" xfId="7512" xr:uid="{58AC1C2F-EF8F-446F-9DCD-B7C51BD802C1}"/>
    <cellStyle name="Normal 48 11 2" xfId="7513" xr:uid="{970A2F7A-E3DA-4B04-9BCD-118578FEA75E}"/>
    <cellStyle name="Normal 48 11 2 2" xfId="16803" xr:uid="{E8418C7E-3EDE-4441-B110-11B2BA054024}"/>
    <cellStyle name="Normal 48 11 2 3" xfId="23339" xr:uid="{9B45C624-290B-4E19-A388-8AC2D77EDF40}"/>
    <cellStyle name="Normal 48 11 2 4" xfId="29037" xr:uid="{A494482D-D562-4865-9A37-4F43F225C0D6}"/>
    <cellStyle name="Normal 48 11 2 5" xfId="34735" xr:uid="{8A96D3F8-E1DC-4E09-BEC8-86241DB4AF84}"/>
    <cellStyle name="Normal 48 11 3" xfId="7514" xr:uid="{F6C5FDBC-4BD5-470C-AC58-8DB6D364E02F}"/>
    <cellStyle name="Normal 48 11 4" xfId="7515" xr:uid="{1F66594B-DF48-4B6A-98FB-52FEBC75D377}"/>
    <cellStyle name="Normal 48 11 5" xfId="16802" xr:uid="{A0D1B3EE-C69E-48FE-AD5F-468122A843FF}"/>
    <cellStyle name="Normal 48 11 6" xfId="23338" xr:uid="{FEA8B18E-9D48-480A-AFB9-5BCA6B643C7B}"/>
    <cellStyle name="Normal 48 11 7" xfId="29036" xr:uid="{1EA25C27-1C5A-48F6-90D0-BF42300F9DE4}"/>
    <cellStyle name="Normal 48 11 8" xfId="34734" xr:uid="{D7FD118B-356B-4DB4-AE0A-CEB2039E1068}"/>
    <cellStyle name="Normal 48 12" xfId="7516" xr:uid="{960EF65D-C989-4D3C-8AB0-E73A5A5C78D1}"/>
    <cellStyle name="Normal 48 12 2" xfId="7517" xr:uid="{A9605078-B388-49CF-BC80-010996019B09}"/>
    <cellStyle name="Normal 48 12 2 2" xfId="16805" xr:uid="{4C3B907A-6CEC-4D05-B927-A9B8C6B63174}"/>
    <cellStyle name="Normal 48 12 2 3" xfId="23341" xr:uid="{D7BC38E8-EC06-4F30-ABB9-AE5DBB847B43}"/>
    <cellStyle name="Normal 48 12 2 4" xfId="29039" xr:uid="{CABE0AF9-5969-4E18-B336-181E73A045D4}"/>
    <cellStyle name="Normal 48 12 2 5" xfId="34737" xr:uid="{6840C7F3-23A1-49B2-93A5-F0DDD852320E}"/>
    <cellStyle name="Normal 48 12 3" xfId="7518" xr:uid="{A36CFA8D-C0C3-4336-8E65-8F10D002FB04}"/>
    <cellStyle name="Normal 48 12 4" xfId="7519" xr:uid="{D5BB320F-EB83-4803-8C7C-9D39F4B01398}"/>
    <cellStyle name="Normal 48 12 5" xfId="16804" xr:uid="{C16DCD93-206B-4076-8196-26815AC89B57}"/>
    <cellStyle name="Normal 48 12 6" xfId="23340" xr:uid="{4AF4435A-E945-49CE-AB1D-4658D1315E7E}"/>
    <cellStyle name="Normal 48 12 7" xfId="29038" xr:uid="{4C4C3A5B-EA66-4E56-89BB-455705D21AEB}"/>
    <cellStyle name="Normal 48 12 8" xfId="34736" xr:uid="{AA37E3BF-7B5D-4DD7-9BA1-E26377E4306B}"/>
    <cellStyle name="Normal 48 13" xfId="7520" xr:uid="{ED3BE808-59BA-4298-AA2E-C181F59053C9}"/>
    <cellStyle name="Normal 48 13 2" xfId="7521" xr:uid="{DF45EB67-BF65-494D-8D79-9E35F1474226}"/>
    <cellStyle name="Normal 48 13 2 2" xfId="16807" xr:uid="{2913D9EC-EFCC-47D6-9C58-754B070274C2}"/>
    <cellStyle name="Normal 48 13 2 3" xfId="23343" xr:uid="{1709E7B9-1202-4452-9938-69385A140B8C}"/>
    <cellStyle name="Normal 48 13 2 4" xfId="29041" xr:uid="{7CD149EA-BD6B-4B42-B988-FCE75A30C4FC}"/>
    <cellStyle name="Normal 48 13 2 5" xfId="34739" xr:uid="{24A33FA0-725A-45A9-BA86-14FC38B4E846}"/>
    <cellStyle name="Normal 48 13 3" xfId="7522" xr:uid="{C6CBBE74-3097-46B1-9D98-A7B577137D95}"/>
    <cellStyle name="Normal 48 13 4" xfId="7523" xr:uid="{19DC095C-80DE-4623-9DD2-B1C3A55FAD7F}"/>
    <cellStyle name="Normal 48 13 5" xfId="16806" xr:uid="{2E44E4E9-E5CA-419D-939A-46E687456E74}"/>
    <cellStyle name="Normal 48 13 6" xfId="23342" xr:uid="{3D3C6629-0BD4-43DD-911B-410297A03E2D}"/>
    <cellStyle name="Normal 48 13 7" xfId="29040" xr:uid="{6E64A400-3C53-4ADC-91AD-E2F19F0C4A7B}"/>
    <cellStyle name="Normal 48 13 8" xfId="34738" xr:uid="{4A6D2907-BBC3-4173-B168-6DC80494E181}"/>
    <cellStyle name="Normal 48 14" xfId="7524" xr:uid="{3D5DC050-03F6-4A5D-AC78-51CF4B01AC5C}"/>
    <cellStyle name="Normal 48 14 2" xfId="7525" xr:uid="{E7715967-2C1C-402E-8B65-A552F0004236}"/>
    <cellStyle name="Normal 48 14 2 2" xfId="16809" xr:uid="{0AC65239-4508-477E-91F4-3C48402BC8B5}"/>
    <cellStyle name="Normal 48 14 2 3" xfId="23345" xr:uid="{2954AA76-8426-48B3-BFC7-7CDA6AD24235}"/>
    <cellStyle name="Normal 48 14 2 4" xfId="29043" xr:uid="{DDA5E96F-8185-4F19-9E07-DE9FC2FBC54C}"/>
    <cellStyle name="Normal 48 14 2 5" xfId="34741" xr:uid="{41A08217-E48F-48BD-A6A9-A8692BFF7F38}"/>
    <cellStyle name="Normal 48 14 3" xfId="7526" xr:uid="{3733DD1E-70DE-4B89-B803-7E1B811B751B}"/>
    <cellStyle name="Normal 48 14 4" xfId="7527" xr:uid="{77F69212-98C4-40A7-9FEE-83F1B8E8EC9F}"/>
    <cellStyle name="Normal 48 14 5" xfId="16808" xr:uid="{A39A7988-EDE1-4DCD-8D53-B5F4289304E9}"/>
    <cellStyle name="Normal 48 14 6" xfId="23344" xr:uid="{5EBA133A-1EE1-4472-9A2B-FCC1BC91D621}"/>
    <cellStyle name="Normal 48 14 7" xfId="29042" xr:uid="{251366B2-0651-4EAE-93E2-C187075B39EB}"/>
    <cellStyle name="Normal 48 14 8" xfId="34740" xr:uid="{6519C413-7D71-4B88-ACB1-A9F7F282D9FC}"/>
    <cellStyle name="Normal 48 15" xfId="7528" xr:uid="{5AD026E2-34AD-4919-88B3-8319CBD53A37}"/>
    <cellStyle name="Normal 48 15 2" xfId="7529" xr:uid="{0CE458EE-5CD8-446A-8744-DC4245F04249}"/>
    <cellStyle name="Normal 48 15 2 2" xfId="16811" xr:uid="{F1054371-2F8D-4000-B2EA-AAF2E908DD31}"/>
    <cellStyle name="Normal 48 15 2 3" xfId="23347" xr:uid="{B43B379D-A0B5-4AB0-AFDC-B520BDA2C208}"/>
    <cellStyle name="Normal 48 15 2 4" xfId="29045" xr:uid="{F911831E-BB19-4CAB-B46F-E701691041F1}"/>
    <cellStyle name="Normal 48 15 2 5" xfId="34743" xr:uid="{70C2E3AA-435E-4CA5-9877-D1C3FF8BFC8F}"/>
    <cellStyle name="Normal 48 15 3" xfId="7530" xr:uid="{E430D245-B012-410A-BA73-968B12FA6E3A}"/>
    <cellStyle name="Normal 48 15 4" xfId="7531" xr:uid="{69C97CF6-04A3-403A-A093-75B48FC7CACA}"/>
    <cellStyle name="Normal 48 15 5" xfId="16810" xr:uid="{A52158CB-BF5C-47F9-B3BE-C52DF2C6AAD2}"/>
    <cellStyle name="Normal 48 15 6" xfId="23346" xr:uid="{C886C5CE-BA1F-4B46-BB14-0242236A5C14}"/>
    <cellStyle name="Normal 48 15 7" xfId="29044" xr:uid="{203F85A4-E125-470C-88AE-F9D678852D0F}"/>
    <cellStyle name="Normal 48 15 8" xfId="34742" xr:uid="{FA79C813-7646-4F6B-8F19-B2B389B63628}"/>
    <cellStyle name="Normal 48 16" xfId="7532" xr:uid="{42C3EE58-3026-4362-B16D-E7EFFD7FDCCE}"/>
    <cellStyle name="Normal 48 16 2" xfId="7533" xr:uid="{4ADE08BA-09FA-409F-81D8-B5662E0D25BA}"/>
    <cellStyle name="Normal 48 16 2 2" xfId="16813" xr:uid="{25038F9C-6B73-4B58-BFB7-7C3F02587988}"/>
    <cellStyle name="Normal 48 16 2 3" xfId="23349" xr:uid="{7C695031-A487-4E36-AE55-E777010774E8}"/>
    <cellStyle name="Normal 48 16 2 4" xfId="29047" xr:uid="{1F24BF78-58FA-4A46-B091-D5878FEC4FCF}"/>
    <cellStyle name="Normal 48 16 2 5" xfId="34745" xr:uid="{E6AEA545-D798-4246-AFA8-4A3934E34E82}"/>
    <cellStyle name="Normal 48 16 3" xfId="7534" xr:uid="{FB683FCC-4FF9-4635-ACAC-7E09D76A2FC2}"/>
    <cellStyle name="Normal 48 16 4" xfId="7535" xr:uid="{48BC2A6C-D454-4E53-A604-DE83A5E04F83}"/>
    <cellStyle name="Normal 48 16 5" xfId="16812" xr:uid="{BDA8D975-DA7B-49F5-8BA2-E4B2FF3273D1}"/>
    <cellStyle name="Normal 48 16 6" xfId="23348" xr:uid="{AAC9F5D3-E532-4360-BC2C-37FC113BE30F}"/>
    <cellStyle name="Normal 48 16 7" xfId="29046" xr:uid="{20B6F184-7577-4347-8A57-3D1764E9790B}"/>
    <cellStyle name="Normal 48 16 8" xfId="34744" xr:uid="{6F6B1864-920F-49E6-A8E6-2D258FD2DB8B}"/>
    <cellStyle name="Normal 48 17" xfId="7536" xr:uid="{ED2600D3-4DF7-44DE-B95F-558293BA9128}"/>
    <cellStyle name="Normal 48 17 2" xfId="7537" xr:uid="{A721C909-CDEE-41E3-84D1-ABD4E34B5BD7}"/>
    <cellStyle name="Normal 48 17 2 2" xfId="16815" xr:uid="{DFA445FB-0CCB-48B3-A5D6-ABC7EA6C61F0}"/>
    <cellStyle name="Normal 48 17 2 3" xfId="23351" xr:uid="{1B5053AD-056E-43DC-8B72-CFC52131DC53}"/>
    <cellStyle name="Normal 48 17 2 4" xfId="29049" xr:uid="{8D1D83C3-0980-41C2-980B-48EBAEF76811}"/>
    <cellStyle name="Normal 48 17 2 5" xfId="34747" xr:uid="{48092A35-3B2F-4972-8B47-41CCDAA873B1}"/>
    <cellStyle name="Normal 48 17 3" xfId="7538" xr:uid="{149AC1FE-1AEF-410B-9DAA-B124A05BC668}"/>
    <cellStyle name="Normal 48 17 4" xfId="7539" xr:uid="{35EBA120-5CEE-4E2E-B8FE-E6FF28EBBF95}"/>
    <cellStyle name="Normal 48 17 5" xfId="16814" xr:uid="{097125B6-E2C4-4480-A870-FF1BB30CEF9C}"/>
    <cellStyle name="Normal 48 17 6" xfId="23350" xr:uid="{EFBDD816-ED0D-4892-BB6C-E179F7B3F2AD}"/>
    <cellStyle name="Normal 48 17 7" xfId="29048" xr:uid="{51D7742A-5DED-4456-A4EC-126FDB7E0367}"/>
    <cellStyle name="Normal 48 17 8" xfId="34746" xr:uid="{CAADD285-8ABE-445C-84AB-59711661FE70}"/>
    <cellStyle name="Normal 48 18" xfId="7540" xr:uid="{4D95CB0F-FC01-4499-80BD-4E49B2F3D237}"/>
    <cellStyle name="Normal 48 18 2" xfId="7541" xr:uid="{1EBEBD00-06D7-4FBD-9EBA-13CE76F67469}"/>
    <cellStyle name="Normal 48 18 2 2" xfId="16817" xr:uid="{344C044B-C433-4216-BDB6-9B5DE5A48DAE}"/>
    <cellStyle name="Normal 48 18 2 3" xfId="23353" xr:uid="{D1DF69E3-F3DD-4910-A383-E68412D133A4}"/>
    <cellStyle name="Normal 48 18 2 4" xfId="29051" xr:uid="{57B6AEBB-D562-44B3-8823-3DA598B9B8CB}"/>
    <cellStyle name="Normal 48 18 2 5" xfId="34749" xr:uid="{4534F5CD-76EA-4040-844B-A80099A9D22C}"/>
    <cellStyle name="Normal 48 18 3" xfId="7542" xr:uid="{5BC0C012-3708-4DEA-8AA6-1844D8963260}"/>
    <cellStyle name="Normal 48 18 4" xfId="7543" xr:uid="{52EF3D70-9971-4EA5-9540-4C1E1E9385BB}"/>
    <cellStyle name="Normal 48 18 5" xfId="16816" xr:uid="{2BF256BB-4214-4F53-BE44-F635A3A83484}"/>
    <cellStyle name="Normal 48 18 6" xfId="23352" xr:uid="{F9C02E51-B40F-4B7E-823F-0DB50C15AC4A}"/>
    <cellStyle name="Normal 48 18 7" xfId="29050" xr:uid="{161DD2E0-1226-495D-8FFE-D8C71B6465AE}"/>
    <cellStyle name="Normal 48 18 8" xfId="34748" xr:uid="{C35B76CD-5028-4C81-8BE5-33259278CD3A}"/>
    <cellStyle name="Normal 48 19" xfId="7544" xr:uid="{CBF7C455-3F44-4414-A9A8-5B02945D43AB}"/>
    <cellStyle name="Normal 48 19 2" xfId="7545" xr:uid="{E14D13CA-D1A9-4039-BDB2-0F2BE162F577}"/>
    <cellStyle name="Normal 48 19 2 2" xfId="16819" xr:uid="{06404156-29F0-4A6D-B72B-7C72F3697185}"/>
    <cellStyle name="Normal 48 19 2 3" xfId="23355" xr:uid="{2DB4261D-85E5-40BD-887E-083D06C140B9}"/>
    <cellStyle name="Normal 48 19 2 4" xfId="29053" xr:uid="{CBB265ED-063B-4AC6-8272-F44530CC628E}"/>
    <cellStyle name="Normal 48 19 2 5" xfId="34751" xr:uid="{1493C1AA-62C3-4718-A767-98F56DDB8092}"/>
    <cellStyle name="Normal 48 19 3" xfId="7546" xr:uid="{46346CCF-2127-481F-9242-C2E12025EB8C}"/>
    <cellStyle name="Normal 48 19 4" xfId="7547" xr:uid="{DC62820D-A71E-4134-BB60-5EFEE618267A}"/>
    <cellStyle name="Normal 48 19 5" xfId="16818" xr:uid="{09E85D83-6675-46D0-BCEA-3F8B39658A99}"/>
    <cellStyle name="Normal 48 19 6" xfId="23354" xr:uid="{77081F09-24FC-45BB-8100-13ECE79CD800}"/>
    <cellStyle name="Normal 48 19 7" xfId="29052" xr:uid="{38968FA7-FCF5-44CE-A1B9-41AEE2FCC34E}"/>
    <cellStyle name="Normal 48 19 8" xfId="34750" xr:uid="{03547BA6-9083-490F-B924-E69C6B5D328A}"/>
    <cellStyle name="Normal 48 2" xfId="1198" xr:uid="{4D7F8CA3-F6EA-4396-96F9-19FFAED425CF}"/>
    <cellStyle name="Normal 48 2 2" xfId="7548" xr:uid="{EB819615-6785-4D20-BF95-CBF6C1C401B4}"/>
    <cellStyle name="Normal 48 2 2 2" xfId="16820" xr:uid="{3FB1DF95-B8C1-4BD5-979E-E3B1565E5746}"/>
    <cellStyle name="Normal 48 2 2 3" xfId="23356" xr:uid="{F574519A-F2FC-49D0-B3B7-DA8457CEADDB}"/>
    <cellStyle name="Normal 48 2 2 4" xfId="29054" xr:uid="{1426E809-A7FE-4E14-B93C-0BD0BC359236}"/>
    <cellStyle name="Normal 48 2 2 5" xfId="34752" xr:uid="{C6C0B252-1851-4858-8D84-044249408C72}"/>
    <cellStyle name="Normal 48 2 3" xfId="7549" xr:uid="{DAB85F68-DAB5-45C9-812F-2484D3EC45BF}"/>
    <cellStyle name="Normal 48 2 4" xfId="7550" xr:uid="{2778C744-234B-4E39-BD7F-AE3B6358691A}"/>
    <cellStyle name="Normal 48 20" xfId="7551" xr:uid="{05FCB31F-589A-463D-9AA8-9E589ED40429}"/>
    <cellStyle name="Normal 48 20 2" xfId="7552" xr:uid="{6D0B7D4C-5810-40B2-9D51-5DE4EA06C933}"/>
    <cellStyle name="Normal 48 20 2 2" xfId="16822" xr:uid="{F81CB00A-9ACC-48F3-A0A9-F85743832047}"/>
    <cellStyle name="Normal 48 20 2 3" xfId="23358" xr:uid="{CBA09F2D-17BD-4FC3-90F1-02DF8DE0B7B7}"/>
    <cellStyle name="Normal 48 20 2 4" xfId="29056" xr:uid="{08B2652C-0B13-43DB-A654-6CE0BB3533CB}"/>
    <cellStyle name="Normal 48 20 2 5" xfId="34754" xr:uid="{A7A0AF8F-76B9-4269-8684-C8A1F877A0FA}"/>
    <cellStyle name="Normal 48 20 3" xfId="7553" xr:uid="{B43873B0-CDD1-4701-9D7E-57E3DCC37D51}"/>
    <cellStyle name="Normal 48 20 4" xfId="7554" xr:uid="{ADFFEB3C-6B83-457F-8357-A23CB86E1FAF}"/>
    <cellStyle name="Normal 48 20 5" xfId="16821" xr:uid="{A31F63C5-A4B1-4FD7-83E4-57FE2BF647BA}"/>
    <cellStyle name="Normal 48 20 6" xfId="23357" xr:uid="{31A5856F-D14D-40C3-AFFD-FD74239B67F5}"/>
    <cellStyle name="Normal 48 20 7" xfId="29055" xr:uid="{C85585AA-6179-4884-8DF5-D92C45733954}"/>
    <cellStyle name="Normal 48 20 8" xfId="34753" xr:uid="{D2B04DA5-D46C-401C-BF91-5D8BE483AF19}"/>
    <cellStyle name="Normal 48 21" xfId="7555" xr:uid="{5F62456E-09D6-4FF6-B006-0DACDBA35702}"/>
    <cellStyle name="Normal 48 21 2" xfId="7556" xr:uid="{FE8EEE88-BC7C-460A-818D-35DC1500D738}"/>
    <cellStyle name="Normal 48 21 2 2" xfId="16824" xr:uid="{73849330-7DCE-4C44-A05F-E7E14B272533}"/>
    <cellStyle name="Normal 48 21 2 3" xfId="23360" xr:uid="{46D2995E-D8F8-402D-93C2-827C93983B0D}"/>
    <cellStyle name="Normal 48 21 2 4" xfId="29058" xr:uid="{F3972CC5-CA01-4EEB-8AF7-BA6BA1CAD7ED}"/>
    <cellStyle name="Normal 48 21 2 5" xfId="34756" xr:uid="{D02149BB-568F-4825-9E27-C689F3F1A3B7}"/>
    <cellStyle name="Normal 48 21 3" xfId="7557" xr:uid="{506C8350-F0E5-452E-916A-2EA2C239A35D}"/>
    <cellStyle name="Normal 48 21 4" xfId="7558" xr:uid="{CBC8FE8F-9390-49BF-89D8-271F8486A517}"/>
    <cellStyle name="Normal 48 21 5" xfId="16823" xr:uid="{762F2A1B-24CD-4D3C-980D-46C4B62AEDF2}"/>
    <cellStyle name="Normal 48 21 6" xfId="23359" xr:uid="{DE31537C-C0CD-4B0E-991E-B6FBFEA1CB56}"/>
    <cellStyle name="Normal 48 21 7" xfId="29057" xr:uid="{874DA68F-D032-4622-913E-BFDCBC91F427}"/>
    <cellStyle name="Normal 48 21 8" xfId="34755" xr:uid="{A1CAA9DB-EAC3-4C07-AD2F-1412193CF2FC}"/>
    <cellStyle name="Normal 48 22" xfId="7559" xr:uid="{00577F6E-F1B4-4BEF-8AEC-04508AF7279F}"/>
    <cellStyle name="Normal 48 22 2" xfId="7560" xr:uid="{42630141-3D0D-4AEF-BBE3-13CD49F99B47}"/>
    <cellStyle name="Normal 48 22 2 2" xfId="16826" xr:uid="{0E2D202B-7E10-444C-A73D-ACCA2726D7F7}"/>
    <cellStyle name="Normal 48 22 2 3" xfId="23362" xr:uid="{43ED8134-338C-4BA2-9DDE-4039698A2EBE}"/>
    <cellStyle name="Normal 48 22 2 4" xfId="29060" xr:uid="{A6400278-5A4E-4DAF-B6F2-0FCBEE0E8CC2}"/>
    <cellStyle name="Normal 48 22 2 5" xfId="34758" xr:uid="{FD092DF4-6AC2-4F2C-8172-4096724C071B}"/>
    <cellStyle name="Normal 48 22 3" xfId="7561" xr:uid="{8E0C3DA1-967E-468F-ACCF-37AAADFCA728}"/>
    <cellStyle name="Normal 48 22 4" xfId="7562" xr:uid="{5DF5577F-5B40-4E3B-94DF-B6CB470DC668}"/>
    <cellStyle name="Normal 48 22 5" xfId="16825" xr:uid="{3921C881-58E9-4118-B558-D437F6FD21E2}"/>
    <cellStyle name="Normal 48 22 6" xfId="23361" xr:uid="{521B7B27-6456-483B-9D2C-36B3BBBC5C10}"/>
    <cellStyle name="Normal 48 22 7" xfId="29059" xr:uid="{9BB5D54E-35B9-4A10-8825-9426C50FD442}"/>
    <cellStyle name="Normal 48 22 8" xfId="34757" xr:uid="{C740A135-5D66-40B7-B2F9-776DF63A4C93}"/>
    <cellStyle name="Normal 48 23" xfId="7563" xr:uid="{A2369A0B-9FD1-4EDC-8294-6104746BBCA0}"/>
    <cellStyle name="Normal 48 23 2" xfId="7564" xr:uid="{03B2D6B4-57CB-459F-B1BF-B68ECC205A4A}"/>
    <cellStyle name="Normal 48 23 2 2" xfId="16828" xr:uid="{87AA88C1-D12F-4E67-A631-D287F183C492}"/>
    <cellStyle name="Normal 48 23 2 3" xfId="23364" xr:uid="{695AD42C-B049-44A4-9D33-2764646A810A}"/>
    <cellStyle name="Normal 48 23 2 4" xfId="29062" xr:uid="{82EEBACB-3A1C-40AD-AD56-8AE734CD7066}"/>
    <cellStyle name="Normal 48 23 2 5" xfId="34760" xr:uid="{A358A667-11E8-466D-9E52-1E51A362AE44}"/>
    <cellStyle name="Normal 48 23 3" xfId="7565" xr:uid="{11B73799-D329-42AB-BC72-547BE542C609}"/>
    <cellStyle name="Normal 48 23 4" xfId="7566" xr:uid="{5BEFEE15-6D59-46B9-90FB-333A2CB454B9}"/>
    <cellStyle name="Normal 48 23 5" xfId="16827" xr:uid="{6E5D14E3-9230-4375-BD3C-5EE20104430F}"/>
    <cellStyle name="Normal 48 23 6" xfId="23363" xr:uid="{1CC5A18E-71E6-49DE-A6E2-B8FD876DDCE2}"/>
    <cellStyle name="Normal 48 23 7" xfId="29061" xr:uid="{E06EC46D-93BE-4C9D-AD19-934A5F6D8E14}"/>
    <cellStyle name="Normal 48 23 8" xfId="34759" xr:uid="{A1695EBC-D1ED-45F8-8C60-A4A350D065D2}"/>
    <cellStyle name="Normal 48 24" xfId="7567" xr:uid="{11DC5EF9-D5C8-4348-BB91-F15541BE3B8E}"/>
    <cellStyle name="Normal 48 24 2" xfId="7568" xr:uid="{5B36E93A-C811-45F5-BD79-22BA914B9077}"/>
    <cellStyle name="Normal 48 24 2 2" xfId="16830" xr:uid="{0B8C9B54-8E2A-4FA2-98BA-3D31917B23AE}"/>
    <cellStyle name="Normal 48 24 2 3" xfId="23366" xr:uid="{B3426C02-3919-48C7-8245-D5F6877AEBDB}"/>
    <cellStyle name="Normal 48 24 2 4" xfId="29064" xr:uid="{D9F7C507-13C2-46D6-B140-D3FA778A8B57}"/>
    <cellStyle name="Normal 48 24 2 5" xfId="34762" xr:uid="{DB0C0CDB-BE7F-4406-9C38-12103145DF02}"/>
    <cellStyle name="Normal 48 24 3" xfId="7569" xr:uid="{474B3D99-EFB4-4F3B-9791-B71C733415FA}"/>
    <cellStyle name="Normal 48 24 4" xfId="7570" xr:uid="{C55FE05B-DC4D-4A4F-B312-1C8E803391D5}"/>
    <cellStyle name="Normal 48 24 5" xfId="16829" xr:uid="{BB181F82-E8E3-44E9-9690-7125E7997365}"/>
    <cellStyle name="Normal 48 24 6" xfId="23365" xr:uid="{67D8D28A-72BC-4879-99C1-248420699E92}"/>
    <cellStyle name="Normal 48 24 7" xfId="29063" xr:uid="{CD9731C1-C183-41F9-A342-3DF09FB24FA8}"/>
    <cellStyle name="Normal 48 24 8" xfId="34761" xr:uid="{2902EECD-933F-4E09-9351-8743DA608756}"/>
    <cellStyle name="Normal 48 25" xfId="7571" xr:uid="{D0955EAA-548D-44A7-844F-74ADD1C2556B}"/>
    <cellStyle name="Normal 48 25 2" xfId="7572" xr:uid="{1AF19622-F2F2-4CB5-81A4-A2A961796A39}"/>
    <cellStyle name="Normal 48 25 2 2" xfId="16832" xr:uid="{D511E66E-9A3D-4CDF-BA53-9D376534C60A}"/>
    <cellStyle name="Normal 48 25 2 3" xfId="23368" xr:uid="{E0C2BEF2-700C-440D-BDD3-0A7BC81969C0}"/>
    <cellStyle name="Normal 48 25 2 4" xfId="29066" xr:uid="{75E234A3-9BED-4BAA-BB61-F43735E54E3D}"/>
    <cellStyle name="Normal 48 25 2 5" xfId="34764" xr:uid="{19F32EE5-0558-4F28-94E1-0A22EEABD3CF}"/>
    <cellStyle name="Normal 48 25 3" xfId="7573" xr:uid="{C5180391-D578-4A66-8A84-F4F8A777897A}"/>
    <cellStyle name="Normal 48 25 4" xfId="7574" xr:uid="{E71DB609-B97B-4EBA-BA4D-488A392D5FF0}"/>
    <cellStyle name="Normal 48 25 5" xfId="16831" xr:uid="{12DF69C7-1616-46F0-91A8-7F2BC45D8B5A}"/>
    <cellStyle name="Normal 48 25 6" xfId="23367" xr:uid="{9331E2C3-F507-4A19-AFF2-13A63FD66A37}"/>
    <cellStyle name="Normal 48 25 7" xfId="29065" xr:uid="{BB21AC43-0002-4335-8518-9A23F2DC0E75}"/>
    <cellStyle name="Normal 48 25 8" xfId="34763" xr:uid="{E734A210-D16B-40FF-94BE-34CE33811DC9}"/>
    <cellStyle name="Normal 48 26" xfId="7575" xr:uid="{729DD99D-B2EF-4634-A212-35BC8BFE34DA}"/>
    <cellStyle name="Normal 48 26 2" xfId="7576" xr:uid="{A608CDB9-0984-42E3-B1B2-941BB3199547}"/>
    <cellStyle name="Normal 48 26 2 2" xfId="16834" xr:uid="{83B9FEA3-C409-4AED-A52D-FDC43A767214}"/>
    <cellStyle name="Normal 48 26 2 3" xfId="23370" xr:uid="{6CDEE8C2-94EB-4D25-9C6E-5E79F2AD9B37}"/>
    <cellStyle name="Normal 48 26 2 4" xfId="29068" xr:uid="{4A0049B0-FE9D-424E-BC14-A37A31544F68}"/>
    <cellStyle name="Normal 48 26 2 5" xfId="34766" xr:uid="{BC881F44-F589-428B-A381-08AC2C0C2EA9}"/>
    <cellStyle name="Normal 48 26 3" xfId="7577" xr:uid="{1BB53090-1BE8-411B-8D1F-BC542E7044F9}"/>
    <cellStyle name="Normal 48 26 4" xfId="7578" xr:uid="{8BA29AA5-2A25-4FBE-AD41-1D12C4E7C51A}"/>
    <cellStyle name="Normal 48 26 5" xfId="16833" xr:uid="{03E679BE-8EF5-41FE-82F5-5BC9D395A88E}"/>
    <cellStyle name="Normal 48 26 6" xfId="23369" xr:uid="{A43E986B-0FA4-48B2-BD1A-AA92921A300A}"/>
    <cellStyle name="Normal 48 26 7" xfId="29067" xr:uid="{C55B797C-5E7E-4762-B069-E57535449172}"/>
    <cellStyle name="Normal 48 26 8" xfId="34765" xr:uid="{1B4001E8-B6D2-4E0B-A41F-9628FB994021}"/>
    <cellStyle name="Normal 48 27" xfId="7579" xr:uid="{14D8B1CA-3326-4292-9E3A-B82EB03D4E10}"/>
    <cellStyle name="Normal 48 27 2" xfId="7580" xr:uid="{0B206B78-736B-45FA-B7FF-C572E1AC4122}"/>
    <cellStyle name="Normal 48 27 2 2" xfId="16836" xr:uid="{6FEF30B6-C819-4338-AB96-103ECF9A9AEC}"/>
    <cellStyle name="Normal 48 27 2 3" xfId="23372" xr:uid="{5E747837-2FEE-41AC-A975-AE2103B29D24}"/>
    <cellStyle name="Normal 48 27 2 4" xfId="29070" xr:uid="{E493339A-CFD7-40A3-8C14-7C39A13FA265}"/>
    <cellStyle name="Normal 48 27 2 5" xfId="34768" xr:uid="{192AD327-8909-4DA5-B25E-49B1333C7088}"/>
    <cellStyle name="Normal 48 27 3" xfId="7581" xr:uid="{C14BB998-F1F6-4605-ADF3-AC6C3B939A7D}"/>
    <cellStyle name="Normal 48 27 4" xfId="7582" xr:uid="{00935C28-5FE2-4231-80C4-D354E7E2DD6C}"/>
    <cellStyle name="Normal 48 27 5" xfId="16835" xr:uid="{2BD61EBE-0D3D-497C-B6A6-0B23F73A32DF}"/>
    <cellStyle name="Normal 48 27 6" xfId="23371" xr:uid="{5A645206-D141-43FA-B771-9376DD378879}"/>
    <cellStyle name="Normal 48 27 7" xfId="29069" xr:uid="{71FCA520-44E0-4DD2-91F1-AA8927DC83DB}"/>
    <cellStyle name="Normal 48 27 8" xfId="34767" xr:uid="{4026F68C-45BD-445A-AD68-DBD0A76EA374}"/>
    <cellStyle name="Normal 48 28" xfId="7583" xr:uid="{E9E965C7-09A9-46C4-A483-117F5A2DC45D}"/>
    <cellStyle name="Normal 48 28 2" xfId="7584" xr:uid="{04E30CE9-61B1-49F0-8241-A5ED1D802C20}"/>
    <cellStyle name="Normal 48 28 2 2" xfId="16838" xr:uid="{43178586-2D93-4662-B30C-D2DF90FA5448}"/>
    <cellStyle name="Normal 48 28 2 3" xfId="23374" xr:uid="{7B0089F9-54CE-408D-B7B6-497604762781}"/>
    <cellStyle name="Normal 48 28 2 4" xfId="29072" xr:uid="{45BD75AD-5CC0-46C5-A0B2-4913950E15CA}"/>
    <cellStyle name="Normal 48 28 2 5" xfId="34770" xr:uid="{6FBC89FE-18FC-4A9E-B62F-1E5F761736F0}"/>
    <cellStyle name="Normal 48 28 3" xfId="7585" xr:uid="{CC770593-D371-4EF5-BACE-284223A8607D}"/>
    <cellStyle name="Normal 48 28 4" xfId="7586" xr:uid="{C4FF4652-3E9D-4897-8DBF-E62192479979}"/>
    <cellStyle name="Normal 48 28 5" xfId="16837" xr:uid="{F52B91D6-C824-45D7-A75B-BB9101381817}"/>
    <cellStyle name="Normal 48 28 6" xfId="23373" xr:uid="{C56A0044-1EAB-4C28-A5A8-BA46A5420943}"/>
    <cellStyle name="Normal 48 28 7" xfId="29071" xr:uid="{090EE397-B430-4110-93BC-B2A2E89BDB8A}"/>
    <cellStyle name="Normal 48 28 8" xfId="34769" xr:uid="{57DE448C-D9DA-4038-A7DF-FDA96B99EAC2}"/>
    <cellStyle name="Normal 48 29" xfId="7587" xr:uid="{A968CDAD-C96E-4E35-83D2-2B5955844712}"/>
    <cellStyle name="Normal 48 29 2" xfId="7588" xr:uid="{E6155EA3-3AE6-46B7-B4DE-AE3ED3EE30E3}"/>
    <cellStyle name="Normal 48 29 2 2" xfId="16840" xr:uid="{EA17FC11-8A0E-4110-A703-DE325B21F955}"/>
    <cellStyle name="Normal 48 29 2 3" xfId="23376" xr:uid="{0E2874B5-34A2-4103-BACF-9E048EC147B6}"/>
    <cellStyle name="Normal 48 29 2 4" xfId="29074" xr:uid="{7F9781F7-E15F-46B8-9454-B586E5FC60C0}"/>
    <cellStyle name="Normal 48 29 2 5" xfId="34772" xr:uid="{42C72E7B-7B8C-4DAB-BD36-00859634C2F1}"/>
    <cellStyle name="Normal 48 29 3" xfId="7589" xr:uid="{7534281A-C924-46BB-94FA-3D73C349250A}"/>
    <cellStyle name="Normal 48 29 4" xfId="7590" xr:uid="{1FAAD7EF-AF78-40DC-A2C2-569DDB0CE05C}"/>
    <cellStyle name="Normal 48 29 5" xfId="16839" xr:uid="{AD9E018E-37A1-4060-8E0E-A9275B72C826}"/>
    <cellStyle name="Normal 48 29 6" xfId="23375" xr:uid="{7E6DD63A-E90D-4011-A614-AA6848EE9A4F}"/>
    <cellStyle name="Normal 48 29 7" xfId="29073" xr:uid="{B6DB233B-1699-4FF3-B195-3286122B5654}"/>
    <cellStyle name="Normal 48 29 8" xfId="34771" xr:uid="{F9F79002-9BB7-4E0A-B793-9C789401993C}"/>
    <cellStyle name="Normal 48 3" xfId="1199" xr:uid="{2A8122A5-3436-46B7-86B0-C23ADE74C766}"/>
    <cellStyle name="Normal 48 3 2" xfId="7591" xr:uid="{7265F22D-6072-4164-ADE6-E5BED7A11E5C}"/>
    <cellStyle name="Normal 48 3 2 2" xfId="16841" xr:uid="{A2BD1D00-888C-45D4-A741-5D4BDC8CB0AE}"/>
    <cellStyle name="Normal 48 3 2 3" xfId="23377" xr:uid="{B6EEE622-603A-4D8D-B35C-E26542895123}"/>
    <cellStyle name="Normal 48 3 2 4" xfId="29075" xr:uid="{8CC12991-7123-48CB-818B-192C685DCDA4}"/>
    <cellStyle name="Normal 48 3 2 5" xfId="34773" xr:uid="{72DEB7AA-11B4-4F37-BC1E-17F83EF6B66F}"/>
    <cellStyle name="Normal 48 3 3" xfId="7592" xr:uid="{99F10369-AD7A-408C-9B57-1882B1D33E03}"/>
    <cellStyle name="Normal 48 3 4" xfId="7593" xr:uid="{66FF2289-7B2A-4C25-BFEA-6E2BB3CF66B1}"/>
    <cellStyle name="Normal 48 3 5" xfId="14013" xr:uid="{05BB6E37-3278-4FA5-BE3E-109DAFEFFFB5}"/>
    <cellStyle name="Normal 48 3 6" xfId="20219" xr:uid="{E118BB37-27A0-4788-9272-14A1593CD996}"/>
    <cellStyle name="Normal 48 3 7" xfId="26245" xr:uid="{A152BBD1-6866-430E-AC44-C798E7B8211C}"/>
    <cellStyle name="Normal 48 3 8" xfId="31940" xr:uid="{1560E732-99C4-4C4B-9E7E-C34C137BF0ED}"/>
    <cellStyle name="Normal 48 30" xfId="7594" xr:uid="{98A12996-1966-448D-8352-378073F27DCD}"/>
    <cellStyle name="Normal 48 30 2" xfId="7595" xr:uid="{461754C9-638B-452F-87B2-69DF064CC03B}"/>
    <cellStyle name="Normal 48 30 2 2" xfId="16843" xr:uid="{5EC9A603-2B3F-49E3-874B-833E579118EE}"/>
    <cellStyle name="Normal 48 30 2 3" xfId="23379" xr:uid="{C4412455-61F5-40D5-B4F4-3C17D5A9D539}"/>
    <cellStyle name="Normal 48 30 2 4" xfId="29077" xr:uid="{F825F93A-FADF-4AF9-A28D-BBA81E6E0230}"/>
    <cellStyle name="Normal 48 30 2 5" xfId="34775" xr:uid="{4A37C220-578A-46F3-9449-5F4C42B5E187}"/>
    <cellStyle name="Normal 48 30 3" xfId="7596" xr:uid="{1C11689D-68E0-4E94-84B9-1D8384BAE608}"/>
    <cellStyle name="Normal 48 30 4" xfId="7597" xr:uid="{0BBE237B-03BE-406C-BEC1-BB5AE96CCB03}"/>
    <cellStyle name="Normal 48 30 5" xfId="16842" xr:uid="{AE405445-C243-478F-BF25-A6916D56B90C}"/>
    <cellStyle name="Normal 48 30 6" xfId="23378" xr:uid="{71E42758-6BEC-4815-BF3B-AA15A8F36BA6}"/>
    <cellStyle name="Normal 48 30 7" xfId="29076" xr:uid="{FD13F0A4-074D-4273-B743-D61E60524ACD}"/>
    <cellStyle name="Normal 48 30 8" xfId="34774" xr:uid="{BC0F3A42-3F1D-42D5-9341-BC75F033098F}"/>
    <cellStyle name="Normal 48 31" xfId="7598" xr:uid="{FD447BA1-198B-4BAA-BB6B-1CC557AEECD6}"/>
    <cellStyle name="Normal 48 31 2" xfId="7599" xr:uid="{94D3CBA3-D453-4577-BB5F-88E7287A960C}"/>
    <cellStyle name="Normal 48 31 2 2" xfId="16845" xr:uid="{3D037B78-55F7-44B7-866E-67CFA385EE7E}"/>
    <cellStyle name="Normal 48 31 2 3" xfId="23381" xr:uid="{6CCF1F93-8DBD-4232-9904-4DB8C66E6DD1}"/>
    <cellStyle name="Normal 48 31 2 4" xfId="29079" xr:uid="{6D41DE6C-D604-40F7-894A-E297FF8338A2}"/>
    <cellStyle name="Normal 48 31 2 5" xfId="34777" xr:uid="{8F501E8A-792B-435C-B0AA-DFDA465DB52F}"/>
    <cellStyle name="Normal 48 31 3" xfId="7600" xr:uid="{94BB7AE5-9C71-4738-AF86-867E106A0CF4}"/>
    <cellStyle name="Normal 48 31 4" xfId="7601" xr:uid="{5DE5ADF9-D69D-4B6E-8D32-44E0409F2EED}"/>
    <cellStyle name="Normal 48 31 5" xfId="16844" xr:uid="{7640985B-3D40-4212-A187-8734FFD04BAD}"/>
    <cellStyle name="Normal 48 31 6" xfId="23380" xr:uid="{9A3540D4-1F17-453D-9E62-61622A7F3AB1}"/>
    <cellStyle name="Normal 48 31 7" xfId="29078" xr:uid="{DBE24F5A-EE31-40AB-87B2-01C1820CB666}"/>
    <cellStyle name="Normal 48 31 8" xfId="34776" xr:uid="{64FAC845-8801-4F90-80A5-D00DAFC0F395}"/>
    <cellStyle name="Normal 48 32" xfId="7602" xr:uid="{96460185-E4B4-4074-9AE8-0A886006BDC7}"/>
    <cellStyle name="Normal 48 32 2" xfId="7603" xr:uid="{3C05AD85-B100-41E4-9B0E-190073E7FBEF}"/>
    <cellStyle name="Normal 48 32 2 2" xfId="16847" xr:uid="{F7A3F88B-0118-4DB0-9AF1-A411F1E6F93B}"/>
    <cellStyle name="Normal 48 32 2 3" xfId="23383" xr:uid="{CCD5DBE5-EE4F-4C88-81EE-CB8179915D2C}"/>
    <cellStyle name="Normal 48 32 2 4" xfId="29081" xr:uid="{407D76FA-8463-47EE-83F3-7DFC4FF62919}"/>
    <cellStyle name="Normal 48 32 2 5" xfId="34779" xr:uid="{4623DF6A-DBD1-4E20-9822-BFB409ADEFAF}"/>
    <cellStyle name="Normal 48 32 3" xfId="7604" xr:uid="{9EC0A077-EFAF-444F-A16B-13A72594E561}"/>
    <cellStyle name="Normal 48 32 4" xfId="7605" xr:uid="{51E08CCB-B69A-4C78-83D0-7C2332434E13}"/>
    <cellStyle name="Normal 48 32 5" xfId="16846" xr:uid="{C59E5210-3047-4604-BEAB-EA3EEB9F3F03}"/>
    <cellStyle name="Normal 48 32 6" xfId="23382" xr:uid="{CDDDD116-31E7-474C-A095-3F528DB3154D}"/>
    <cellStyle name="Normal 48 32 7" xfId="29080" xr:uid="{0850F0BF-02D2-48DE-870B-D885E527D3FD}"/>
    <cellStyle name="Normal 48 32 8" xfId="34778" xr:uid="{609FED73-09D8-4665-9420-B735E78B3390}"/>
    <cellStyle name="Normal 48 33" xfId="7606" xr:uid="{B9DEF6B8-D1DC-4FB5-B6A4-9988B4E1AE9B}"/>
    <cellStyle name="Normal 48 33 2" xfId="7607" xr:uid="{1E88B610-A27F-4710-8D04-B1DDB938BFBE}"/>
    <cellStyle name="Normal 48 33 2 2" xfId="16849" xr:uid="{5712D21E-A40F-4416-B317-F091CC1AC291}"/>
    <cellStyle name="Normal 48 33 2 3" xfId="23385" xr:uid="{DA511C2E-46E8-461E-AAC8-A22D63A90BF2}"/>
    <cellStyle name="Normal 48 33 2 4" xfId="29083" xr:uid="{4E1BB779-C347-4016-AD23-39343D6A0DAB}"/>
    <cellStyle name="Normal 48 33 2 5" xfId="34781" xr:uid="{0AC481BE-B99E-4039-A3BA-00B74A817B14}"/>
    <cellStyle name="Normal 48 33 3" xfId="7608" xr:uid="{3DABC0CF-9D34-411D-B248-8145800238AC}"/>
    <cellStyle name="Normal 48 33 4" xfId="7609" xr:uid="{CA6D32FE-ACCC-444F-A99B-4BFA3266162A}"/>
    <cellStyle name="Normal 48 33 5" xfId="16848" xr:uid="{802DA61A-CB3F-4CAE-848B-D16DA6589A07}"/>
    <cellStyle name="Normal 48 33 6" xfId="23384" xr:uid="{43A250EE-8DB0-43E1-B5D5-A75CE9E817F1}"/>
    <cellStyle name="Normal 48 33 7" xfId="29082" xr:uid="{746B60B3-21FF-478F-83C2-71BF5CA19444}"/>
    <cellStyle name="Normal 48 33 8" xfId="34780" xr:uid="{A92F1648-9AC1-43F9-A5E9-21399D88BD20}"/>
    <cellStyle name="Normal 48 34" xfId="7610" xr:uid="{32CB785A-7C01-498C-AF75-9C06679DB6C2}"/>
    <cellStyle name="Normal 48 34 2" xfId="7611" xr:uid="{B165CF2D-8499-4914-A953-54175D87542B}"/>
    <cellStyle name="Normal 48 34 2 2" xfId="16851" xr:uid="{2C226CB2-271E-473C-A16C-05DF8B099DCA}"/>
    <cellStyle name="Normal 48 34 2 3" xfId="23387" xr:uid="{FCD50659-5657-40DD-85B3-41CFF6498139}"/>
    <cellStyle name="Normal 48 34 2 4" xfId="29085" xr:uid="{B230EB08-3D81-4E31-8BD8-E35720B6DE93}"/>
    <cellStyle name="Normal 48 34 2 5" xfId="34783" xr:uid="{98103A0C-4C7F-4B63-BD08-EED13C15C5B8}"/>
    <cellStyle name="Normal 48 34 3" xfId="7612" xr:uid="{28579E03-A3FA-4E98-912C-44B30595310D}"/>
    <cellStyle name="Normal 48 34 4" xfId="7613" xr:uid="{DB2394DA-24B7-4ABA-AAA0-68C961F2ED9E}"/>
    <cellStyle name="Normal 48 34 5" xfId="16850" xr:uid="{440B5324-1466-4E5A-B9C7-645AA5929BEB}"/>
    <cellStyle name="Normal 48 34 6" xfId="23386" xr:uid="{7C5212D6-2D9C-4EBC-AA92-AA8153C63D70}"/>
    <cellStyle name="Normal 48 34 7" xfId="29084" xr:uid="{9FE6D1D8-6EDF-4E64-A452-70FB67FD0D53}"/>
    <cellStyle name="Normal 48 34 8" xfId="34782" xr:uid="{CF845547-7FA8-4930-9EB5-A1D915696D9E}"/>
    <cellStyle name="Normal 48 35" xfId="7614" xr:uid="{DDE036ED-D648-487F-AC64-5056F4BDE6EF}"/>
    <cellStyle name="Normal 48 35 2" xfId="16852" xr:uid="{EA0E0882-FF49-4AA6-AC05-DFE8BAD7FDB3}"/>
    <cellStyle name="Normal 48 35 3" xfId="23388" xr:uid="{1D217895-BC4A-4D35-834B-8FFAEAAF44CB}"/>
    <cellStyle name="Normal 48 35 4" xfId="29086" xr:uid="{C4B0C28D-F2C4-4A5D-9EC5-73AB5520C8D5}"/>
    <cellStyle name="Normal 48 35 5" xfId="34784" xr:uid="{3464F288-90CB-4228-87B7-237232F4BBAD}"/>
    <cellStyle name="Normal 48 36" xfId="7615" xr:uid="{B47CA82F-F60C-4B54-BFC9-92CA623F7467}"/>
    <cellStyle name="Normal 48 36 2" xfId="16853" xr:uid="{3710C742-9371-45E2-9F6A-AB3504464E02}"/>
    <cellStyle name="Normal 48 36 3" xfId="23389" xr:uid="{756407EC-5066-4962-8176-407B8F38323F}"/>
    <cellStyle name="Normal 48 36 4" xfId="29087" xr:uid="{26287178-F8A4-43D9-B2A3-809371B8F0C2}"/>
    <cellStyle name="Normal 48 36 5" xfId="34785" xr:uid="{F0DD3B65-BCFC-4873-864F-FB43BD8F4324}"/>
    <cellStyle name="Normal 48 37" xfId="7616" xr:uid="{B09F64A9-FB88-4F7D-8EAD-C0261C514CDA}"/>
    <cellStyle name="Normal 48 37 2" xfId="16854" xr:uid="{B8380A21-2C35-4921-AE15-E6F05491BF67}"/>
    <cellStyle name="Normal 48 37 3" xfId="23390" xr:uid="{2BC60BC5-F0C0-475F-9AC4-2D77BC566BA9}"/>
    <cellStyle name="Normal 48 37 4" xfId="29088" xr:uid="{F768D143-C7C0-4D16-A12B-7006B83BE6CA}"/>
    <cellStyle name="Normal 48 37 5" xfId="34786" xr:uid="{ADCBB2FA-2CF0-4F0E-8E46-BC9725409A3F}"/>
    <cellStyle name="Normal 48 38" xfId="7617" xr:uid="{FC161E47-8BE9-4C8E-AFCC-BAC72BC4B905}"/>
    <cellStyle name="Normal 48 38 2" xfId="16855" xr:uid="{ACCF336F-6EF7-41E4-932A-5F2B8A371CAD}"/>
    <cellStyle name="Normal 48 38 3" xfId="23391" xr:uid="{2F1FB4B9-A0E9-4D2C-BAF3-42C0825A6936}"/>
    <cellStyle name="Normal 48 38 4" xfId="29089" xr:uid="{84AD961F-7280-4E4F-9A13-1599DE5CB0A1}"/>
    <cellStyle name="Normal 48 38 5" xfId="34787" xr:uid="{FA6E71F4-89CB-42CF-AC26-A22A4FB559AD}"/>
    <cellStyle name="Normal 48 39" xfId="7618" xr:uid="{E0A9EB15-A1B6-492B-8F69-CC28117D662B}"/>
    <cellStyle name="Normal 48 39 2" xfId="16856" xr:uid="{BEFAC41E-7CAE-4F2E-BF69-9B8FDAF37416}"/>
    <cellStyle name="Normal 48 39 3" xfId="23392" xr:uid="{587263E8-8BFF-4449-B5E3-7849AC6C1013}"/>
    <cellStyle name="Normal 48 39 4" xfId="29090" xr:uid="{6EBB4EE5-5606-47AD-98F0-A573161229AA}"/>
    <cellStyle name="Normal 48 39 5" xfId="34788" xr:uid="{4843BD61-4C6C-499B-885B-34C71D741E20}"/>
    <cellStyle name="Normal 48 4" xfId="7619" xr:uid="{2009CBB6-96FA-42E5-A0D4-A2CE215CD828}"/>
    <cellStyle name="Normal 48 4 2" xfId="7620" xr:uid="{BB067BDA-9C48-4C00-8D82-62F44C111A45}"/>
    <cellStyle name="Normal 48 4 2 2" xfId="16858" xr:uid="{8876803B-77AA-4532-81B9-6E1C62288A3C}"/>
    <cellStyle name="Normal 48 4 2 3" xfId="23394" xr:uid="{05F32AA2-F561-41B4-8476-7E5C9A407B39}"/>
    <cellStyle name="Normal 48 4 2 4" xfId="29092" xr:uid="{871FA40D-B2C9-4DA1-941A-FE10F3A3CD89}"/>
    <cellStyle name="Normal 48 4 2 5" xfId="34790" xr:uid="{B4470B7B-F70E-44C6-8AC0-8BEB1D5156F7}"/>
    <cellStyle name="Normal 48 4 3" xfId="7621" xr:uid="{CC729B7F-C59A-490F-8C6C-745B2E14B3BD}"/>
    <cellStyle name="Normal 48 4 4" xfId="7622" xr:uid="{4F2FD3BF-D3CC-4D5E-82E2-4A826762E756}"/>
    <cellStyle name="Normal 48 4 5" xfId="16857" xr:uid="{C011541E-7CC2-4BCD-ACDA-068C58B2BE84}"/>
    <cellStyle name="Normal 48 4 6" xfId="23393" xr:uid="{B446956F-FC57-45F7-AA69-E30BE75D1F92}"/>
    <cellStyle name="Normal 48 4 7" xfId="29091" xr:uid="{0B60C0F4-784D-45C5-B8A0-3876E491F9E5}"/>
    <cellStyle name="Normal 48 4 8" xfId="34789" xr:uid="{92C8C706-A9D6-44D7-8DBD-499EF55AF5C2}"/>
    <cellStyle name="Normal 48 40" xfId="7623" xr:uid="{C78248E2-4CCE-4482-A844-08AF2A5B3E0F}"/>
    <cellStyle name="Normal 48 40 2" xfId="16859" xr:uid="{D7A6FB77-26A4-4365-A761-0A141A3E73E4}"/>
    <cellStyle name="Normal 48 40 3" xfId="23395" xr:uid="{795B3A23-337C-4BC8-8510-6DC8155A1980}"/>
    <cellStyle name="Normal 48 40 4" xfId="29093" xr:uid="{CADDFC44-8E38-4F39-A29B-5AB38CA93021}"/>
    <cellStyle name="Normal 48 40 5" xfId="34791" xr:uid="{E8AEA8C6-D7D7-4984-83DD-AFB12FB47884}"/>
    <cellStyle name="Normal 48 41" xfId="7624" xr:uid="{D7681204-D8EE-45F2-8512-4E2D0D554D83}"/>
    <cellStyle name="Normal 48 41 2" xfId="16860" xr:uid="{89F7632D-1BC9-40C2-B999-D1CB43A2DEA2}"/>
    <cellStyle name="Normal 48 41 3" xfId="23396" xr:uid="{46BE72CE-500E-4329-AC31-F5C5941E072D}"/>
    <cellStyle name="Normal 48 41 4" xfId="29094" xr:uid="{9D12CDE8-1E78-4989-ADDA-18A0F9376C5A}"/>
    <cellStyle name="Normal 48 41 5" xfId="34792" xr:uid="{230EC225-EC4D-4A71-8D69-EB9938076BC7}"/>
    <cellStyle name="Normal 48 42" xfId="7625" xr:uid="{A3482867-8A7A-432D-A7D2-38C0C6CA104D}"/>
    <cellStyle name="Normal 48 42 2" xfId="16861" xr:uid="{1C9B54A8-C4CB-407D-B202-BBB6603C73A9}"/>
    <cellStyle name="Normal 48 42 3" xfId="23397" xr:uid="{905D6E0E-BC7A-4FFC-90A1-F2257D013B38}"/>
    <cellStyle name="Normal 48 42 4" xfId="29095" xr:uid="{98AF8819-D0AE-4F0F-B673-F17C36438A08}"/>
    <cellStyle name="Normal 48 42 5" xfId="34793" xr:uid="{C18698A4-C3AC-40E4-8F79-724434CB1529}"/>
    <cellStyle name="Normal 48 43" xfId="7626" xr:uid="{5A669180-279C-4DFB-A7FE-3F2947503DC4}"/>
    <cellStyle name="Normal 48 43 2" xfId="16862" xr:uid="{B2B0DFFA-6FF5-4A10-898D-20909646A26F}"/>
    <cellStyle name="Normal 48 43 3" xfId="23398" xr:uid="{A579ACF8-3330-4052-90B1-B9D2894C93E2}"/>
    <cellStyle name="Normal 48 43 4" xfId="29096" xr:uid="{90A61970-1559-491C-822A-9FB3347D834E}"/>
    <cellStyle name="Normal 48 43 5" xfId="34794" xr:uid="{76AB9CE3-F313-462E-A5D6-A66FBF65AB3E}"/>
    <cellStyle name="Normal 48 44" xfId="7627" xr:uid="{361981BC-3EF1-4495-BC16-7A4955CEACE4}"/>
    <cellStyle name="Normal 48 44 2" xfId="16863" xr:uid="{0154D4A3-D6ED-454A-8F1D-CD585E7CB683}"/>
    <cellStyle name="Normal 48 44 3" xfId="23399" xr:uid="{4C854894-DC0B-40A9-AF02-2869B5151CBA}"/>
    <cellStyle name="Normal 48 44 4" xfId="29097" xr:uid="{A778125A-43D1-4523-900A-B8CA00C02478}"/>
    <cellStyle name="Normal 48 44 5" xfId="34795" xr:uid="{FA592182-35A7-4380-9A23-6B0D4FE109CA}"/>
    <cellStyle name="Normal 48 45" xfId="7628" xr:uid="{44BC2920-DC79-4EB9-B85E-9AB8DD642415}"/>
    <cellStyle name="Normal 48 45 2" xfId="16864" xr:uid="{AC2F6535-C2B7-445E-9E48-7E558341F5D8}"/>
    <cellStyle name="Normal 48 45 3" xfId="23400" xr:uid="{19EC39E3-7A68-4900-BA8B-5EC1F510C1FA}"/>
    <cellStyle name="Normal 48 45 4" xfId="29098" xr:uid="{CB8A664D-7EB3-4AA2-ADB7-2C3C75E1ECB6}"/>
    <cellStyle name="Normal 48 45 5" xfId="34796" xr:uid="{4372E46B-B65D-4024-8116-514951298EDE}"/>
    <cellStyle name="Normal 48 46" xfId="7629" xr:uid="{252E4CDF-7602-4883-9083-A6463C03BB8F}"/>
    <cellStyle name="Normal 48 46 2" xfId="16865" xr:uid="{DA714D86-1737-487F-BBDA-B39F3A5B0A23}"/>
    <cellStyle name="Normal 48 46 3" xfId="23401" xr:uid="{E701D0AA-8F08-4193-938B-A5D4751A5B3D}"/>
    <cellStyle name="Normal 48 46 4" xfId="29099" xr:uid="{A27E576C-0553-4FC8-A6D0-BEFEFA7E4A9C}"/>
    <cellStyle name="Normal 48 46 5" xfId="34797" xr:uid="{32F355FB-1B30-4DE3-B99B-35D6F2B0B4D4}"/>
    <cellStyle name="Normal 48 47" xfId="7630" xr:uid="{06D3B6AC-9520-4EE9-B515-204E86FEE1C5}"/>
    <cellStyle name="Normal 48 47 2" xfId="16866" xr:uid="{B53545E0-91F4-4F9F-AD4D-E2314237D6DC}"/>
    <cellStyle name="Normal 48 47 3" xfId="23402" xr:uid="{601E4DB8-51ED-44B6-98BB-E398E37221A3}"/>
    <cellStyle name="Normal 48 47 4" xfId="29100" xr:uid="{D93DFEDA-1C4D-4DB0-B692-79104CAB21AB}"/>
    <cellStyle name="Normal 48 47 5" xfId="34798" xr:uid="{A4A20576-3968-4806-B677-C2CA6F96D79E}"/>
    <cellStyle name="Normal 48 48" xfId="7631" xr:uid="{D5488DDB-F761-4396-9CD4-2B39A8BB1830}"/>
    <cellStyle name="Normal 48 48 2" xfId="16867" xr:uid="{5EA0D1D2-BC50-4502-A2B4-4758E2F40900}"/>
    <cellStyle name="Normal 48 48 3" xfId="23403" xr:uid="{93DAB955-C141-40B9-B369-C65B78F40EBB}"/>
    <cellStyle name="Normal 48 48 4" xfId="29101" xr:uid="{87E47777-6F79-4AFB-8A46-2469F43FCCCE}"/>
    <cellStyle name="Normal 48 48 5" xfId="34799" xr:uid="{5928F316-9241-4CFA-B59D-85464849EEFC}"/>
    <cellStyle name="Normal 48 49" xfId="7632" xr:uid="{F5864BAE-D6B0-450C-A402-EF46FA359777}"/>
    <cellStyle name="Normal 48 49 2" xfId="16868" xr:uid="{DEC7E896-CB10-415B-9E15-18556B7D7776}"/>
    <cellStyle name="Normal 48 49 3" xfId="23404" xr:uid="{9950181E-1AA2-47C4-BBE6-ABA88948300E}"/>
    <cellStyle name="Normal 48 49 4" xfId="29102" xr:uid="{3C07390E-770C-425B-83EC-205D96AAB90A}"/>
    <cellStyle name="Normal 48 49 5" xfId="34800" xr:uid="{C90F61B6-6D38-4E15-80FF-8C47C31E229D}"/>
    <cellStyle name="Normal 48 5" xfId="7633" xr:uid="{E1382BE1-C940-42BB-AA14-AA4D48741973}"/>
    <cellStyle name="Normal 48 5 2" xfId="7634" xr:uid="{58CC5802-D8C9-4D13-A622-7ECF5665BF3A}"/>
    <cellStyle name="Normal 48 5 2 2" xfId="16870" xr:uid="{86B36381-E506-44D0-AB0B-6B96FD4AAEA3}"/>
    <cellStyle name="Normal 48 5 2 3" xfId="23406" xr:uid="{3D173553-AD4B-4785-866B-4317B3076FD1}"/>
    <cellStyle name="Normal 48 5 2 4" xfId="29104" xr:uid="{A6410613-159A-435E-AAAF-C5227013BBAE}"/>
    <cellStyle name="Normal 48 5 2 5" xfId="34802" xr:uid="{067883B8-3B5A-4A92-A90D-FAD50E47340D}"/>
    <cellStyle name="Normal 48 5 3" xfId="7635" xr:uid="{E882CB52-C1B3-4E5B-8C69-F47730426D16}"/>
    <cellStyle name="Normal 48 5 4" xfId="7636" xr:uid="{EC0D02EE-5708-4B41-A10C-4277CB609CED}"/>
    <cellStyle name="Normal 48 5 5" xfId="16869" xr:uid="{24B09D0B-08DD-4D2E-B187-39D15F1B9505}"/>
    <cellStyle name="Normal 48 5 6" xfId="23405" xr:uid="{F3CC387A-509C-41E2-B093-C28C2761DE20}"/>
    <cellStyle name="Normal 48 5 7" xfId="29103" xr:uid="{A1E0E5B6-29D1-4FD3-906C-C604A4634EF4}"/>
    <cellStyle name="Normal 48 5 8" xfId="34801" xr:uid="{4BB02704-1D35-4066-9064-1CF55DB105AE}"/>
    <cellStyle name="Normal 48 50" xfId="7637" xr:uid="{0299327C-17F3-4315-BA5D-A640B4735634}"/>
    <cellStyle name="Normal 48 50 2" xfId="16871" xr:uid="{56066C8F-A723-4375-BB47-71B67995F572}"/>
    <cellStyle name="Normal 48 50 3" xfId="23407" xr:uid="{2F914E58-D14E-4F85-96C7-0FF74D67D7D2}"/>
    <cellStyle name="Normal 48 50 4" xfId="29105" xr:uid="{BC99D3B7-20FE-4B5F-8AAE-67B84204D9AC}"/>
    <cellStyle name="Normal 48 50 5" xfId="34803" xr:uid="{3D9DFB46-775C-46E8-981B-AE113EF28BFA}"/>
    <cellStyle name="Normal 48 51" xfId="7638" xr:uid="{BB2D1052-652C-4C99-A5FD-C8AB19C47B6D}"/>
    <cellStyle name="Normal 48 51 2" xfId="16872" xr:uid="{FF972676-8782-4B7F-9430-1AB82421AACE}"/>
    <cellStyle name="Normal 48 51 3" xfId="23408" xr:uid="{AACA2E28-028E-4B20-8532-B15A1EE0A1CD}"/>
    <cellStyle name="Normal 48 51 4" xfId="29106" xr:uid="{9FCD6458-666E-4D0A-B227-C6B443EA648F}"/>
    <cellStyle name="Normal 48 51 5" xfId="34804" xr:uid="{88735EB6-C41E-4BE0-B25D-6A6856A9E938}"/>
    <cellStyle name="Normal 48 52" xfId="7639" xr:uid="{D5C002A7-8075-4C2C-BA46-67A1F45574AA}"/>
    <cellStyle name="Normal 48 52 2" xfId="16873" xr:uid="{10C22B1B-7BA7-48B0-A1B3-0B41F88C3B2D}"/>
    <cellStyle name="Normal 48 52 3" xfId="23409" xr:uid="{BD0E5DAB-64C0-4D0E-8AE4-C4C07A85CB62}"/>
    <cellStyle name="Normal 48 52 4" xfId="29107" xr:uid="{511E3B37-761C-4AC2-82B2-55A6324685D0}"/>
    <cellStyle name="Normal 48 52 5" xfId="34805" xr:uid="{F5AF554D-C31D-4E5F-B697-73EDA4A1983F}"/>
    <cellStyle name="Normal 48 53" xfId="7640" xr:uid="{2FA4C1C3-4C33-4DE3-8353-A6DA45BA3AC7}"/>
    <cellStyle name="Normal 48 53 2" xfId="16874" xr:uid="{194CE37A-4F33-4AC3-81EA-789273E53B00}"/>
    <cellStyle name="Normal 48 53 3" xfId="23410" xr:uid="{574BDCD4-ADDB-43F6-9405-772FBB7FC27F}"/>
    <cellStyle name="Normal 48 53 4" xfId="29108" xr:uid="{BD47A7C4-566D-41A5-9719-6A74CB73358D}"/>
    <cellStyle name="Normal 48 53 5" xfId="34806" xr:uid="{BC1E8B20-814F-4D3E-B032-3F4D787BC66F}"/>
    <cellStyle name="Normal 48 54" xfId="7641" xr:uid="{8230B1EE-1F3A-4965-B1DA-432A35CD4668}"/>
    <cellStyle name="Normal 48 54 2" xfId="16875" xr:uid="{6FE1BFA8-D32E-44B3-ADE9-BFC64C4CDE89}"/>
    <cellStyle name="Normal 48 54 3" xfId="23411" xr:uid="{6DF0FF3B-49CF-4B97-BA86-85C194A04A08}"/>
    <cellStyle name="Normal 48 54 4" xfId="29109" xr:uid="{DDBE0884-7CD3-4D9A-9804-35BAE9B07533}"/>
    <cellStyle name="Normal 48 54 5" xfId="34807" xr:uid="{9BD1CC33-FFB1-4539-98F0-9C50644818B3}"/>
    <cellStyle name="Normal 48 55" xfId="7642" xr:uid="{AA43CFB7-C122-4324-88BB-CC643D56B942}"/>
    <cellStyle name="Normal 48 55 2" xfId="16876" xr:uid="{400542E6-36B1-4647-B42B-4F8B1C57728B}"/>
    <cellStyle name="Normal 48 55 3" xfId="23412" xr:uid="{DC7F341E-53E9-4278-8406-9FD482146869}"/>
    <cellStyle name="Normal 48 55 4" xfId="29110" xr:uid="{AD3ADAEA-D208-4A84-9E4D-38CE29EE021B}"/>
    <cellStyle name="Normal 48 55 5" xfId="34808" xr:uid="{99A16A7D-447D-40B6-9FB1-49759350F1D0}"/>
    <cellStyle name="Normal 48 56" xfId="7643" xr:uid="{D0237A4C-3770-4B67-B220-6E029F2B1A61}"/>
    <cellStyle name="Normal 48 56 2" xfId="16877" xr:uid="{979FD3CC-06D9-4FF8-8EE1-D504EF5892A7}"/>
    <cellStyle name="Normal 48 56 3" xfId="23413" xr:uid="{B359B97B-55E4-4D09-8990-7E922DDD3503}"/>
    <cellStyle name="Normal 48 56 4" xfId="29111" xr:uid="{5CC2D5DD-D792-4663-8E94-E3A47DEA9E32}"/>
    <cellStyle name="Normal 48 56 5" xfId="34809" xr:uid="{98D6A676-D22C-4249-B36E-7834F33FF5AE}"/>
    <cellStyle name="Normal 48 57" xfId="7644" xr:uid="{5A373FBD-F82D-4D48-B6EF-CD009028AFA4}"/>
    <cellStyle name="Normal 48 57 2" xfId="16878" xr:uid="{80B407E0-A403-4F0D-85FF-15EF48CC30FA}"/>
    <cellStyle name="Normal 48 57 3" xfId="23414" xr:uid="{0CF5A625-ADC3-4C4B-92C7-35E7FBBC1283}"/>
    <cellStyle name="Normal 48 57 4" xfId="29112" xr:uid="{92B11216-D63B-4CBA-AF69-10299BB68341}"/>
    <cellStyle name="Normal 48 57 5" xfId="34810" xr:uid="{D6C6B627-DDFB-4D69-A22D-12CEF5A3968B}"/>
    <cellStyle name="Normal 48 58" xfId="7645" xr:uid="{69FA2B9B-43E5-477A-8952-BB59B15D5D31}"/>
    <cellStyle name="Normal 48 58 2" xfId="16879" xr:uid="{431E617F-8486-4E66-BFBA-E07A00E18807}"/>
    <cellStyle name="Normal 48 58 3" xfId="23415" xr:uid="{26551E1C-C25B-4EC8-97E3-679C27923EE4}"/>
    <cellStyle name="Normal 48 58 4" xfId="29113" xr:uid="{D102EAB5-6A04-4ADA-B191-EF7221BDDE60}"/>
    <cellStyle name="Normal 48 58 5" xfId="34811" xr:uid="{E2FB7BE3-4150-4692-AC58-4E918A99E56D}"/>
    <cellStyle name="Normal 48 59" xfId="7646" xr:uid="{9A920BA7-EFFE-4195-BA2E-0E581CC608BE}"/>
    <cellStyle name="Normal 48 59 2" xfId="16880" xr:uid="{9C519B86-866A-4A17-81FC-E4F3527044A5}"/>
    <cellStyle name="Normal 48 59 3" xfId="23416" xr:uid="{29BD0316-D8D4-419D-9A65-99F8C0AB360B}"/>
    <cellStyle name="Normal 48 59 4" xfId="29114" xr:uid="{6D30E27B-F7A7-4027-97D3-6809D6A3ACD2}"/>
    <cellStyle name="Normal 48 59 5" xfId="34812" xr:uid="{FC8B2652-938C-449E-9977-6B981C5FB662}"/>
    <cellStyle name="Normal 48 6" xfId="7647" xr:uid="{3935CA58-EE20-4EDF-AFC8-60E7274C0BA5}"/>
    <cellStyle name="Normal 48 6 2" xfId="7648" xr:uid="{0EB4B1C3-E7CB-40C1-A1E3-89339CED5BF0}"/>
    <cellStyle name="Normal 48 6 2 2" xfId="16882" xr:uid="{9F78CFBB-78B0-43C7-AC9E-D670714ABFF9}"/>
    <cellStyle name="Normal 48 6 2 3" xfId="23418" xr:uid="{EC681471-B091-48B3-A996-B919A860F7CD}"/>
    <cellStyle name="Normal 48 6 2 4" xfId="29116" xr:uid="{D45473BB-4D89-46E0-B121-B848E799B668}"/>
    <cellStyle name="Normal 48 6 2 5" xfId="34814" xr:uid="{98635E94-0C1F-462A-AFD7-3EC893377CCD}"/>
    <cellStyle name="Normal 48 6 3" xfId="7649" xr:uid="{6ADE9C2A-D986-4FF3-93A7-2FCDF1F778BC}"/>
    <cellStyle name="Normal 48 6 4" xfId="7650" xr:uid="{E2C9BD87-E478-4B56-801A-9B075BD05C11}"/>
    <cellStyle name="Normal 48 6 5" xfId="16881" xr:uid="{65C0FCF7-09D4-4AB6-8F14-5E34FCD0298C}"/>
    <cellStyle name="Normal 48 6 6" xfId="23417" xr:uid="{284B9A59-6113-4680-9BAF-7F3C92ABAF9B}"/>
    <cellStyle name="Normal 48 6 7" xfId="29115" xr:uid="{B3FFAF39-844E-471F-8697-19D008D4E262}"/>
    <cellStyle name="Normal 48 6 8" xfId="34813" xr:uid="{BDB79D5B-BC69-442C-944A-3D16F79A12F1}"/>
    <cellStyle name="Normal 48 60" xfId="7651" xr:uid="{C0532F62-B822-4F60-A241-D15F11C8C48E}"/>
    <cellStyle name="Normal 48 60 2" xfId="16883" xr:uid="{A3D3ED24-6CB7-4E79-9B6D-E81862FDA9D9}"/>
    <cellStyle name="Normal 48 60 3" xfId="23419" xr:uid="{E2A02B28-CF8D-42D0-ACE0-D160FFADC395}"/>
    <cellStyle name="Normal 48 60 4" xfId="29117" xr:uid="{C8ABFBD6-0394-40C0-947C-D8129AA8CC55}"/>
    <cellStyle name="Normal 48 60 5" xfId="34815" xr:uid="{D1F813B0-CA35-4FB8-BACC-1234EEBC756A}"/>
    <cellStyle name="Normal 48 61" xfId="7652" xr:uid="{428A710B-96DE-4DB7-9017-32B6373D4AD9}"/>
    <cellStyle name="Normal 48 61 2" xfId="16884" xr:uid="{0DBD6B59-778A-4128-AAF2-9B0B573B2D14}"/>
    <cellStyle name="Normal 48 61 3" xfId="23420" xr:uid="{98321026-9B82-48A5-8BCE-CCF450716760}"/>
    <cellStyle name="Normal 48 61 4" xfId="29118" xr:uid="{D9DE1345-E625-47C6-9BA2-7491346DA04A}"/>
    <cellStyle name="Normal 48 61 5" xfId="34816" xr:uid="{D60C89C0-13C3-4B14-9D25-FD60F0EA4644}"/>
    <cellStyle name="Normal 48 62" xfId="7653" xr:uid="{445BFEC9-7ECF-4F06-A51F-0D3F3647A3D1}"/>
    <cellStyle name="Normal 48 62 2" xfId="16885" xr:uid="{B6854DD4-CBE4-4685-8AF1-C47FBE8FBD96}"/>
    <cellStyle name="Normal 48 62 3" xfId="23421" xr:uid="{287A6F1E-35D7-420C-870D-E42E01DA9CAF}"/>
    <cellStyle name="Normal 48 62 4" xfId="29119" xr:uid="{7648DD26-A34A-4FA0-9160-E330B407ED77}"/>
    <cellStyle name="Normal 48 62 5" xfId="34817" xr:uid="{E8F03513-DC48-44A7-8404-E10320E2968F}"/>
    <cellStyle name="Normal 48 63" xfId="14012" xr:uid="{3776CDAD-05CB-4213-9323-B39F6C141D9D}"/>
    <cellStyle name="Normal 48 64" xfId="20218" xr:uid="{9CC2B547-6514-4DA6-8F44-BB401C43B12B}"/>
    <cellStyle name="Normal 48 65" xfId="26244" xr:uid="{E0651FEA-B360-4C83-A4D7-5D5F0E52DD77}"/>
    <cellStyle name="Normal 48 66" xfId="31939" xr:uid="{EB5B5F1E-98D2-48A2-A635-68A9FC7FFBA9}"/>
    <cellStyle name="Normal 48 7" xfId="7654" xr:uid="{B219D174-F9A9-47F0-ACD6-AB2833A0C38F}"/>
    <cellStyle name="Normal 48 7 2" xfId="7655" xr:uid="{ACD1AC0E-C430-45E5-8155-4488B4D25757}"/>
    <cellStyle name="Normal 48 7 2 2" xfId="16887" xr:uid="{F057AE1F-9AE5-4953-8031-C0AED231002A}"/>
    <cellStyle name="Normal 48 7 2 3" xfId="23423" xr:uid="{D88036F7-BEB6-4775-B92D-29D2BDD41018}"/>
    <cellStyle name="Normal 48 7 2 4" xfId="29121" xr:uid="{7B438F6C-149D-4487-A548-D949056AFF80}"/>
    <cellStyle name="Normal 48 7 2 5" xfId="34819" xr:uid="{EA9CB94C-9AC2-4D63-9D62-B35C223E0AE5}"/>
    <cellStyle name="Normal 48 7 3" xfId="7656" xr:uid="{D5F3D765-217A-4F24-A6CA-E4259ADA6DF7}"/>
    <cellStyle name="Normal 48 7 4" xfId="7657" xr:uid="{B06F516A-61D4-4DEB-8F7B-6688BE339FDA}"/>
    <cellStyle name="Normal 48 7 5" xfId="16886" xr:uid="{8AF68BF1-14C3-48A9-8972-7BB2F80D9B84}"/>
    <cellStyle name="Normal 48 7 6" xfId="23422" xr:uid="{2E8A6C6D-3BDE-4639-A3A8-4D67DB6A126B}"/>
    <cellStyle name="Normal 48 7 7" xfId="29120" xr:uid="{6A358619-23BD-448D-911E-B2FDEA44CD5E}"/>
    <cellStyle name="Normal 48 7 8" xfId="34818" xr:uid="{53766E14-4E22-4309-B331-F024192573FC}"/>
    <cellStyle name="Normal 48 8" xfId="7658" xr:uid="{C3E22B6D-B49B-49E8-902E-F676CBB5482E}"/>
    <cellStyle name="Normal 48 8 2" xfId="7659" xr:uid="{66734846-89AA-4265-825C-64798315A9AD}"/>
    <cellStyle name="Normal 48 8 2 2" xfId="16889" xr:uid="{24AE1294-4358-4A64-B495-EA5D3DF0109F}"/>
    <cellStyle name="Normal 48 8 2 3" xfId="23425" xr:uid="{7A48AE36-D673-4EF7-BB49-00695A58C144}"/>
    <cellStyle name="Normal 48 8 2 4" xfId="29123" xr:uid="{BF38A44F-CB1D-42CE-AD8D-FE5536F517A9}"/>
    <cellStyle name="Normal 48 8 2 5" xfId="34821" xr:uid="{AFD1E3DB-7589-4CFD-962D-2793AE09B44B}"/>
    <cellStyle name="Normal 48 8 3" xfId="7660" xr:uid="{19A2E025-2390-47B1-AE34-BE84624E2D01}"/>
    <cellStyle name="Normal 48 8 4" xfId="7661" xr:uid="{90A2E323-6A5C-4B35-A62F-C7807D041469}"/>
    <cellStyle name="Normal 48 8 5" xfId="16888" xr:uid="{50AEBB9D-46C5-4CA2-A477-24F8A5D366E1}"/>
    <cellStyle name="Normal 48 8 6" xfId="23424" xr:uid="{536E48D0-C5CC-44E3-AB7B-AFD20B4D97E3}"/>
    <cellStyle name="Normal 48 8 7" xfId="29122" xr:uid="{E81AEACF-3D5E-448C-BC01-EE18F9C735D6}"/>
    <cellStyle name="Normal 48 8 8" xfId="34820" xr:uid="{DB2BF7E8-82E5-4234-97B2-9C03FD026D92}"/>
    <cellStyle name="Normal 48 9" xfId="7662" xr:uid="{BCF1501C-C5F5-4369-BB59-6C2EBA9CFF23}"/>
    <cellStyle name="Normal 48 9 2" xfId="7663" xr:uid="{7F0BDF6B-3EE9-4606-BA15-7F63C7843FF8}"/>
    <cellStyle name="Normal 48 9 2 2" xfId="16891" xr:uid="{F5F0AD99-A07B-481B-9517-278B051D275D}"/>
    <cellStyle name="Normal 48 9 2 3" xfId="23427" xr:uid="{34B2D2C9-038E-4DCD-8EA6-F607FD8B50FB}"/>
    <cellStyle name="Normal 48 9 2 4" xfId="29125" xr:uid="{D7245658-8106-4554-AA43-70EB4478C124}"/>
    <cellStyle name="Normal 48 9 2 5" xfId="34823" xr:uid="{4794FA83-8357-4258-A0B6-F493FA796DEC}"/>
    <cellStyle name="Normal 48 9 3" xfId="7664" xr:uid="{20B9056F-A458-44CA-BEE9-7D85E632B0C9}"/>
    <cellStyle name="Normal 48 9 4" xfId="7665" xr:uid="{EA5917AA-4B8F-446A-A4FE-9CB6D1D4F379}"/>
    <cellStyle name="Normal 48 9 5" xfId="16890" xr:uid="{7CED35ED-78C1-426C-BF6F-88CCE161E310}"/>
    <cellStyle name="Normal 48 9 6" xfId="23426" xr:uid="{01023878-B95D-4849-AEEC-6ACF63C95B55}"/>
    <cellStyle name="Normal 48 9 7" xfId="29124" xr:uid="{E9A5128F-B8E4-4639-B3C7-EA449C86A07D}"/>
    <cellStyle name="Normal 48 9 8" xfId="34822" xr:uid="{03E89F81-4D1A-4F4E-A65E-A4C4FC0264FB}"/>
    <cellStyle name="Normal 49" xfId="18" xr:uid="{25828DB8-BC08-4AEB-98CE-A86D155F1BA0}"/>
    <cellStyle name="Normal 49 10" xfId="7666" xr:uid="{676FF356-464B-4714-A246-97CBEE260577}"/>
    <cellStyle name="Normal 49 10 2" xfId="7667" xr:uid="{355E9322-778D-4AE9-B52E-66C6E825E53E}"/>
    <cellStyle name="Normal 49 10 2 2" xfId="16893" xr:uid="{F9BD406F-E03B-4AF8-B9F1-EBB1221CF84F}"/>
    <cellStyle name="Normal 49 10 2 3" xfId="23429" xr:uid="{376F6EEA-FAE3-47D2-AB37-DF2C5548A6AE}"/>
    <cellStyle name="Normal 49 10 2 4" xfId="29127" xr:uid="{7C0FC30F-03AF-40CF-92A9-90AEE1792793}"/>
    <cellStyle name="Normal 49 10 2 5" xfId="34825" xr:uid="{B658A48E-1662-4FDC-9375-2DC83CAC1D59}"/>
    <cellStyle name="Normal 49 10 3" xfId="7668" xr:uid="{520A7FB5-A194-403D-B6F7-A3A955A3F3B5}"/>
    <cellStyle name="Normal 49 10 4" xfId="7669" xr:uid="{1307E3F2-ABCD-4652-B93F-56D4C8BCF65F}"/>
    <cellStyle name="Normal 49 10 5" xfId="16892" xr:uid="{736AF5D4-800F-480D-A3B5-CFD0CD3E1607}"/>
    <cellStyle name="Normal 49 10 6" xfId="23428" xr:uid="{0B9DE630-E777-4B6B-9190-B080013AE47E}"/>
    <cellStyle name="Normal 49 10 7" xfId="29126" xr:uid="{886937EE-F531-4632-9CD0-260ADB9178FD}"/>
    <cellStyle name="Normal 49 10 8" xfId="34824" xr:uid="{41373B3D-53D0-4EE5-A13C-E4D86F803B13}"/>
    <cellStyle name="Normal 49 11" xfId="7670" xr:uid="{D947793E-C122-4DFE-BDF5-E47F46316977}"/>
    <cellStyle name="Normal 49 11 2" xfId="7671" xr:uid="{DF946DC0-4244-4483-A36A-99251DA8E38C}"/>
    <cellStyle name="Normal 49 11 2 2" xfId="16895" xr:uid="{2875D6EC-CA78-495F-8860-94DD4DE814D7}"/>
    <cellStyle name="Normal 49 11 2 3" xfId="23431" xr:uid="{56A26437-206F-4493-9410-F933213A3731}"/>
    <cellStyle name="Normal 49 11 2 4" xfId="29129" xr:uid="{F574973D-629D-40A7-8859-E7555C30990C}"/>
    <cellStyle name="Normal 49 11 2 5" xfId="34827" xr:uid="{DB2BEABC-EF22-428C-8F24-BCAAF0B112D3}"/>
    <cellStyle name="Normal 49 11 3" xfId="7672" xr:uid="{774CCD09-CBB7-4472-8303-582FE2B0BFDB}"/>
    <cellStyle name="Normal 49 11 4" xfId="7673" xr:uid="{D9A28AF0-D606-4CF9-BED3-204D8F4D07B8}"/>
    <cellStyle name="Normal 49 11 5" xfId="16894" xr:uid="{834E080A-A2BE-47B2-815E-0DA38B229BFB}"/>
    <cellStyle name="Normal 49 11 6" xfId="23430" xr:uid="{69F43C6A-327F-4F07-868D-AA3CD8360A17}"/>
    <cellStyle name="Normal 49 11 7" xfId="29128" xr:uid="{394596A3-4AFE-4318-9109-297C6EA8FEE3}"/>
    <cellStyle name="Normal 49 11 8" xfId="34826" xr:uid="{FE1DD617-2F8E-4E8A-90FD-4F8422E0720A}"/>
    <cellStyle name="Normal 49 12" xfId="7674" xr:uid="{36D6AFD8-5A58-4996-A203-CC72189EB54E}"/>
    <cellStyle name="Normal 49 12 2" xfId="7675" xr:uid="{60760188-B66D-482C-A81B-68283E85988D}"/>
    <cellStyle name="Normal 49 12 2 2" xfId="16897" xr:uid="{9E313020-41BF-4349-BACA-9E4E46F5D17A}"/>
    <cellStyle name="Normal 49 12 2 3" xfId="23433" xr:uid="{8944188F-C512-4462-BD6B-C370B2C8DACF}"/>
    <cellStyle name="Normal 49 12 2 4" xfId="29131" xr:uid="{5429C263-3365-4E1B-BD05-96F4055FA14A}"/>
    <cellStyle name="Normal 49 12 2 5" xfId="34829" xr:uid="{4463F431-D033-46A3-B02B-DFFC2509F1F4}"/>
    <cellStyle name="Normal 49 12 3" xfId="7676" xr:uid="{77FCCA41-8CD9-43DE-A1EA-504B8106A33E}"/>
    <cellStyle name="Normal 49 12 4" xfId="7677" xr:uid="{7B722B82-BC48-481D-A673-0874CAFA8517}"/>
    <cellStyle name="Normal 49 12 5" xfId="16896" xr:uid="{F7375FE1-3890-4C59-9EBA-D26FE4117762}"/>
    <cellStyle name="Normal 49 12 6" xfId="23432" xr:uid="{975312E6-7536-4DA9-813C-77C45ED960FB}"/>
    <cellStyle name="Normal 49 12 7" xfId="29130" xr:uid="{12EA7EA7-9CEC-43DB-B7A7-B91C3EEE91B1}"/>
    <cellStyle name="Normal 49 12 8" xfId="34828" xr:uid="{B87D3652-B06C-45EB-855E-679A1EA65242}"/>
    <cellStyle name="Normal 49 13" xfId="7678" xr:uid="{5C62A60C-D9A5-42A1-A03C-610ACFD997FE}"/>
    <cellStyle name="Normal 49 13 2" xfId="7679" xr:uid="{3C900A13-041B-429A-9D21-4540C4DFFFB2}"/>
    <cellStyle name="Normal 49 13 2 2" xfId="16899" xr:uid="{9A781B7B-1785-44C9-9B6B-407EF4E00C83}"/>
    <cellStyle name="Normal 49 13 2 3" xfId="23435" xr:uid="{237A58D2-A860-425C-AA1E-E8249C68EB42}"/>
    <cellStyle name="Normal 49 13 2 4" xfId="29133" xr:uid="{7564E288-EE57-4FCD-94D7-D5D8B0FBD1F0}"/>
    <cellStyle name="Normal 49 13 2 5" xfId="34831" xr:uid="{05803939-D273-4B89-B9F9-AC05EF2E5C4E}"/>
    <cellStyle name="Normal 49 13 3" xfId="7680" xr:uid="{E6FEAF91-70DF-46B1-A83D-63DF084AADA9}"/>
    <cellStyle name="Normal 49 13 4" xfId="7681" xr:uid="{AA3CBB69-8F5C-424E-B3EF-82A567147222}"/>
    <cellStyle name="Normal 49 13 5" xfId="16898" xr:uid="{BF48DD98-D144-490E-8978-D8A35DD814C5}"/>
    <cellStyle name="Normal 49 13 6" xfId="23434" xr:uid="{78FB3ED8-9443-466C-A321-E4CB8CB4551E}"/>
    <cellStyle name="Normal 49 13 7" xfId="29132" xr:uid="{13790935-E7F5-416E-9CB8-5F7E50C51690}"/>
    <cellStyle name="Normal 49 13 8" xfId="34830" xr:uid="{9DBCF110-DF39-49E8-98D8-D4168F4AF602}"/>
    <cellStyle name="Normal 49 14" xfId="7682" xr:uid="{ECFC3A1B-D30E-4AE1-B03D-4EDAEC6B7622}"/>
    <cellStyle name="Normal 49 14 2" xfId="7683" xr:uid="{B0FADEFF-9FB6-4FBE-A6EE-A015ACC3835A}"/>
    <cellStyle name="Normal 49 14 2 2" xfId="16901" xr:uid="{3F52720D-96AB-4641-9DCC-7DEC47C3C637}"/>
    <cellStyle name="Normal 49 14 2 3" xfId="23437" xr:uid="{60512B81-01FF-4E31-B7F5-A89672DB24F3}"/>
    <cellStyle name="Normal 49 14 2 4" xfId="29135" xr:uid="{C3890BD1-9143-4583-8BF7-83C2A7C258C6}"/>
    <cellStyle name="Normal 49 14 2 5" xfId="34833" xr:uid="{98DD5CB9-5C24-447B-9C10-978768949C86}"/>
    <cellStyle name="Normal 49 14 3" xfId="7684" xr:uid="{F1875A95-AB36-4AC6-89B8-4C8EF9DD6779}"/>
    <cellStyle name="Normal 49 14 4" xfId="7685" xr:uid="{5AFDCE62-7E3F-489D-9A44-13638AB08E0D}"/>
    <cellStyle name="Normal 49 14 5" xfId="16900" xr:uid="{B3C86B97-EC1C-4882-B87D-56CB17E81964}"/>
    <cellStyle name="Normal 49 14 6" xfId="23436" xr:uid="{91F83D9F-1ABA-4887-94A4-12358A3885F9}"/>
    <cellStyle name="Normal 49 14 7" xfId="29134" xr:uid="{DE8EB088-4A4A-4D13-9340-69A34919D368}"/>
    <cellStyle name="Normal 49 14 8" xfId="34832" xr:uid="{E251B515-9FE0-4A01-AC36-B8E5963EC467}"/>
    <cellStyle name="Normal 49 15" xfId="7686" xr:uid="{7DEEFC4D-203F-4B9B-A03A-8EE8DECB260B}"/>
    <cellStyle name="Normal 49 15 2" xfId="7687" xr:uid="{966701D4-5E99-4EC7-9128-D664803B9DAC}"/>
    <cellStyle name="Normal 49 15 2 2" xfId="16903" xr:uid="{2B039078-4954-409B-967C-5974EEEDB2BD}"/>
    <cellStyle name="Normal 49 15 2 3" xfId="23439" xr:uid="{9E1AE40D-08BE-46C5-ABA3-FD9035900892}"/>
    <cellStyle name="Normal 49 15 2 4" xfId="29137" xr:uid="{EB91AF31-F732-4124-8C5C-0EB32B771DD8}"/>
    <cellStyle name="Normal 49 15 2 5" xfId="34835" xr:uid="{965D6E97-19AA-43DA-935A-30640E339064}"/>
    <cellStyle name="Normal 49 15 3" xfId="7688" xr:uid="{CF4A13ED-584D-4122-B592-04BA5B6451FC}"/>
    <cellStyle name="Normal 49 15 4" xfId="7689" xr:uid="{120C8327-7A3E-46D3-BCDA-53B00730DF24}"/>
    <cellStyle name="Normal 49 15 5" xfId="16902" xr:uid="{4DB3241C-6F95-4FE0-8910-A727AB19CDED}"/>
    <cellStyle name="Normal 49 15 6" xfId="23438" xr:uid="{EDC8EBEE-98B0-432F-BB2B-403A27A1F099}"/>
    <cellStyle name="Normal 49 15 7" xfId="29136" xr:uid="{5B51F107-C9FF-4A5D-BDAA-8B04E6A44C18}"/>
    <cellStyle name="Normal 49 15 8" xfId="34834" xr:uid="{BEA53FEA-BDBB-4009-B01A-9C63EE86A0AA}"/>
    <cellStyle name="Normal 49 16" xfId="7690" xr:uid="{50172E13-E615-4894-B69D-95EB849D53B5}"/>
    <cellStyle name="Normal 49 16 2" xfId="7691" xr:uid="{EA114752-0109-4EC3-A44A-408695019087}"/>
    <cellStyle name="Normal 49 16 2 2" xfId="16905" xr:uid="{F3475337-E8CA-44D7-B303-E797C5EFC3CA}"/>
    <cellStyle name="Normal 49 16 2 3" xfId="23441" xr:uid="{62570070-F8AD-4FDB-8173-6B13D6A849B6}"/>
    <cellStyle name="Normal 49 16 2 4" xfId="29139" xr:uid="{88CCB10B-CB1B-4EBC-A238-5DE536BBE4A1}"/>
    <cellStyle name="Normal 49 16 2 5" xfId="34837" xr:uid="{5B495619-2C65-4922-B461-774E2FA6CA98}"/>
    <cellStyle name="Normal 49 16 3" xfId="7692" xr:uid="{1B6BED3F-98B1-4369-87C9-D1D2946E80AA}"/>
    <cellStyle name="Normal 49 16 4" xfId="7693" xr:uid="{685A258A-EF6F-478A-B4AD-262C9B07DC18}"/>
    <cellStyle name="Normal 49 16 5" xfId="16904" xr:uid="{69643E58-8099-4398-908F-37921A019ABD}"/>
    <cellStyle name="Normal 49 16 6" xfId="23440" xr:uid="{9289D928-7149-4556-84FE-51EFDFFE73BE}"/>
    <cellStyle name="Normal 49 16 7" xfId="29138" xr:uid="{C4B90712-5783-4037-8576-58EEA122A428}"/>
    <cellStyle name="Normal 49 16 8" xfId="34836" xr:uid="{4488AA84-AEC2-418F-96E2-BD912A88E7D0}"/>
    <cellStyle name="Normal 49 17" xfId="7694" xr:uid="{3109EDD6-8C43-4D2F-A3FF-03120407AACB}"/>
    <cellStyle name="Normal 49 17 2" xfId="7695" xr:uid="{6CFA3E40-DBCD-4669-8E18-EA61A940D574}"/>
    <cellStyle name="Normal 49 17 2 2" xfId="16907" xr:uid="{B2AF89DA-E0E6-4B8D-ACBC-6CB05C06B5B5}"/>
    <cellStyle name="Normal 49 17 2 3" xfId="23443" xr:uid="{B164B6BB-0810-4419-A9EA-09AC040FC75D}"/>
    <cellStyle name="Normal 49 17 2 4" xfId="29141" xr:uid="{B7E4E007-98AD-47F9-82A3-0DA548955C3D}"/>
    <cellStyle name="Normal 49 17 2 5" xfId="34839" xr:uid="{E5D9C50B-6320-47AB-AACF-3D7185423C19}"/>
    <cellStyle name="Normal 49 17 3" xfId="7696" xr:uid="{C71B5818-6F3A-43AF-9B50-FC734FE62547}"/>
    <cellStyle name="Normal 49 17 4" xfId="7697" xr:uid="{E17D8A34-ED89-4A2D-8D71-DCE11F6A3C55}"/>
    <cellStyle name="Normal 49 17 5" xfId="16906" xr:uid="{D85CD6FE-EF8D-49B4-B1B6-BB661F882C87}"/>
    <cellStyle name="Normal 49 17 6" xfId="23442" xr:uid="{CA329F42-3858-4FE6-94BE-BEB1E3BAE5F3}"/>
    <cellStyle name="Normal 49 17 7" xfId="29140" xr:uid="{153CC302-6D49-4CD6-B817-7E079B7B648A}"/>
    <cellStyle name="Normal 49 17 8" xfId="34838" xr:uid="{76F23F57-7A8E-42C9-862B-EBC756FF37B9}"/>
    <cellStyle name="Normal 49 18" xfId="7698" xr:uid="{F5CAE95D-3623-49C1-A01C-76B78EBADC03}"/>
    <cellStyle name="Normal 49 18 2" xfId="7699" xr:uid="{8FD2DA83-E240-4024-BB68-7D0B09DFB8C0}"/>
    <cellStyle name="Normal 49 18 2 2" xfId="16909" xr:uid="{B2C17756-8311-4765-9724-1BD7160DB1E5}"/>
    <cellStyle name="Normal 49 18 2 3" xfId="23445" xr:uid="{F685E5F1-4362-45E7-B156-9D75C8F57F65}"/>
    <cellStyle name="Normal 49 18 2 4" xfId="29143" xr:uid="{2996A581-5286-4F8A-A247-CAD6720A6B86}"/>
    <cellStyle name="Normal 49 18 2 5" xfId="34841" xr:uid="{F193A825-7466-42D4-8347-680178CE2B66}"/>
    <cellStyle name="Normal 49 18 3" xfId="7700" xr:uid="{EC207495-DAF7-44F8-BCBC-0F328F593037}"/>
    <cellStyle name="Normal 49 18 4" xfId="7701" xr:uid="{AC64D087-E6FA-464F-B490-CC8C2099A387}"/>
    <cellStyle name="Normal 49 18 5" xfId="16908" xr:uid="{E70CEFF6-A510-48F7-BA6F-A02C6E868C57}"/>
    <cellStyle name="Normal 49 18 6" xfId="23444" xr:uid="{FB662D0C-7DF8-4CD0-98EE-821C93147141}"/>
    <cellStyle name="Normal 49 18 7" xfId="29142" xr:uid="{DCFCC6F7-92FE-4B52-9441-39A6FCC7DA58}"/>
    <cellStyle name="Normal 49 18 8" xfId="34840" xr:uid="{1CD4EBE6-6499-4440-8DE6-79124DBF430E}"/>
    <cellStyle name="Normal 49 19" xfId="7702" xr:uid="{519EC727-579D-4339-A108-AACC863D42B3}"/>
    <cellStyle name="Normal 49 19 2" xfId="7703" xr:uid="{E4331F6A-19E6-4112-A5D4-60407807BD13}"/>
    <cellStyle name="Normal 49 19 2 2" xfId="16911" xr:uid="{FF130398-CE30-444A-84C4-723D74936AB8}"/>
    <cellStyle name="Normal 49 19 2 3" xfId="23447" xr:uid="{DA15D30B-D803-4C3F-9955-F37E4FA3F641}"/>
    <cellStyle name="Normal 49 19 2 4" xfId="29145" xr:uid="{2484FB24-4C79-421B-B5F0-52E0B61CC2E3}"/>
    <cellStyle name="Normal 49 19 2 5" xfId="34843" xr:uid="{211EC8E7-3A9E-4B0A-A981-ECECF2C955A7}"/>
    <cellStyle name="Normal 49 19 3" xfId="7704" xr:uid="{4BAA1A33-DFDF-4FCB-8667-D16344D9685F}"/>
    <cellStyle name="Normal 49 19 4" xfId="7705" xr:uid="{4636D5C5-1B4E-48DF-8FC2-1CBD915115B0}"/>
    <cellStyle name="Normal 49 19 5" xfId="16910" xr:uid="{EB9410EB-6A02-4479-A4EB-43B087FF2B15}"/>
    <cellStyle name="Normal 49 19 6" xfId="23446" xr:uid="{78EFA149-5F52-4105-B471-4A9F36B030FA}"/>
    <cellStyle name="Normal 49 19 7" xfId="29144" xr:uid="{EB537C21-1743-443D-AC67-0DB0C56309A0}"/>
    <cellStyle name="Normal 49 19 8" xfId="34842" xr:uid="{6C84B430-C3B8-497E-89A2-4BA9B69834E5}"/>
    <cellStyle name="Normal 49 2" xfId="40" xr:uid="{D59D2C19-AF92-4FD8-8C38-AD2F1F2C3B33}"/>
    <cellStyle name="Normal 49 2 2" xfId="7707" xr:uid="{D959A995-5C42-4677-9A4C-DFB19A502114}"/>
    <cellStyle name="Normal 49 2 2 2" xfId="16913" xr:uid="{71202052-6CFA-49F3-87B9-6770C1C617E3}"/>
    <cellStyle name="Normal 49 2 2 3" xfId="23449" xr:uid="{452CAC23-EEA3-462E-8432-AC56219E0EBD}"/>
    <cellStyle name="Normal 49 2 2 4" xfId="29147" xr:uid="{15BBD558-08D4-4FF9-9CDA-9087238FDDDA}"/>
    <cellStyle name="Normal 49 2 2 5" xfId="34845" xr:uid="{D40E7200-7197-4A94-8774-5AA9317359BC}"/>
    <cellStyle name="Normal 49 2 3" xfId="7708" xr:uid="{F8E43247-36B6-4EEE-BEDF-293177D80A28}"/>
    <cellStyle name="Normal 49 2 4" xfId="7709" xr:uid="{E1C1C082-C579-4CDE-A563-8AA9482D5F9B}"/>
    <cellStyle name="Normal 49 2 5" xfId="7706" xr:uid="{79A387E4-819C-4CDA-9684-1B5C7BCE022D}"/>
    <cellStyle name="Normal 49 2 5 2" xfId="20113" xr:uid="{7B5ED396-2FD7-4FB5-BE2B-1CD320C7A21D}"/>
    <cellStyle name="Normal 49 2 6" xfId="16912" xr:uid="{C02D129C-9E80-4B4A-8DB9-C5668AF01A9C}"/>
    <cellStyle name="Normal 49 2 7" xfId="23448" xr:uid="{E3E92B80-5BCE-43A5-9CD9-C246C743CC93}"/>
    <cellStyle name="Normal 49 2 8" xfId="29146" xr:uid="{BDB8F24D-30DA-4C4F-A9E3-EDAD72D2C4A5}"/>
    <cellStyle name="Normal 49 2 9" xfId="34844" xr:uid="{AC620CD5-74E7-40D6-B1D9-FE924865BF2F}"/>
    <cellStyle name="Normal 49 20" xfId="7710" xr:uid="{04218522-9BB7-4B5E-A950-23C2F00B8684}"/>
    <cellStyle name="Normal 49 20 2" xfId="7711" xr:uid="{9339AE85-5B25-4D36-A32A-E27758969A7F}"/>
    <cellStyle name="Normal 49 20 2 2" xfId="16915" xr:uid="{A29C4D83-14A2-4DB4-AC1A-59349D368076}"/>
    <cellStyle name="Normal 49 20 2 3" xfId="23451" xr:uid="{ECF64142-730A-43D7-9930-EB78D4F6398D}"/>
    <cellStyle name="Normal 49 20 2 4" xfId="29149" xr:uid="{FED0699C-64F5-40DA-AC6A-187F565B279D}"/>
    <cellStyle name="Normal 49 20 2 5" xfId="34847" xr:uid="{2BD4AC52-31B6-4F28-B15C-A24CFECBAD24}"/>
    <cellStyle name="Normal 49 20 3" xfId="7712" xr:uid="{764F4DA3-D2F5-4C9D-9E34-3194FC38A53D}"/>
    <cellStyle name="Normal 49 20 4" xfId="7713" xr:uid="{689D5EF1-0D73-4758-B714-DF2B6188D69B}"/>
    <cellStyle name="Normal 49 20 5" xfId="16914" xr:uid="{DB8B1BBF-9D6A-4C67-9F63-AAE81485683A}"/>
    <cellStyle name="Normal 49 20 6" xfId="23450" xr:uid="{29D06357-57E9-49F3-A7F8-19548FEAFDB7}"/>
    <cellStyle name="Normal 49 20 7" xfId="29148" xr:uid="{46992B98-C900-4E14-A131-B4B5329FB19E}"/>
    <cellStyle name="Normal 49 20 8" xfId="34846" xr:uid="{E6CDD857-8E8A-4309-8326-E1DC59BF2DF1}"/>
    <cellStyle name="Normal 49 21" xfId="7714" xr:uid="{71BD9203-2BC5-4468-A1A2-3A66AB2FEE53}"/>
    <cellStyle name="Normal 49 21 2" xfId="7715" xr:uid="{BBBC2266-E89D-4504-A359-D40DD322D8D5}"/>
    <cellStyle name="Normal 49 21 2 2" xfId="16917" xr:uid="{B43B5793-A257-478C-8AC7-D0FFC8341B56}"/>
    <cellStyle name="Normal 49 21 2 3" xfId="23453" xr:uid="{0D2718A8-5454-48DC-8D58-AE3B86B7B482}"/>
    <cellStyle name="Normal 49 21 2 4" xfId="29151" xr:uid="{B0565A39-136E-4960-B99D-643A740C3CFE}"/>
    <cellStyle name="Normal 49 21 2 5" xfId="34849" xr:uid="{AD847EA6-F867-454A-ACE6-49E3EAC2630E}"/>
    <cellStyle name="Normal 49 21 3" xfId="7716" xr:uid="{553A5221-365E-4B19-81DA-2066FE880202}"/>
    <cellStyle name="Normal 49 21 4" xfId="7717" xr:uid="{707C4805-BB60-4244-9158-FF1FFE9C8AF4}"/>
    <cellStyle name="Normal 49 21 5" xfId="16916" xr:uid="{AAA1F13A-D845-4797-905A-908CB9862787}"/>
    <cellStyle name="Normal 49 21 6" xfId="23452" xr:uid="{7182A6AB-4159-4D6A-8D15-6E4385CB1E64}"/>
    <cellStyle name="Normal 49 21 7" xfId="29150" xr:uid="{22174DC7-7225-4F79-8FF9-4E763144636D}"/>
    <cellStyle name="Normal 49 21 8" xfId="34848" xr:uid="{2EA8595E-44D0-4FB8-800B-856B4EFAE278}"/>
    <cellStyle name="Normal 49 22" xfId="7718" xr:uid="{97D0BF54-A1D1-4217-B7EE-4C9A7C1E1C49}"/>
    <cellStyle name="Normal 49 22 2" xfId="7719" xr:uid="{BBC1ABE7-BED6-466D-9011-7FE38B06E93A}"/>
    <cellStyle name="Normal 49 22 2 2" xfId="16919" xr:uid="{C07C4B4B-F9F3-487E-BE87-A01CF6BCD279}"/>
    <cellStyle name="Normal 49 22 2 3" xfId="23455" xr:uid="{0E400C90-E457-421F-AFF4-769951F9B76C}"/>
    <cellStyle name="Normal 49 22 2 4" xfId="29153" xr:uid="{CADB62DF-D01C-435B-A890-9CB0D8517877}"/>
    <cellStyle name="Normal 49 22 2 5" xfId="34851" xr:uid="{750CEAC6-AEFF-4CC7-9C46-C2FE50A06578}"/>
    <cellStyle name="Normal 49 22 3" xfId="7720" xr:uid="{53E0C781-A266-47AD-9D03-EC4400DC2E06}"/>
    <cellStyle name="Normal 49 22 4" xfId="7721" xr:uid="{30D6DB98-FBE7-449B-8B26-3F6E6EECA818}"/>
    <cellStyle name="Normal 49 22 5" xfId="16918" xr:uid="{5E6368B9-43DD-4883-9178-D2E22DF8B128}"/>
    <cellStyle name="Normal 49 22 6" xfId="23454" xr:uid="{B44980ED-2139-4CCA-BF83-D881729577A9}"/>
    <cellStyle name="Normal 49 22 7" xfId="29152" xr:uid="{2DF9B6DF-89A4-47F1-928F-4B01B7372F18}"/>
    <cellStyle name="Normal 49 22 8" xfId="34850" xr:uid="{FE258AFD-35F5-4D3B-88D6-2D69E17CD8D6}"/>
    <cellStyle name="Normal 49 23" xfId="7722" xr:uid="{4D80E380-1004-4CDA-A6C2-571BF29FA321}"/>
    <cellStyle name="Normal 49 23 2" xfId="7723" xr:uid="{6AB48D5F-B20F-42C9-832B-423375486A4F}"/>
    <cellStyle name="Normal 49 23 2 2" xfId="16921" xr:uid="{6FDCD16A-AD42-4154-942C-0DD3EDC15329}"/>
    <cellStyle name="Normal 49 23 2 3" xfId="23457" xr:uid="{215EC2A7-0601-4F27-B15C-E570C6DF552C}"/>
    <cellStyle name="Normal 49 23 2 4" xfId="29155" xr:uid="{55FA90D0-87DC-45FC-8695-C508F4A73C98}"/>
    <cellStyle name="Normal 49 23 2 5" xfId="34853" xr:uid="{37F3652B-4E4F-4E05-B4E3-208A51A776FB}"/>
    <cellStyle name="Normal 49 23 3" xfId="7724" xr:uid="{9B4C9DFC-D490-4C5A-A5C2-06AD2B86390A}"/>
    <cellStyle name="Normal 49 23 4" xfId="7725" xr:uid="{DC4E1440-EBC3-4939-810B-27564AA96D54}"/>
    <cellStyle name="Normal 49 23 5" xfId="16920" xr:uid="{BFDB54D6-4C0A-499E-B787-A35FFABF6609}"/>
    <cellStyle name="Normal 49 23 6" xfId="23456" xr:uid="{C0611859-402F-419C-9E9D-EED4DE9641C1}"/>
    <cellStyle name="Normal 49 23 7" xfId="29154" xr:uid="{F6A27743-3817-4929-8135-DA99B081EF96}"/>
    <cellStyle name="Normal 49 23 8" xfId="34852" xr:uid="{518E4BFE-08D0-47FC-AAE8-1C9A6FD7F61C}"/>
    <cellStyle name="Normal 49 24" xfId="7726" xr:uid="{CB475C39-5C09-41B1-8287-630896F9F34E}"/>
    <cellStyle name="Normal 49 24 2" xfId="7727" xr:uid="{4279D6FF-5DD3-4C61-8954-CD8A3F76A3EB}"/>
    <cellStyle name="Normal 49 24 2 2" xfId="16923" xr:uid="{E95AEF10-2B12-4A86-B6B5-12513639375F}"/>
    <cellStyle name="Normal 49 24 2 3" xfId="23459" xr:uid="{3551115A-D011-4F06-AFA5-82BA1CFBC1A0}"/>
    <cellStyle name="Normal 49 24 2 4" xfId="29157" xr:uid="{3E9187A1-0BF3-47B1-B860-3FF4487C66F3}"/>
    <cellStyle name="Normal 49 24 2 5" xfId="34855" xr:uid="{468310DC-B187-42AC-9301-1AF3399A8047}"/>
    <cellStyle name="Normal 49 24 3" xfId="7728" xr:uid="{8C983087-219B-4A2C-B269-EEBFC30341D5}"/>
    <cellStyle name="Normal 49 24 4" xfId="7729" xr:uid="{A7BED57A-CA1B-4AB7-B5D6-E3D7732258B0}"/>
    <cellStyle name="Normal 49 24 5" xfId="16922" xr:uid="{5D7BAB1C-BCA9-48D6-946C-0424FD3A5700}"/>
    <cellStyle name="Normal 49 24 6" xfId="23458" xr:uid="{8A3A760D-1FBD-4FF2-AB04-ACE83DD1D816}"/>
    <cellStyle name="Normal 49 24 7" xfId="29156" xr:uid="{972AC1D3-7C62-40F0-99F8-674831A2F1FE}"/>
    <cellStyle name="Normal 49 24 8" xfId="34854" xr:uid="{9D4C15B6-ABB2-46BD-B4EF-7F5F8A609656}"/>
    <cellStyle name="Normal 49 25" xfId="7730" xr:uid="{3890A5CE-0581-4233-B3B5-41923F790220}"/>
    <cellStyle name="Normal 49 25 2" xfId="7731" xr:uid="{2A0DA958-233E-42E2-AB81-E86D5755D6B1}"/>
    <cellStyle name="Normal 49 25 2 2" xfId="16925" xr:uid="{684650EE-3121-4A01-845D-363661BC41A1}"/>
    <cellStyle name="Normal 49 25 2 3" xfId="23461" xr:uid="{6C0FC2FC-D6BC-4C2C-86FD-BA489EEBF5F9}"/>
    <cellStyle name="Normal 49 25 2 4" xfId="29159" xr:uid="{631A63E8-ABA3-41EF-9113-A6DB2DF5E918}"/>
    <cellStyle name="Normal 49 25 2 5" xfId="34857" xr:uid="{9164A57E-AA44-431A-BAC8-2ADCD69DCE58}"/>
    <cellStyle name="Normal 49 25 3" xfId="7732" xr:uid="{B52F204C-5651-4A2B-9AF5-B4CBCCB933C8}"/>
    <cellStyle name="Normal 49 25 4" xfId="7733" xr:uid="{C6056F0A-2D09-46BF-AE53-CB4AA2CADDCE}"/>
    <cellStyle name="Normal 49 25 5" xfId="16924" xr:uid="{46180F12-865B-43ED-8735-86926A6DF45F}"/>
    <cellStyle name="Normal 49 25 6" xfId="23460" xr:uid="{58B6F68E-E21D-43D0-8B91-D87643D2A765}"/>
    <cellStyle name="Normal 49 25 7" xfId="29158" xr:uid="{90CC02CA-76B5-4434-AE36-72982531BE68}"/>
    <cellStyle name="Normal 49 25 8" xfId="34856" xr:uid="{A9966DF4-DCB6-4ADF-9B44-EEF48EBC716D}"/>
    <cellStyle name="Normal 49 26" xfId="7734" xr:uid="{F872752E-F1AB-4DAE-80B5-351A62302100}"/>
    <cellStyle name="Normal 49 26 2" xfId="7735" xr:uid="{ABEEC715-BE0E-4B54-B615-60CB61FAD00D}"/>
    <cellStyle name="Normal 49 26 2 2" xfId="16927" xr:uid="{1FA7BD06-D9EC-468F-9EAA-8A545599B57F}"/>
    <cellStyle name="Normal 49 26 2 3" xfId="23463" xr:uid="{1EC1DE0A-C70C-4A1D-879B-0097BD13B271}"/>
    <cellStyle name="Normal 49 26 2 4" xfId="29161" xr:uid="{E8A48680-F5D6-42E5-9723-38A873CF513D}"/>
    <cellStyle name="Normal 49 26 2 5" xfId="34859" xr:uid="{CEF3445A-F78F-4CB4-8BDD-D16595EF76B9}"/>
    <cellStyle name="Normal 49 26 3" xfId="7736" xr:uid="{C8BBB420-4C25-46DC-87FC-56770EBAA286}"/>
    <cellStyle name="Normal 49 26 4" xfId="7737" xr:uid="{9C8F0561-EC35-40A3-AF03-A09FC93A5F9E}"/>
    <cellStyle name="Normal 49 26 5" xfId="16926" xr:uid="{17134DB0-F121-488B-9FC3-F0744FADA7AF}"/>
    <cellStyle name="Normal 49 26 6" xfId="23462" xr:uid="{AEFED61A-5C8A-432A-A049-0D8BC2FC06EC}"/>
    <cellStyle name="Normal 49 26 7" xfId="29160" xr:uid="{8C17A4AE-59A1-4CCE-B2BB-465523E176ED}"/>
    <cellStyle name="Normal 49 26 8" xfId="34858" xr:uid="{536E1637-43B5-48EB-A1DF-18442EAE7393}"/>
    <cellStyle name="Normal 49 27" xfId="7738" xr:uid="{FE4A6343-CFE2-41F3-9B7B-DABD75B57813}"/>
    <cellStyle name="Normal 49 27 2" xfId="7739" xr:uid="{91E288F2-E955-4796-BB0F-3C2C5A98B597}"/>
    <cellStyle name="Normal 49 27 2 2" xfId="16929" xr:uid="{7D8F9125-9A31-4262-965E-0B86DA687C2F}"/>
    <cellStyle name="Normal 49 27 2 3" xfId="23465" xr:uid="{8F93CA9C-D502-43C4-8C9F-C6716873CC5F}"/>
    <cellStyle name="Normal 49 27 2 4" xfId="29163" xr:uid="{1109426C-C9D8-4B22-A04E-CDF4899F54DC}"/>
    <cellStyle name="Normal 49 27 2 5" xfId="34861" xr:uid="{238FAD6B-1751-4246-B587-D4E5A1CA4866}"/>
    <cellStyle name="Normal 49 27 3" xfId="7740" xr:uid="{9AD0467E-C7E9-4864-991E-0E9315F4BA6E}"/>
    <cellStyle name="Normal 49 27 4" xfId="7741" xr:uid="{F5DBB2C2-9758-4197-A355-5D8658A61112}"/>
    <cellStyle name="Normal 49 27 5" xfId="16928" xr:uid="{2B8055D9-0901-4CEB-977E-A76B945D8ABB}"/>
    <cellStyle name="Normal 49 27 6" xfId="23464" xr:uid="{9320A6C6-C9F6-4FCB-963C-721814ECE663}"/>
    <cellStyle name="Normal 49 27 7" xfId="29162" xr:uid="{21CBDA00-3B20-466C-88B8-9716E293E656}"/>
    <cellStyle name="Normal 49 27 8" xfId="34860" xr:uid="{C7DB5F5C-64EB-4B1A-A000-38FC93D28F66}"/>
    <cellStyle name="Normal 49 28" xfId="7742" xr:uid="{72BC98EA-4041-497D-A15F-7B6AA323ED66}"/>
    <cellStyle name="Normal 49 28 2" xfId="7743" xr:uid="{7E327597-67F1-47A7-B742-78C0F6534381}"/>
    <cellStyle name="Normal 49 28 2 2" xfId="16931" xr:uid="{F1A9CD6B-C582-45F6-B7B0-883F051FC40C}"/>
    <cellStyle name="Normal 49 28 2 3" xfId="23467" xr:uid="{B5F59DC2-395E-4052-95E2-F57056269D25}"/>
    <cellStyle name="Normal 49 28 2 4" xfId="29165" xr:uid="{F7698940-0810-4CF6-A1A9-083F2D104A87}"/>
    <cellStyle name="Normal 49 28 2 5" xfId="34863" xr:uid="{445AF478-5933-4D01-8D62-F08F8827E01E}"/>
    <cellStyle name="Normal 49 28 3" xfId="7744" xr:uid="{5714C826-84FF-4941-B2B2-31C91CF8566C}"/>
    <cellStyle name="Normal 49 28 4" xfId="7745" xr:uid="{4E058F64-95E9-40A0-8043-1CEFFDAA5FAB}"/>
    <cellStyle name="Normal 49 28 5" xfId="16930" xr:uid="{BDE97FCB-626E-42FB-97E0-E0AD5C611426}"/>
    <cellStyle name="Normal 49 28 6" xfId="23466" xr:uid="{6D4CAB47-7EFC-45BA-99BF-CFA4A6CEABB9}"/>
    <cellStyle name="Normal 49 28 7" xfId="29164" xr:uid="{1ACD0C03-8180-406B-85FE-CF5895F89EEA}"/>
    <cellStyle name="Normal 49 28 8" xfId="34862" xr:uid="{C6344C58-B4FD-458E-A680-DC99572F32BD}"/>
    <cellStyle name="Normal 49 29" xfId="7746" xr:uid="{E17D8676-C6CD-4E92-8002-32FAB149BFF5}"/>
    <cellStyle name="Normal 49 29 2" xfId="7747" xr:uid="{261627C5-75BF-4AD8-88AC-D76788A94B9A}"/>
    <cellStyle name="Normal 49 29 2 2" xfId="16933" xr:uid="{96009246-18B1-49C9-9A00-39C8AF173C98}"/>
    <cellStyle name="Normal 49 29 2 3" xfId="23469" xr:uid="{161AFEEE-B0DD-41F9-9BDD-D1C9B070CABD}"/>
    <cellStyle name="Normal 49 29 2 4" xfId="29167" xr:uid="{557CE4EF-E5DE-47B6-B4E7-C2E1B62DDFA1}"/>
    <cellStyle name="Normal 49 29 2 5" xfId="34865" xr:uid="{B45C1728-E9F7-4AA4-8441-BE872C6C09A0}"/>
    <cellStyle name="Normal 49 29 3" xfId="7748" xr:uid="{BD2F2EC4-DA1A-49BE-9D02-2EE51F4E7F0E}"/>
    <cellStyle name="Normal 49 29 4" xfId="7749" xr:uid="{14B8647F-8BBB-4157-BDF0-BBFD31315C95}"/>
    <cellStyle name="Normal 49 29 5" xfId="16932" xr:uid="{E5951DBA-6D0B-4C9A-9A8A-DED90575DEEA}"/>
    <cellStyle name="Normal 49 29 6" xfId="23468" xr:uid="{91299B73-C346-4F73-B025-CF52DD56CA96}"/>
    <cellStyle name="Normal 49 29 7" xfId="29166" xr:uid="{F1EC5938-4017-466F-AFD0-4333DE40A48D}"/>
    <cellStyle name="Normal 49 29 8" xfId="34864" xr:uid="{B8756ECD-5955-490F-A96D-EEED7E1A951D}"/>
    <cellStyle name="Normal 49 3" xfId="60" xr:uid="{B313043B-CD1A-429C-B2DC-119058B07F5D}"/>
    <cellStyle name="Normal 49 3 2" xfId="7751" xr:uid="{001CB585-28CF-462B-846B-F1E784557E16}"/>
    <cellStyle name="Normal 49 3 2 2" xfId="16935" xr:uid="{B76AE7BD-25E5-4569-9D1D-04DC15B7ADBB}"/>
    <cellStyle name="Normal 49 3 2 3" xfId="23471" xr:uid="{39579261-0516-4E13-BB20-85D73BC02953}"/>
    <cellStyle name="Normal 49 3 2 4" xfId="29169" xr:uid="{4BAADE66-C844-4B80-81C4-F828F275E0E3}"/>
    <cellStyle name="Normal 49 3 2 5" xfId="34867" xr:uid="{0280A4EE-38F8-43F2-AF08-E8751DEDF024}"/>
    <cellStyle name="Normal 49 3 3" xfId="7752" xr:uid="{1F345B23-4EDD-44C5-BD62-89E33DBABD82}"/>
    <cellStyle name="Normal 49 3 4" xfId="7753" xr:uid="{FB2131C2-8553-4591-BCA4-7BB42CAFAACB}"/>
    <cellStyle name="Normal 49 3 5" xfId="7750" xr:uid="{BBFDDEFD-FE22-4908-BF21-68B62E74B95B}"/>
    <cellStyle name="Normal 49 3 5 2" xfId="20114" xr:uid="{3029FA34-5D30-47E0-A01C-1E8C2CBF2C71}"/>
    <cellStyle name="Normal 49 3 6" xfId="16934" xr:uid="{6A8AE10A-6B2A-43D9-B1D1-8C2417892A7C}"/>
    <cellStyle name="Normal 49 3 7" xfId="23470" xr:uid="{594485B5-B4C3-4BB1-ADE2-65909A949FD6}"/>
    <cellStyle name="Normal 49 3 8" xfId="29168" xr:uid="{874ED38B-9147-4D31-916D-4572BD306F25}"/>
    <cellStyle name="Normal 49 3 9" xfId="34866" xr:uid="{AA81F7EE-F1ED-4F60-8186-567305FE183D}"/>
    <cellStyle name="Normal 49 30" xfId="7754" xr:uid="{DE2F6F95-04F8-4C6D-8726-E217A06DE6C8}"/>
    <cellStyle name="Normal 49 30 2" xfId="7755" xr:uid="{78BE804B-5079-4E97-8AA5-07D79D495F32}"/>
    <cellStyle name="Normal 49 30 2 2" xfId="16937" xr:uid="{2A3D8D32-4990-481F-8F95-E47507E98218}"/>
    <cellStyle name="Normal 49 30 2 3" xfId="23473" xr:uid="{75B000D0-E251-4B7B-94F0-698B9A1DDAB0}"/>
    <cellStyle name="Normal 49 30 2 4" xfId="29171" xr:uid="{BBEA5AFE-6FB3-4F5B-8F7F-55B350CB8AA9}"/>
    <cellStyle name="Normal 49 30 2 5" xfId="34869" xr:uid="{87398F48-C0A1-4300-B6F2-A8D948947B7B}"/>
    <cellStyle name="Normal 49 30 3" xfId="7756" xr:uid="{1F61E4A3-494F-4C4B-A651-0AD86957BBBB}"/>
    <cellStyle name="Normal 49 30 4" xfId="7757" xr:uid="{0529139A-5321-406F-9E14-2F944A4E7587}"/>
    <cellStyle name="Normal 49 30 5" xfId="16936" xr:uid="{7BC4769A-D62F-470F-996D-D6B03035B699}"/>
    <cellStyle name="Normal 49 30 6" xfId="23472" xr:uid="{642EE18E-6B08-4258-9EF5-D6BE525B3E9B}"/>
    <cellStyle name="Normal 49 30 7" xfId="29170" xr:uid="{1BFAAECC-7DC1-4350-B49B-C4E1A4AE5404}"/>
    <cellStyle name="Normal 49 30 8" xfId="34868" xr:uid="{46B16129-E88B-457E-974C-DD5F30A2163D}"/>
    <cellStyle name="Normal 49 31" xfId="7758" xr:uid="{90C7E7F1-BAA3-4A61-943B-8E030F2B4B1A}"/>
    <cellStyle name="Normal 49 31 2" xfId="7759" xr:uid="{4FC2295B-0E6D-4C60-9027-DFCE4BF53A63}"/>
    <cellStyle name="Normal 49 31 2 2" xfId="16939" xr:uid="{C9AD61D0-C443-40EB-BCB9-EB19759DE23D}"/>
    <cellStyle name="Normal 49 31 2 3" xfId="23475" xr:uid="{C9AB4A29-C252-4091-9BA0-1A099EEA1B30}"/>
    <cellStyle name="Normal 49 31 2 4" xfId="29173" xr:uid="{9C14193B-55E3-4139-9A79-C43D48FA0A41}"/>
    <cellStyle name="Normal 49 31 2 5" xfId="34871" xr:uid="{5BE4C091-EA4B-44BF-BD54-8A364B977D67}"/>
    <cellStyle name="Normal 49 31 3" xfId="7760" xr:uid="{51476FD2-2F88-4EDD-9785-37D00075EF51}"/>
    <cellStyle name="Normal 49 31 4" xfId="7761" xr:uid="{6563B8A9-331A-4A16-9BE3-5FEF5850FEAA}"/>
    <cellStyle name="Normal 49 31 5" xfId="16938" xr:uid="{38BB50C8-098A-4C7D-9227-BE43FE2AEBFC}"/>
    <cellStyle name="Normal 49 31 6" xfId="23474" xr:uid="{635B2A46-8832-4052-800A-4CE28B44FBF8}"/>
    <cellStyle name="Normal 49 31 7" xfId="29172" xr:uid="{BB6E16D3-E574-4688-86EF-2C3F52DDE48E}"/>
    <cellStyle name="Normal 49 31 8" xfId="34870" xr:uid="{21EBB4FC-DA50-4917-836B-B10D5A03F31E}"/>
    <cellStyle name="Normal 49 32" xfId="7762" xr:uid="{976014C2-68CA-4636-AF97-E593122BBF5E}"/>
    <cellStyle name="Normal 49 32 2" xfId="7763" xr:uid="{84F03D52-3992-43EB-913C-DF9EB859807E}"/>
    <cellStyle name="Normal 49 32 2 2" xfId="16941" xr:uid="{217C6F01-AA41-4A9A-8DF4-780BC7BB7D95}"/>
    <cellStyle name="Normal 49 32 2 3" xfId="23477" xr:uid="{CE8D4EAD-041D-484B-A58D-8421B9099238}"/>
    <cellStyle name="Normal 49 32 2 4" xfId="29175" xr:uid="{CAA37CF4-B414-4444-8246-9B393A7C3D61}"/>
    <cellStyle name="Normal 49 32 2 5" xfId="34873" xr:uid="{B9169B0D-BCAD-4861-9E3B-9530A785FA13}"/>
    <cellStyle name="Normal 49 32 3" xfId="7764" xr:uid="{2F17D655-5BCC-4BFE-80C7-AD28A5E087F2}"/>
    <cellStyle name="Normal 49 32 4" xfId="7765" xr:uid="{32A4273C-DD67-43BA-92C1-B7C9143180F6}"/>
    <cellStyle name="Normal 49 32 5" xfId="16940" xr:uid="{3584F947-4E28-48C5-B94C-67813310BB4E}"/>
    <cellStyle name="Normal 49 32 6" xfId="23476" xr:uid="{AAB1BD80-3507-40A9-ABD1-63496601DA7E}"/>
    <cellStyle name="Normal 49 32 7" xfId="29174" xr:uid="{171743C6-D479-4D41-BFB8-BDDBD4D42474}"/>
    <cellStyle name="Normal 49 32 8" xfId="34872" xr:uid="{D0BBBE71-D3F9-4FBB-AAF0-B74AA9C8A361}"/>
    <cellStyle name="Normal 49 33" xfId="7766" xr:uid="{F0C6DD0C-720C-43D8-A25A-11B749D79C9E}"/>
    <cellStyle name="Normal 49 33 2" xfId="7767" xr:uid="{1F383DC8-1789-4CDA-8F99-7F332055E5D7}"/>
    <cellStyle name="Normal 49 33 2 2" xfId="16943" xr:uid="{FE27261E-C077-4016-AABF-6975FC5398B9}"/>
    <cellStyle name="Normal 49 33 2 3" xfId="23479" xr:uid="{B046CB41-F2FC-4169-A828-59800BF71397}"/>
    <cellStyle name="Normal 49 33 2 4" xfId="29177" xr:uid="{959C1DC1-C479-4B1D-85CC-2B49796C87F1}"/>
    <cellStyle name="Normal 49 33 2 5" xfId="34875" xr:uid="{C6E05892-AD6F-4CA6-BA82-E65E2882B473}"/>
    <cellStyle name="Normal 49 33 3" xfId="7768" xr:uid="{57C135B7-B290-49D2-AAEB-9A703F835834}"/>
    <cellStyle name="Normal 49 33 4" xfId="7769" xr:uid="{E511F90E-24DE-40D4-B241-0D9097BD87D2}"/>
    <cellStyle name="Normal 49 33 5" xfId="16942" xr:uid="{E2EB5F38-F0BE-4539-AEC1-38E035C9DCF5}"/>
    <cellStyle name="Normal 49 33 6" xfId="23478" xr:uid="{A9056A62-0EB5-47AB-BA24-D5B28A5748BE}"/>
    <cellStyle name="Normal 49 33 7" xfId="29176" xr:uid="{7EE0A40E-4347-4063-BFF7-525E4706F8E6}"/>
    <cellStyle name="Normal 49 33 8" xfId="34874" xr:uid="{2C266658-3153-4B57-A661-E8B270973B52}"/>
    <cellStyle name="Normal 49 34" xfId="7770" xr:uid="{F273AB30-54E8-491A-ABCC-B7CE4E99F02C}"/>
    <cellStyle name="Normal 49 34 2" xfId="7771" xr:uid="{BBD75FE2-66C5-49AF-A89C-C42D3DDC88F7}"/>
    <cellStyle name="Normal 49 34 2 2" xfId="16945" xr:uid="{016D27C9-D30A-4B3A-8E3A-FCAA738E2D95}"/>
    <cellStyle name="Normal 49 34 2 3" xfId="23481" xr:uid="{D9C036CD-804D-42CB-A13C-825628317669}"/>
    <cellStyle name="Normal 49 34 2 4" xfId="29179" xr:uid="{9A6F8EB6-8468-4F81-BA6E-DEFB669CCB6E}"/>
    <cellStyle name="Normal 49 34 2 5" xfId="34877" xr:uid="{A76F10EC-0E96-4BFF-86DC-BA6C93F15AFA}"/>
    <cellStyle name="Normal 49 34 3" xfId="7772" xr:uid="{BA6A3C32-3B69-4D9B-B3DD-2205F0EBA261}"/>
    <cellStyle name="Normal 49 34 4" xfId="7773" xr:uid="{EC34959B-A870-4C12-81F2-B4A751403A7E}"/>
    <cellStyle name="Normal 49 34 5" xfId="16944" xr:uid="{67350E8C-AB1B-4151-86A8-E84CAF76B223}"/>
    <cellStyle name="Normal 49 34 6" xfId="23480" xr:uid="{6578A368-D001-4128-8B1D-B85FAC0ECE94}"/>
    <cellStyle name="Normal 49 34 7" xfId="29178" xr:uid="{9C406112-993F-489F-8DC4-D2E1D2CFDADA}"/>
    <cellStyle name="Normal 49 34 8" xfId="34876" xr:uid="{E8553BC8-B2A6-4EF6-A187-E15AA5EA4399}"/>
    <cellStyle name="Normal 49 35" xfId="7774" xr:uid="{D3540A5E-8509-4273-A22C-8F2D627F8486}"/>
    <cellStyle name="Normal 49 35 2" xfId="16946" xr:uid="{900B1CA0-1CDD-4E9A-819C-0EB0DF1E91FC}"/>
    <cellStyle name="Normal 49 35 3" xfId="23482" xr:uid="{88049902-47A6-4663-83B7-6A895F7AE10E}"/>
    <cellStyle name="Normal 49 35 4" xfId="29180" xr:uid="{D2C415F0-91CD-48E9-A217-6FD172721993}"/>
    <cellStyle name="Normal 49 35 5" xfId="34878" xr:uid="{8E5A6EC8-9DAE-4983-84AD-A5607401FB0A}"/>
    <cellStyle name="Normal 49 36" xfId="7775" xr:uid="{4023DE44-A811-4C7D-9B4B-E9D7FFE7D94C}"/>
    <cellStyle name="Normal 49 36 2" xfId="16947" xr:uid="{77145B4C-2527-46BF-AC00-54FEB890DF55}"/>
    <cellStyle name="Normal 49 36 3" xfId="23483" xr:uid="{84CA52E5-16B6-496C-B0D0-DC7B481DF5B6}"/>
    <cellStyle name="Normal 49 36 4" xfId="29181" xr:uid="{D7582604-7D5F-4CCC-8DC9-F6BD7E8C2585}"/>
    <cellStyle name="Normal 49 36 5" xfId="34879" xr:uid="{9F4F6832-6A05-48BB-88F7-594852DDCA98}"/>
    <cellStyle name="Normal 49 37" xfId="7776" xr:uid="{42BDB828-46B4-43FF-AF6A-57DE1DB65E19}"/>
    <cellStyle name="Normal 49 37 2" xfId="16948" xr:uid="{84F1AC30-38E1-4128-9ACD-77A7662143A0}"/>
    <cellStyle name="Normal 49 37 3" xfId="23484" xr:uid="{C4720FF0-7771-480E-8063-33AA795EB5DD}"/>
    <cellStyle name="Normal 49 37 4" xfId="29182" xr:uid="{07C129BE-8CC3-44F7-8C63-D3611C401971}"/>
    <cellStyle name="Normal 49 37 5" xfId="34880" xr:uid="{22B9C554-9477-45E7-B826-6AFA90A43EAB}"/>
    <cellStyle name="Normal 49 38" xfId="7777" xr:uid="{5566A6D9-F8C1-4ADF-A2AF-949F457A23F0}"/>
    <cellStyle name="Normal 49 38 2" xfId="16949" xr:uid="{595A7125-DE90-4069-AAD4-2C3199D0C701}"/>
    <cellStyle name="Normal 49 38 3" xfId="23485" xr:uid="{F506380E-A098-4B56-B73E-375A5AFB4FB5}"/>
    <cellStyle name="Normal 49 38 4" xfId="29183" xr:uid="{3D38C6A7-6348-4BAC-B238-D776E2C5D317}"/>
    <cellStyle name="Normal 49 38 5" xfId="34881" xr:uid="{064D4DA9-0FA7-4874-8F7B-0301A0848D8F}"/>
    <cellStyle name="Normal 49 39" xfId="7778" xr:uid="{EF7F96C0-0BC2-451E-A1B0-A9CFD5EB1122}"/>
    <cellStyle name="Normal 49 39 2" xfId="16950" xr:uid="{5B2F79E1-FD3B-4735-896F-DB9B1F950E81}"/>
    <cellStyle name="Normal 49 39 3" xfId="23486" xr:uid="{C0BBA434-D1A9-466D-A832-F99A80EB8771}"/>
    <cellStyle name="Normal 49 39 4" xfId="29184" xr:uid="{CFA5B150-9DBE-4F94-A6FA-072B881FA299}"/>
    <cellStyle name="Normal 49 39 5" xfId="34882" xr:uid="{556E6F28-EBC8-4543-9686-D10774D9E621}"/>
    <cellStyle name="Normal 49 4" xfId="7779" xr:uid="{BDD8DAAF-56D2-4159-863D-60FD72E30D0B}"/>
    <cellStyle name="Normal 49 4 2" xfId="7780" xr:uid="{9EFB3A23-8281-4A39-909F-C613E0031EAF}"/>
    <cellStyle name="Normal 49 4 2 2" xfId="16952" xr:uid="{10567FBF-AFF6-4129-8781-194D6D0D29FE}"/>
    <cellStyle name="Normal 49 4 2 3" xfId="23488" xr:uid="{84158EFC-B4D4-4B21-B4C7-7D9A1F27F677}"/>
    <cellStyle name="Normal 49 4 2 4" xfId="29186" xr:uid="{CF07D639-0C5F-4E4B-944D-5E5846A08FF9}"/>
    <cellStyle name="Normal 49 4 2 5" xfId="34884" xr:uid="{A7EE4AD9-6309-4BBD-BBE9-4AA6BF3E6958}"/>
    <cellStyle name="Normal 49 4 3" xfId="7781" xr:uid="{84BCC9CF-DD1A-4025-9566-E496FCE83A56}"/>
    <cellStyle name="Normal 49 4 4" xfId="7782" xr:uid="{FA073CCC-D815-4BE7-B695-9EBB5F8CDD42}"/>
    <cellStyle name="Normal 49 4 5" xfId="16951" xr:uid="{79A90D03-9C2D-492A-9D50-09DB4AD13810}"/>
    <cellStyle name="Normal 49 4 6" xfId="23487" xr:uid="{A223522A-369C-408D-877D-4321789B99EC}"/>
    <cellStyle name="Normal 49 4 7" xfId="29185" xr:uid="{F3EEB155-633B-4CAB-86D0-494F148491E4}"/>
    <cellStyle name="Normal 49 4 8" xfId="34883" xr:uid="{7B3FEA49-CEB8-4351-98FB-84EF007A5E35}"/>
    <cellStyle name="Normal 49 40" xfId="7783" xr:uid="{B4BA1EB9-4A1E-442B-95E3-E001D53B6B1C}"/>
    <cellStyle name="Normal 49 40 2" xfId="16953" xr:uid="{1635A814-11F1-490A-BB85-AABACFAF1641}"/>
    <cellStyle name="Normal 49 40 3" xfId="23489" xr:uid="{64752397-B13A-4374-85EF-ABB6E517B9F5}"/>
    <cellStyle name="Normal 49 40 4" xfId="29187" xr:uid="{98D0CC7B-FE72-4E8A-B962-F3A39A653C43}"/>
    <cellStyle name="Normal 49 40 5" xfId="34885" xr:uid="{FE23976F-3C5D-4918-A72A-5756AB845A95}"/>
    <cellStyle name="Normal 49 41" xfId="7784" xr:uid="{FBEC9359-6C26-4BE0-805A-108D3F804D81}"/>
    <cellStyle name="Normal 49 41 2" xfId="16954" xr:uid="{C70B3DC9-774C-4E91-B2B0-B1CBE8A80E42}"/>
    <cellStyle name="Normal 49 41 3" xfId="23490" xr:uid="{ECBDF5BB-2DC4-4100-9546-58E9D9AF6CA2}"/>
    <cellStyle name="Normal 49 41 4" xfId="29188" xr:uid="{F06F17EF-92B1-4DEE-AC2F-9CFBD2404573}"/>
    <cellStyle name="Normal 49 41 5" xfId="34886" xr:uid="{DDCD450F-F2FE-4CC7-A001-8DC6153AF99F}"/>
    <cellStyle name="Normal 49 42" xfId="7785" xr:uid="{A7A71805-AB7A-473E-8131-2B89D2CF382D}"/>
    <cellStyle name="Normal 49 42 2" xfId="16955" xr:uid="{014C37C6-B774-4673-A0C5-CEB48D34A8A4}"/>
    <cellStyle name="Normal 49 42 3" xfId="23491" xr:uid="{43BF0132-C727-48FA-807A-4AAF57564399}"/>
    <cellStyle name="Normal 49 42 4" xfId="29189" xr:uid="{53FF4DE9-FB5C-4172-8099-C9B6FB814732}"/>
    <cellStyle name="Normal 49 42 5" xfId="34887" xr:uid="{EFE8E3E0-EFAC-4097-9CFC-26FCC65626E6}"/>
    <cellStyle name="Normal 49 43" xfId="7786" xr:uid="{0827BB66-F27B-463C-BF01-391CD8F90633}"/>
    <cellStyle name="Normal 49 43 2" xfId="16956" xr:uid="{7B3623DF-FF38-4EED-96B2-8B0824E3A8B0}"/>
    <cellStyle name="Normal 49 43 3" xfId="23492" xr:uid="{7B8B524F-67F3-436E-AF63-E33EF483FD20}"/>
    <cellStyle name="Normal 49 43 4" xfId="29190" xr:uid="{5D820798-79AF-402D-AFA5-E234517CDAC2}"/>
    <cellStyle name="Normal 49 43 5" xfId="34888" xr:uid="{18DB4CBF-B8E3-4586-A2A4-D119F88A945E}"/>
    <cellStyle name="Normal 49 44" xfId="7787" xr:uid="{15A1F963-BBAB-45D4-B62A-EEC9D386F7AC}"/>
    <cellStyle name="Normal 49 44 2" xfId="16957" xr:uid="{04D1442F-F53A-4B98-A117-678C574112D3}"/>
    <cellStyle name="Normal 49 44 3" xfId="23493" xr:uid="{33DF6952-B8C2-4D26-85E1-7602F2ADEA5B}"/>
    <cellStyle name="Normal 49 44 4" xfId="29191" xr:uid="{36615617-E1A2-4858-B23D-B219BD05C2B0}"/>
    <cellStyle name="Normal 49 44 5" xfId="34889" xr:uid="{B7700B0B-B65D-4350-A47D-B17D1660D996}"/>
    <cellStyle name="Normal 49 45" xfId="7788" xr:uid="{6A647BA9-37EB-4480-A677-CC8E922201A1}"/>
    <cellStyle name="Normal 49 45 2" xfId="16958" xr:uid="{F09B8A9D-7494-402D-8554-8D52DCE7CCD3}"/>
    <cellStyle name="Normal 49 45 3" xfId="23494" xr:uid="{656B9955-E324-48F7-8449-F0F6DFB81A5D}"/>
    <cellStyle name="Normal 49 45 4" xfId="29192" xr:uid="{40EE8260-3FFF-41AD-8316-309EB79C37A5}"/>
    <cellStyle name="Normal 49 45 5" xfId="34890" xr:uid="{C785D58F-B0E8-4F80-B178-CA16911D48F1}"/>
    <cellStyle name="Normal 49 46" xfId="7789" xr:uid="{84565881-BBA9-47EB-ACC4-694E8FBB5575}"/>
    <cellStyle name="Normal 49 46 2" xfId="16959" xr:uid="{5F7C53CA-298C-411E-96FC-ABC8A3207E04}"/>
    <cellStyle name="Normal 49 46 3" xfId="23495" xr:uid="{65FD2CEE-628E-4C1E-B317-49A6D7DBB52B}"/>
    <cellStyle name="Normal 49 46 4" xfId="29193" xr:uid="{97B85622-93A0-4979-ADD4-7F47218B648D}"/>
    <cellStyle name="Normal 49 46 5" xfId="34891" xr:uid="{FAF4F447-3C15-471A-B251-1A9D7C12E096}"/>
    <cellStyle name="Normal 49 47" xfId="7790" xr:uid="{A06C2AEF-A20A-4BDE-ABB4-131EBBA7F4DE}"/>
    <cellStyle name="Normal 49 47 2" xfId="16960" xr:uid="{F9BEA1B1-907D-4047-8DE2-D7C7FAF3144F}"/>
    <cellStyle name="Normal 49 47 3" xfId="23496" xr:uid="{74D24527-6041-4FD5-91D3-38F12E82D797}"/>
    <cellStyle name="Normal 49 47 4" xfId="29194" xr:uid="{F9736E1F-E3F3-4849-BB68-503DABD426EB}"/>
    <cellStyle name="Normal 49 47 5" xfId="34892" xr:uid="{076175A7-6AFB-4004-9EFC-C0BDC33D7275}"/>
    <cellStyle name="Normal 49 48" xfId="7791" xr:uid="{1344BD20-7BE0-4091-8EC1-977563D1A38F}"/>
    <cellStyle name="Normal 49 48 2" xfId="16961" xr:uid="{23F7E36B-DE77-4758-A149-8EBAAAF55E08}"/>
    <cellStyle name="Normal 49 48 3" xfId="23497" xr:uid="{0F26F1F0-5A1F-48F0-B60E-CB7098EFB26D}"/>
    <cellStyle name="Normal 49 48 4" xfId="29195" xr:uid="{2F69A422-D5B4-43E8-971A-4CE78DFFBF78}"/>
    <cellStyle name="Normal 49 48 5" xfId="34893" xr:uid="{C8106ADB-71C1-4C4C-B157-7465842F9D31}"/>
    <cellStyle name="Normal 49 49" xfId="7792" xr:uid="{F5D3DAAD-ABB1-4D4B-95B3-C9B51234590B}"/>
    <cellStyle name="Normal 49 49 2" xfId="16962" xr:uid="{B624D98D-EF85-4054-B252-DB8C68725A9A}"/>
    <cellStyle name="Normal 49 49 3" xfId="23498" xr:uid="{F1C857F0-1E81-4B82-AFD3-563F41CA5C64}"/>
    <cellStyle name="Normal 49 49 4" xfId="29196" xr:uid="{C905B819-EF9F-4578-BE85-14B5ED5D5BA8}"/>
    <cellStyle name="Normal 49 49 5" xfId="34894" xr:uid="{0E25A7D3-1791-49EC-87DA-6D8B73B59106}"/>
    <cellStyle name="Normal 49 5" xfId="7793" xr:uid="{846ACE4D-26A5-45BC-A935-BD99B1E15BC3}"/>
    <cellStyle name="Normal 49 5 2" xfId="7794" xr:uid="{3B0CC707-CE6E-42FF-812E-13CA07EA76F8}"/>
    <cellStyle name="Normal 49 5 2 2" xfId="16964" xr:uid="{0A98A78A-4903-4879-A359-A90C5A2C7455}"/>
    <cellStyle name="Normal 49 5 2 3" xfId="23500" xr:uid="{FF2AC766-9C59-47DF-8630-D521DCBBE3E7}"/>
    <cellStyle name="Normal 49 5 2 4" xfId="29198" xr:uid="{5241AD2A-DEC1-4C0E-A8C3-805A0D6EDAE2}"/>
    <cellStyle name="Normal 49 5 2 5" xfId="34896" xr:uid="{3100245A-D035-4DAC-AE87-385277DAE0E2}"/>
    <cellStyle name="Normal 49 5 3" xfId="7795" xr:uid="{DF009B8E-7D27-4545-A75F-67B37A21092E}"/>
    <cellStyle name="Normal 49 5 4" xfId="7796" xr:uid="{6CB578B3-9316-4A79-9311-06553F97A687}"/>
    <cellStyle name="Normal 49 5 5" xfId="16963" xr:uid="{4168E46D-A52A-48E2-9026-6E40F230D154}"/>
    <cellStyle name="Normal 49 5 6" xfId="23499" xr:uid="{F9C20551-0F19-4C0F-98BB-9678C69A9EFC}"/>
    <cellStyle name="Normal 49 5 7" xfId="29197" xr:uid="{0479DDA2-BB92-4E26-9A1A-FD629E427499}"/>
    <cellStyle name="Normal 49 5 8" xfId="34895" xr:uid="{225CEF4D-7C32-45CA-ACB3-E9C7AA508525}"/>
    <cellStyle name="Normal 49 50" xfId="7797" xr:uid="{8C7F5846-EFA7-40B9-87DE-3CC819AE59A4}"/>
    <cellStyle name="Normal 49 50 2" xfId="16965" xr:uid="{7B90A944-6E76-4813-8176-E0B1AF35D431}"/>
    <cellStyle name="Normal 49 50 3" xfId="23501" xr:uid="{EB8B4B25-4B41-4A39-AF50-5B2D726E41D0}"/>
    <cellStyle name="Normal 49 50 4" xfId="29199" xr:uid="{2DAD19D6-2305-4982-A1E0-2C03672C6367}"/>
    <cellStyle name="Normal 49 50 5" xfId="34897" xr:uid="{B2C1EBA3-E28A-48A3-B0A0-09BB4B004D82}"/>
    <cellStyle name="Normal 49 51" xfId="7798" xr:uid="{6905D19F-E779-4F1D-9460-E59B5C3BA159}"/>
    <cellStyle name="Normal 49 51 2" xfId="16966" xr:uid="{B6C4F1FF-C158-4CD7-8B93-AB4340DF34BD}"/>
    <cellStyle name="Normal 49 51 3" xfId="23502" xr:uid="{ABCBA378-8973-469C-896F-FCC681B6E5DC}"/>
    <cellStyle name="Normal 49 51 4" xfId="29200" xr:uid="{63967459-D4D3-4518-A83A-9BEB63AA6CD4}"/>
    <cellStyle name="Normal 49 51 5" xfId="34898" xr:uid="{870B67D2-C388-47D0-9B9E-1987524EF63D}"/>
    <cellStyle name="Normal 49 52" xfId="7799" xr:uid="{479D9EB8-956F-4D3B-A7DD-65E6F1C11588}"/>
    <cellStyle name="Normal 49 52 2" xfId="16967" xr:uid="{B7B77D0A-946A-4EE1-A817-ABC012A89D46}"/>
    <cellStyle name="Normal 49 52 3" xfId="23503" xr:uid="{A849E904-5BF9-4D53-BF05-F8790AF5E9A1}"/>
    <cellStyle name="Normal 49 52 4" xfId="29201" xr:uid="{EE6D0A14-CCEA-48E7-84C7-D8925963FA1B}"/>
    <cellStyle name="Normal 49 52 5" xfId="34899" xr:uid="{48B7E6D7-575F-45E9-A339-4E9C52A4FC78}"/>
    <cellStyle name="Normal 49 53" xfId="7800" xr:uid="{245DEE5C-5843-460E-B34C-647F4A74C808}"/>
    <cellStyle name="Normal 49 53 2" xfId="16968" xr:uid="{E4AD0B42-26A8-43B2-B930-437DE45F0849}"/>
    <cellStyle name="Normal 49 53 3" xfId="23504" xr:uid="{089D848C-3B4F-468B-AF06-62773C0CB821}"/>
    <cellStyle name="Normal 49 53 4" xfId="29202" xr:uid="{E7375998-1B6C-41E8-AF3A-DDEFF223292A}"/>
    <cellStyle name="Normal 49 53 5" xfId="34900" xr:uid="{6D44D49C-7685-40BB-96FD-3D71D50A1C9B}"/>
    <cellStyle name="Normal 49 54" xfId="7801" xr:uid="{9209A4DB-F8DB-4070-B9FE-6E24B395D124}"/>
    <cellStyle name="Normal 49 54 2" xfId="16969" xr:uid="{BBF3A5FF-ED47-46ED-96EB-EF2A1BB8F12A}"/>
    <cellStyle name="Normal 49 54 3" xfId="23505" xr:uid="{982584D0-21E7-417B-9E2F-F306953C3632}"/>
    <cellStyle name="Normal 49 54 4" xfId="29203" xr:uid="{41F53E63-CDD0-4ADC-AB70-746E8AAB9421}"/>
    <cellStyle name="Normal 49 54 5" xfId="34901" xr:uid="{98540D37-0861-4EF2-A0DD-D1F5EE8D5A55}"/>
    <cellStyle name="Normal 49 55" xfId="7802" xr:uid="{5D02D685-B4A2-4E27-9C2A-7EBDA7448D03}"/>
    <cellStyle name="Normal 49 55 2" xfId="16970" xr:uid="{32C6D937-3B11-4DFA-860D-57E4D465FE08}"/>
    <cellStyle name="Normal 49 55 3" xfId="23506" xr:uid="{D2E6969E-055D-4073-8D02-6DEA502C52F9}"/>
    <cellStyle name="Normal 49 55 4" xfId="29204" xr:uid="{507DDA75-62C7-461C-922C-348A6DC84E58}"/>
    <cellStyle name="Normal 49 55 5" xfId="34902" xr:uid="{0FA6AB1D-86EC-42CF-AB95-8EFA995AB8BA}"/>
    <cellStyle name="Normal 49 56" xfId="7803" xr:uid="{BAA1DDD8-0575-4B5F-A1DE-5068FE7E5BDC}"/>
    <cellStyle name="Normal 49 56 2" xfId="16971" xr:uid="{E6CDE707-E6A5-4BE0-ACA5-C577D7BE46E5}"/>
    <cellStyle name="Normal 49 56 3" xfId="23507" xr:uid="{4A5E3D3B-CFE7-410C-8347-A2E44FC2B7CA}"/>
    <cellStyle name="Normal 49 56 4" xfId="29205" xr:uid="{1A2328BB-42C3-4393-AEF8-5E51E5138259}"/>
    <cellStyle name="Normal 49 56 5" xfId="34903" xr:uid="{2BE06158-A90A-467D-BE5C-51947D253EF8}"/>
    <cellStyle name="Normal 49 57" xfId="7804" xr:uid="{3C626553-2BCD-479C-8704-1B8ED1EDE6EA}"/>
    <cellStyle name="Normal 49 57 2" xfId="16972" xr:uid="{3E43501C-EE68-4F20-B4E1-B0BABA9EDD9B}"/>
    <cellStyle name="Normal 49 57 3" xfId="23508" xr:uid="{90B7034F-B517-4179-A5DF-C671A94D81BE}"/>
    <cellStyle name="Normal 49 57 4" xfId="29206" xr:uid="{87FA5ADA-DB78-433B-BD36-C8F3DA5B3E11}"/>
    <cellStyle name="Normal 49 57 5" xfId="34904" xr:uid="{AD94F319-A61C-41CD-B845-A22ABAD6CE2E}"/>
    <cellStyle name="Normal 49 58" xfId="7805" xr:uid="{D98B74C5-88D5-4AE6-8137-620C834E7B97}"/>
    <cellStyle name="Normal 49 58 2" xfId="16973" xr:uid="{6F8BBE5D-8C75-4F30-9335-2EFC59D0D305}"/>
    <cellStyle name="Normal 49 58 3" xfId="23509" xr:uid="{E539C9ED-9DF9-4EFE-B398-5FCF9ADCA5E2}"/>
    <cellStyle name="Normal 49 58 4" xfId="29207" xr:uid="{524D9AA9-5B40-41F2-A17F-9F63F7D98069}"/>
    <cellStyle name="Normal 49 58 5" xfId="34905" xr:uid="{3A45F5BA-E0A7-44B9-8154-630BE80134DA}"/>
    <cellStyle name="Normal 49 59" xfId="7806" xr:uid="{38BC2C82-DB98-43C2-A13F-90F2513C24C0}"/>
    <cellStyle name="Normal 49 59 2" xfId="16974" xr:uid="{ED8FBCDC-54C4-4094-BF76-8B93B383DB90}"/>
    <cellStyle name="Normal 49 59 3" xfId="23510" xr:uid="{C0266AAF-9380-4E00-9D19-50444B7A03E4}"/>
    <cellStyle name="Normal 49 59 4" xfId="29208" xr:uid="{F2DA262B-0ED4-4A1D-B48D-90C379E378BB}"/>
    <cellStyle name="Normal 49 59 5" xfId="34906" xr:uid="{87F2A118-21A8-42B7-976F-58AD09100DC5}"/>
    <cellStyle name="Normal 49 6" xfId="7807" xr:uid="{322C5F35-E4EA-4B59-9890-17B9FFB6DC9F}"/>
    <cellStyle name="Normal 49 6 2" xfId="7808" xr:uid="{4CB52022-4289-4895-A636-B31BA7289B9D}"/>
    <cellStyle name="Normal 49 6 2 2" xfId="16976" xr:uid="{5C6B2D32-FFBC-4338-8A45-3914616BEF26}"/>
    <cellStyle name="Normal 49 6 2 3" xfId="23512" xr:uid="{963BB568-E7CC-48E5-9CC7-4B0B52E2F2F4}"/>
    <cellStyle name="Normal 49 6 2 4" xfId="29210" xr:uid="{4089AB1B-8E49-4EE1-A9A0-9FB9D4946679}"/>
    <cellStyle name="Normal 49 6 2 5" xfId="34908" xr:uid="{55761F32-E77D-4D7D-BED3-921529349630}"/>
    <cellStyle name="Normal 49 6 3" xfId="7809" xr:uid="{E0BAA634-8D8C-4C4E-9B71-A39D7E78DF22}"/>
    <cellStyle name="Normal 49 6 4" xfId="7810" xr:uid="{3D91B896-03CA-4C64-87F7-08DBE44D8CA0}"/>
    <cellStyle name="Normal 49 6 5" xfId="16975" xr:uid="{5FFDF61C-922C-428C-B31F-3D5372BEAF2E}"/>
    <cellStyle name="Normal 49 6 6" xfId="23511" xr:uid="{5E65B678-8653-409A-B9F9-5BE4565F7F90}"/>
    <cellStyle name="Normal 49 6 7" xfId="29209" xr:uid="{B7729A5C-C25D-4AB0-BFAC-3A266EDBB7B5}"/>
    <cellStyle name="Normal 49 6 8" xfId="34907" xr:uid="{70968F6B-CE62-4D31-9236-DC643A2DE23B}"/>
    <cellStyle name="Normal 49 60" xfId="7811" xr:uid="{F2E1585D-F524-4F1F-BEC6-AD3F05855846}"/>
    <cellStyle name="Normal 49 60 2" xfId="16977" xr:uid="{16D69EE7-5D85-4F7E-A7BA-23832FCC75E0}"/>
    <cellStyle name="Normal 49 60 3" xfId="23513" xr:uid="{1A3DE9B8-5C08-4CE9-92F8-9A5B1DC5A433}"/>
    <cellStyle name="Normal 49 60 4" xfId="29211" xr:uid="{630FC90C-7870-456A-AE89-D013B2BD7170}"/>
    <cellStyle name="Normal 49 60 5" xfId="34909" xr:uid="{960C7A32-CB92-4D0E-9E10-A728750ED9F2}"/>
    <cellStyle name="Normal 49 61" xfId="7812" xr:uid="{D51AF502-8C95-4B2A-8E98-10E4B160D7AC}"/>
    <cellStyle name="Normal 49 61 2" xfId="16978" xr:uid="{C7537FE2-2FBF-48D3-9A28-DFAC88F9E90B}"/>
    <cellStyle name="Normal 49 61 3" xfId="23514" xr:uid="{13B4ACEE-9961-45EA-8641-44F2F2E1D930}"/>
    <cellStyle name="Normal 49 61 4" xfId="29212" xr:uid="{935EBB7E-AC23-4B50-838B-E8F7A099BF43}"/>
    <cellStyle name="Normal 49 61 5" xfId="34910" xr:uid="{85992446-AA66-4600-A2E8-F313FA457981}"/>
    <cellStyle name="Normal 49 62" xfId="7813" xr:uid="{B738B908-8C1C-4038-BBF6-689014614749}"/>
    <cellStyle name="Normal 49 62 2" xfId="16979" xr:uid="{43247786-A686-4475-894B-62F81CC626CC}"/>
    <cellStyle name="Normal 49 62 3" xfId="23515" xr:uid="{2324C307-3301-4FF8-8DE9-A01ECE1EA449}"/>
    <cellStyle name="Normal 49 62 4" xfId="29213" xr:uid="{FCEC10AE-6E96-4D1C-A20B-23E43A9B38FF}"/>
    <cellStyle name="Normal 49 62 5" xfId="34911" xr:uid="{AF132A57-DC81-4EAF-99A6-75A9300968F7}"/>
    <cellStyle name="Normal 49 63" xfId="1200" xr:uid="{E36E4B2F-BDCC-4ED9-B02F-75A24D52330B}"/>
    <cellStyle name="Normal 49 7" xfId="7814" xr:uid="{BE4827EB-9617-42C9-96BA-DD8AA93C8FBE}"/>
    <cellStyle name="Normal 49 7 2" xfId="7815" xr:uid="{8720FB99-1E9B-42E0-849A-F803D484B83B}"/>
    <cellStyle name="Normal 49 7 2 2" xfId="16981" xr:uid="{042D285D-A518-4320-A46D-FCDD9B2B7DBE}"/>
    <cellStyle name="Normal 49 7 2 3" xfId="23517" xr:uid="{99CADA41-7E95-467F-AF30-1A09899B8620}"/>
    <cellStyle name="Normal 49 7 2 4" xfId="29215" xr:uid="{D74526F1-6939-449E-BBB9-EC73D60F2D93}"/>
    <cellStyle name="Normal 49 7 2 5" xfId="34913" xr:uid="{2FCAE0E9-CA7C-482E-849D-37119E04D20C}"/>
    <cellStyle name="Normal 49 7 3" xfId="7816" xr:uid="{1D07B35E-B9E8-446C-8688-D3F0D236E6B7}"/>
    <cellStyle name="Normal 49 7 4" xfId="7817" xr:uid="{4213E847-EBA5-49BC-9A5C-9DDC40E0A6A2}"/>
    <cellStyle name="Normal 49 7 5" xfId="16980" xr:uid="{9F8189AA-13B2-43E0-8F31-D8E19B744D46}"/>
    <cellStyle name="Normal 49 7 6" xfId="23516" xr:uid="{7EC72605-4511-47FF-8D68-3CFE52E6263A}"/>
    <cellStyle name="Normal 49 7 7" xfId="29214" xr:uid="{A8FFEA8C-4400-4981-9D9C-6539667459A6}"/>
    <cellStyle name="Normal 49 7 8" xfId="34912" xr:uid="{438473C4-44CB-4388-B1A9-BB0EC6895F7B}"/>
    <cellStyle name="Normal 49 8" xfId="7818" xr:uid="{E6B8C8DC-641B-47C0-8264-3101158538B1}"/>
    <cellStyle name="Normal 49 8 2" xfId="7819" xr:uid="{14AFD3AE-94E2-484D-8492-83BC48027F68}"/>
    <cellStyle name="Normal 49 8 2 2" xfId="16983" xr:uid="{4C77D86D-9AD9-4D59-8E19-44A5869FBB34}"/>
    <cellStyle name="Normal 49 8 2 3" xfId="23519" xr:uid="{62EB0282-49C3-4F53-B803-8DA72C7E40D5}"/>
    <cellStyle name="Normal 49 8 2 4" xfId="29217" xr:uid="{E24564D5-ACDB-4189-81E3-759B9B84A5C4}"/>
    <cellStyle name="Normal 49 8 2 5" xfId="34915" xr:uid="{19BC5488-C46B-462C-B017-1BC2BC00FC06}"/>
    <cellStyle name="Normal 49 8 3" xfId="7820" xr:uid="{8C511D2A-787C-4BB0-B45C-3D6C5536BBBE}"/>
    <cellStyle name="Normal 49 8 4" xfId="7821" xr:uid="{014A875D-A0D1-414F-B8B7-BFD4EEE410F3}"/>
    <cellStyle name="Normal 49 8 5" xfId="16982" xr:uid="{666A0F89-E4B7-434E-98A6-E89524D6A0B1}"/>
    <cellStyle name="Normal 49 8 6" xfId="23518" xr:uid="{D3A5B429-25DC-4A62-978B-C2DA7AE9CA41}"/>
    <cellStyle name="Normal 49 8 7" xfId="29216" xr:uid="{2B08F995-3A73-40EF-925B-FC969C014914}"/>
    <cellStyle name="Normal 49 8 8" xfId="34914" xr:uid="{4FB99352-A6F5-459E-8CF8-E85D724548ED}"/>
    <cellStyle name="Normal 49 9" xfId="7822" xr:uid="{AD1C8FB9-6E3D-48D6-9252-C34FBA8E7622}"/>
    <cellStyle name="Normal 49 9 2" xfId="7823" xr:uid="{985E459B-F2A9-45D9-9A30-E5185DBE75C7}"/>
    <cellStyle name="Normal 49 9 2 2" xfId="16985" xr:uid="{1ACDB63D-1D49-4E50-AAAF-0AB630B2AB7D}"/>
    <cellStyle name="Normal 49 9 2 3" xfId="23521" xr:uid="{D7916381-6532-4BDB-90F5-F519F2B10937}"/>
    <cellStyle name="Normal 49 9 2 4" xfId="29219" xr:uid="{AB7477FE-205E-4DC1-9912-DB5AF6AF440E}"/>
    <cellStyle name="Normal 49 9 2 5" xfId="34917" xr:uid="{B7E7DC32-C7EA-4642-935D-13B4D00FA153}"/>
    <cellStyle name="Normal 49 9 3" xfId="7824" xr:uid="{FD332102-8476-46DF-8C61-48C9A18E09EC}"/>
    <cellStyle name="Normal 49 9 4" xfId="7825" xr:uid="{5FF562B5-62EB-4195-8EAE-A106029BEBF6}"/>
    <cellStyle name="Normal 49 9 5" xfId="16984" xr:uid="{9044979A-D394-48BF-97A0-D3487BC1544E}"/>
    <cellStyle name="Normal 49 9 6" xfId="23520" xr:uid="{E20FFFF8-794F-4B1F-A28D-8ECF81A71FC0}"/>
    <cellStyle name="Normal 49 9 7" xfId="29218" xr:uid="{C079CE1E-1D3A-4994-9939-DBAA959563CC}"/>
    <cellStyle name="Normal 49 9 8" xfId="34916" xr:uid="{C3B9B9A1-9E6A-43E2-BBCC-239374DFE3BC}"/>
    <cellStyle name="Normal 5" xfId="51" xr:uid="{1B5A9A3E-F8CA-422D-AF0B-50F2F60FB83A}"/>
    <cellStyle name="Normal 5 10" xfId="7826" xr:uid="{495E87C4-9ECA-4F8E-9BA3-3E2A74BB3B2D}"/>
    <cellStyle name="Normal 5 11" xfId="7827" xr:uid="{FE28C5D9-6BFA-4C13-AB3C-7B5F7607665B}"/>
    <cellStyle name="Normal 5 12" xfId="7828" xr:uid="{DBC01582-5674-465D-BD99-ECEC185208D3}"/>
    <cellStyle name="Normal 5 13" xfId="7829" xr:uid="{7267AC90-F758-4D0D-B133-0288BAF4425E}"/>
    <cellStyle name="Normal 5 14" xfId="7830" xr:uid="{64A823A3-3B17-46A0-9B0D-3CB4B56B64F3}"/>
    <cellStyle name="Normal 5 15" xfId="7831" xr:uid="{0E54C1F8-556F-4F09-B96D-2BF22FA34763}"/>
    <cellStyle name="Normal 5 16" xfId="7832" xr:uid="{A07392AE-25CA-451D-9B1F-4850A13F7B9B}"/>
    <cellStyle name="Normal 5 17" xfId="7833" xr:uid="{11DE0780-ECBC-4770-A99F-F20EB3824C5C}"/>
    <cellStyle name="Normal 5 18" xfId="7834" xr:uid="{EFC844E4-834D-491C-8DD6-999F11106CAC}"/>
    <cellStyle name="Normal 5 19" xfId="13949" xr:uid="{B0DA0321-A983-4C45-B3ED-3233AA2A7525}"/>
    <cellStyle name="Normal 5 19 2" xfId="20134" xr:uid="{4703E89D-8795-4E81-AF54-9E1420CB0036}"/>
    <cellStyle name="Normal 5 2" xfId="7835" xr:uid="{4960D1B6-6EE0-4A22-AEFC-1682E1751937}"/>
    <cellStyle name="Normal 5 2 2" xfId="7836" xr:uid="{40D5F4DC-F3BB-4528-81B8-03F199B74F1E}"/>
    <cellStyle name="Normal 5 2 3" xfId="7837" xr:uid="{06C0EDEE-21BF-446E-BBED-57E552798EA8}"/>
    <cellStyle name="Normal 5 20" xfId="1201" xr:uid="{2D1B6DC9-2E83-47DC-8ECF-53314C35CC14}"/>
    <cellStyle name="Normal 5 21" xfId="19673" xr:uid="{3A8C4776-31CD-4BF5-8158-E1472618B07E}"/>
    <cellStyle name="Normal 5 3" xfId="7838" xr:uid="{FAEB0468-6BFA-4855-AB86-ACBCCD4B29F1}"/>
    <cellStyle name="Normal 5 3 2" xfId="7839" xr:uid="{420FEBB4-718F-4EA4-B428-A1CD9CD7859C}"/>
    <cellStyle name="Normal 5 4" xfId="7840" xr:uid="{82FA09EF-58A5-43DC-920C-29BF50C56C58}"/>
    <cellStyle name="Normal 5 5" xfId="7841" xr:uid="{B27DC586-7072-41A0-A3B6-148A9EFD75C4}"/>
    <cellStyle name="Normal 5 6" xfId="7842" xr:uid="{C3B0E183-E81A-4BA9-AE21-1E47C2A10EFE}"/>
    <cellStyle name="Normal 5 7" xfId="7843" xr:uid="{D26A0990-3667-42BF-8836-462E9914AADB}"/>
    <cellStyle name="Normal 5 8" xfId="7844" xr:uid="{EE12578B-3F58-4A65-A506-127F86B473E7}"/>
    <cellStyle name="Normal 5 9" xfId="7845" xr:uid="{68607D66-AA28-4844-B333-0BF5AF503DDF}"/>
    <cellStyle name="Normal 50" xfId="1202" xr:uid="{DAAE4470-14A2-47E9-A9DB-52F8FD3F3B85}"/>
    <cellStyle name="Normal 50 10" xfId="7846" xr:uid="{C5E9DFAC-C038-4E98-9ABF-32779B6ED220}"/>
    <cellStyle name="Normal 50 10 2" xfId="7847" xr:uid="{64F17D84-626E-444E-963F-CB00AD115A59}"/>
    <cellStyle name="Normal 50 10 2 2" xfId="16987" xr:uid="{28948BBE-CF3F-4312-A179-DF40B14A36B5}"/>
    <cellStyle name="Normal 50 10 2 3" xfId="23523" xr:uid="{13F4F1EA-35BE-4BC3-A512-12813569D2BC}"/>
    <cellStyle name="Normal 50 10 2 4" xfId="29221" xr:uid="{6AD9B885-39FF-40CC-92B6-1EE82E594CC4}"/>
    <cellStyle name="Normal 50 10 2 5" xfId="34919" xr:uid="{34CDAACF-3B63-4AEF-9A85-8D76F061D514}"/>
    <cellStyle name="Normal 50 10 3" xfId="7848" xr:uid="{79EB5B1B-B632-46F5-B938-0738ED8C602E}"/>
    <cellStyle name="Normal 50 10 4" xfId="7849" xr:uid="{1087BCBD-25FF-4480-8ACA-05E833F321AC}"/>
    <cellStyle name="Normal 50 10 5" xfId="16986" xr:uid="{ED9F94DE-9368-474A-9681-0A365DD63FB7}"/>
    <cellStyle name="Normal 50 10 6" xfId="23522" xr:uid="{D289A588-0B36-4ECA-B3CE-762B85FEB770}"/>
    <cellStyle name="Normal 50 10 7" xfId="29220" xr:uid="{D4794871-4796-4959-BF3C-5E648580FD5C}"/>
    <cellStyle name="Normal 50 10 8" xfId="34918" xr:uid="{842A5CD2-F251-4A0A-ACDB-7B67EFE83EC6}"/>
    <cellStyle name="Normal 50 11" xfId="7850" xr:uid="{076C1D43-112B-4A9B-B58E-19AAC37FFEFF}"/>
    <cellStyle name="Normal 50 11 2" xfId="7851" xr:uid="{D982A362-6772-4DDF-9E96-FCA5157E25BC}"/>
    <cellStyle name="Normal 50 11 2 2" xfId="16989" xr:uid="{BF288879-837D-46BF-AF7A-F3074E11B570}"/>
    <cellStyle name="Normal 50 11 2 3" xfId="23525" xr:uid="{C4E89400-471B-4C48-BA6F-5D2306A32FD6}"/>
    <cellStyle name="Normal 50 11 2 4" xfId="29223" xr:uid="{A6AFE6B4-D1A7-4C70-9B5C-C3AFB93FBF39}"/>
    <cellStyle name="Normal 50 11 2 5" xfId="34921" xr:uid="{4109EC60-3D04-49E7-A04B-2FDF3A73F51C}"/>
    <cellStyle name="Normal 50 11 3" xfId="7852" xr:uid="{B1CE54FB-3633-43F5-9CFB-50413AAA5B49}"/>
    <cellStyle name="Normal 50 11 4" xfId="7853" xr:uid="{CFD75FDD-67FD-4930-91D7-E7270B0BBD97}"/>
    <cellStyle name="Normal 50 11 5" xfId="16988" xr:uid="{5190009F-929D-4F8A-B4FF-00D7886CED2F}"/>
    <cellStyle name="Normal 50 11 6" xfId="23524" xr:uid="{D81ECE75-EAF3-4F93-AA49-7DE4407E6D4D}"/>
    <cellStyle name="Normal 50 11 7" xfId="29222" xr:uid="{2407DDAD-D13D-4962-9420-F1B51E437603}"/>
    <cellStyle name="Normal 50 11 8" xfId="34920" xr:uid="{2E5FE93F-CECA-43B0-8B29-A3837F01F807}"/>
    <cellStyle name="Normal 50 12" xfId="7854" xr:uid="{F4E38AEF-B58F-4CE3-8097-0AA8E6E8DC55}"/>
    <cellStyle name="Normal 50 12 2" xfId="7855" xr:uid="{9A3A8FB5-03C9-489C-BC36-FE4C64917DD8}"/>
    <cellStyle name="Normal 50 12 2 2" xfId="16991" xr:uid="{9D8F2B4E-C1F9-488B-B7E5-2031F7CCC73E}"/>
    <cellStyle name="Normal 50 12 2 3" xfId="23527" xr:uid="{D27D507B-F974-44C3-8A16-03FDE8AF4467}"/>
    <cellStyle name="Normal 50 12 2 4" xfId="29225" xr:uid="{B678ADAB-D84B-4744-8D5D-868D0ED575B3}"/>
    <cellStyle name="Normal 50 12 2 5" xfId="34923" xr:uid="{BBA30166-AC9A-4EED-A954-18B49EE11269}"/>
    <cellStyle name="Normal 50 12 3" xfId="7856" xr:uid="{5927DC9F-305E-4AFF-9C69-C14AD5CF2E10}"/>
    <cellStyle name="Normal 50 12 4" xfId="7857" xr:uid="{735BE154-E96F-4A16-8ED0-746C61CE7B17}"/>
    <cellStyle name="Normal 50 12 5" xfId="16990" xr:uid="{DC93C7B1-9687-4F18-958E-70952D3A7278}"/>
    <cellStyle name="Normal 50 12 6" xfId="23526" xr:uid="{38F19B5B-EA7C-4AB7-9384-D72C1239DA63}"/>
    <cellStyle name="Normal 50 12 7" xfId="29224" xr:uid="{4A264730-0017-4D1B-A3FE-A1A2306081B8}"/>
    <cellStyle name="Normal 50 12 8" xfId="34922" xr:uid="{1709B140-970C-406E-B12F-0CC490A618A4}"/>
    <cellStyle name="Normal 50 13" xfId="7858" xr:uid="{50D0DB73-2193-4733-BB7D-7F5E73285195}"/>
    <cellStyle name="Normal 50 13 2" xfId="7859" xr:uid="{F58143DA-D36A-43FD-BD96-DAFCC8A6E645}"/>
    <cellStyle name="Normal 50 13 2 2" xfId="16993" xr:uid="{A94ACB80-21CD-4A8C-9A31-C73CABCC2070}"/>
    <cellStyle name="Normal 50 13 2 3" xfId="23529" xr:uid="{44121D71-81AB-42C4-BAE6-05BE18F42F45}"/>
    <cellStyle name="Normal 50 13 2 4" xfId="29227" xr:uid="{939FE2CE-D62D-4F86-8AB6-83084ED61924}"/>
    <cellStyle name="Normal 50 13 2 5" xfId="34925" xr:uid="{8D46BB49-42F3-49D5-87CF-573A5AD7F4F4}"/>
    <cellStyle name="Normal 50 13 3" xfId="7860" xr:uid="{7326FF46-A5CF-4EAC-9C4D-22763D4F5733}"/>
    <cellStyle name="Normal 50 13 4" xfId="7861" xr:uid="{9431FC17-EF72-4ADC-8A6E-6FA1F2E27FE4}"/>
    <cellStyle name="Normal 50 13 5" xfId="16992" xr:uid="{26D9681F-C32E-4717-AE13-C5954300D514}"/>
    <cellStyle name="Normal 50 13 6" xfId="23528" xr:uid="{70C9AD1E-43C1-495E-83C7-E29C7029423C}"/>
    <cellStyle name="Normal 50 13 7" xfId="29226" xr:uid="{E5A08D6B-F467-46EB-A9C2-21A8BD598260}"/>
    <cellStyle name="Normal 50 13 8" xfId="34924" xr:uid="{2A10DC67-E662-4C87-9167-7913288B812B}"/>
    <cellStyle name="Normal 50 14" xfId="7862" xr:uid="{36C88C90-C02C-4B0E-BFAC-578160558174}"/>
    <cellStyle name="Normal 50 14 2" xfId="7863" xr:uid="{C8C38F45-F8EC-4AE0-BE0D-126A6517D856}"/>
    <cellStyle name="Normal 50 14 2 2" xfId="16995" xr:uid="{E9C56322-B8AF-4A56-9F70-9A82DDF8601E}"/>
    <cellStyle name="Normal 50 14 2 3" xfId="23531" xr:uid="{CFA9B981-0726-46B6-8FD9-09E17367EDA4}"/>
    <cellStyle name="Normal 50 14 2 4" xfId="29229" xr:uid="{F3818C7F-D793-4C4F-9AA2-CB89C5D71E41}"/>
    <cellStyle name="Normal 50 14 2 5" xfId="34927" xr:uid="{1FF279D1-BA65-47AF-8D23-20EB3FE61D34}"/>
    <cellStyle name="Normal 50 14 3" xfId="7864" xr:uid="{B93B9E1D-BC70-4EB9-888F-2587629F0478}"/>
    <cellStyle name="Normal 50 14 4" xfId="7865" xr:uid="{E6B917AD-246F-499C-BEAB-5AB01E022A86}"/>
    <cellStyle name="Normal 50 14 5" xfId="16994" xr:uid="{2079ABA6-71B9-43DB-BE4B-832C367657F8}"/>
    <cellStyle name="Normal 50 14 6" xfId="23530" xr:uid="{ED4F89C9-CD7A-4248-98E3-4D50C97163BF}"/>
    <cellStyle name="Normal 50 14 7" xfId="29228" xr:uid="{1C3A6A47-BE77-403A-8C31-006271BA8C72}"/>
    <cellStyle name="Normal 50 14 8" xfId="34926" xr:uid="{1B70127A-44C4-40A6-9597-6C4951814734}"/>
    <cellStyle name="Normal 50 15" xfId="7866" xr:uid="{BC4BC636-5709-471A-A0B2-FA5D1BE236F4}"/>
    <cellStyle name="Normal 50 15 2" xfId="7867" xr:uid="{F1582814-CA87-4435-B9D1-9EB89857A6BC}"/>
    <cellStyle name="Normal 50 15 2 2" xfId="16997" xr:uid="{0CD1D89D-908B-4361-BF83-D848E9DECA3E}"/>
    <cellStyle name="Normal 50 15 2 3" xfId="23533" xr:uid="{FE8D95F5-B8AB-4644-983B-451ACF09E8D4}"/>
    <cellStyle name="Normal 50 15 2 4" xfId="29231" xr:uid="{C40F74AA-841E-437F-B1FD-7DBE967A4DC9}"/>
    <cellStyle name="Normal 50 15 2 5" xfId="34929" xr:uid="{D024D577-6206-4D32-9EC4-55242352221D}"/>
    <cellStyle name="Normal 50 15 3" xfId="7868" xr:uid="{87707B9F-4743-4E1E-A77C-3310ED2179D8}"/>
    <cellStyle name="Normal 50 15 4" xfId="7869" xr:uid="{3C4D6019-5F39-43D1-BC67-976C317DDD56}"/>
    <cellStyle name="Normal 50 15 5" xfId="16996" xr:uid="{D4460AE9-BA7C-468E-9C50-F5382D892912}"/>
    <cellStyle name="Normal 50 15 6" xfId="23532" xr:uid="{7DAC80A3-9CF8-49CB-BFA9-A34E9E806E6E}"/>
    <cellStyle name="Normal 50 15 7" xfId="29230" xr:uid="{9F00B6CE-7EE4-4212-9034-793D4D709643}"/>
    <cellStyle name="Normal 50 15 8" xfId="34928" xr:uid="{8FAA0A81-5863-4C9C-BDA9-9ADBD8C8C8F9}"/>
    <cellStyle name="Normal 50 16" xfId="7870" xr:uid="{75D605CD-93F9-4A60-87D3-84B014A5F099}"/>
    <cellStyle name="Normal 50 16 2" xfId="7871" xr:uid="{85778FE5-8CC2-4593-B1C8-07498315E1F2}"/>
    <cellStyle name="Normal 50 16 2 2" xfId="16999" xr:uid="{9AFD06C0-7809-43D4-81D1-A9DD3DB005D1}"/>
    <cellStyle name="Normal 50 16 2 3" xfId="23535" xr:uid="{0F89A9F3-D8EF-479D-A4FE-91D1B1157BBB}"/>
    <cellStyle name="Normal 50 16 2 4" xfId="29233" xr:uid="{23015498-257D-4E2B-BC4F-68915B5E5B75}"/>
    <cellStyle name="Normal 50 16 2 5" xfId="34931" xr:uid="{D9CF04FD-D433-44A0-BAB0-61356CDD006A}"/>
    <cellStyle name="Normal 50 16 3" xfId="7872" xr:uid="{C71FBB30-EA5E-4934-9D61-50CA08B4676D}"/>
    <cellStyle name="Normal 50 16 4" xfId="7873" xr:uid="{CEDB0AAE-B0B2-4FA5-AFE0-67A17EC1CC4D}"/>
    <cellStyle name="Normal 50 16 5" xfId="16998" xr:uid="{9FBCC724-CC29-4D84-9939-4BD3CF25E51E}"/>
    <cellStyle name="Normal 50 16 6" xfId="23534" xr:uid="{AD728164-D68F-4F37-8F29-C87D1E33D33C}"/>
    <cellStyle name="Normal 50 16 7" xfId="29232" xr:uid="{A3C19061-A112-416C-82A1-6D4B0B09F736}"/>
    <cellStyle name="Normal 50 16 8" xfId="34930" xr:uid="{06FE4269-615D-48F2-8DC2-096D0383D09A}"/>
    <cellStyle name="Normal 50 17" xfId="7874" xr:uid="{D653482F-31F2-45FB-9F92-C0295E285DDE}"/>
    <cellStyle name="Normal 50 17 2" xfId="7875" xr:uid="{5AA41BC3-9F95-4DA3-94DC-01676BE9BECA}"/>
    <cellStyle name="Normal 50 17 2 2" xfId="17001" xr:uid="{8125D20C-1777-48F6-9D19-3A09EE0A5865}"/>
    <cellStyle name="Normal 50 17 2 3" xfId="23537" xr:uid="{83FB221A-5E04-4E13-9A20-B3A81C376D7B}"/>
    <cellStyle name="Normal 50 17 2 4" xfId="29235" xr:uid="{2CEB8835-64AB-4984-8F5C-9B34DD8C6540}"/>
    <cellStyle name="Normal 50 17 2 5" xfId="34933" xr:uid="{2818D211-5834-40AD-ABF0-8D2EE2A69194}"/>
    <cellStyle name="Normal 50 17 3" xfId="7876" xr:uid="{B7967EBF-8C52-4126-9C62-9177E2108E2E}"/>
    <cellStyle name="Normal 50 17 4" xfId="7877" xr:uid="{4E5E9F95-2CC3-484F-8663-3C374BD74FDE}"/>
    <cellStyle name="Normal 50 17 5" xfId="17000" xr:uid="{447A5017-CF5A-44FD-9852-89169893AA99}"/>
    <cellStyle name="Normal 50 17 6" xfId="23536" xr:uid="{65D53A29-7133-4E01-B3FA-0BF2DE7A365B}"/>
    <cellStyle name="Normal 50 17 7" xfId="29234" xr:uid="{24341733-0125-4720-B6CC-1A239DF22A4E}"/>
    <cellStyle name="Normal 50 17 8" xfId="34932" xr:uid="{F30D1823-F74D-45C4-A5D8-BD6FD7965E04}"/>
    <cellStyle name="Normal 50 18" xfId="7878" xr:uid="{CDC6F017-BD1D-49D9-AE59-6262F2137F83}"/>
    <cellStyle name="Normal 50 18 2" xfId="7879" xr:uid="{E656E190-DA2B-44F3-ADE7-3B582FECDC66}"/>
    <cellStyle name="Normal 50 18 2 2" xfId="17003" xr:uid="{52438AC6-4130-40C3-A1C0-2BEBD294793F}"/>
    <cellStyle name="Normal 50 18 2 3" xfId="23539" xr:uid="{E35D3E33-07B9-4030-97A8-6E7853D0A535}"/>
    <cellStyle name="Normal 50 18 2 4" xfId="29237" xr:uid="{104F12BA-2614-4B78-9080-8604622D46B1}"/>
    <cellStyle name="Normal 50 18 2 5" xfId="34935" xr:uid="{1CE1CA65-BBD7-4195-9B0E-D5E2B83C2716}"/>
    <cellStyle name="Normal 50 18 3" xfId="7880" xr:uid="{817EB1F6-29AB-46EE-8800-6CBDBB867B24}"/>
    <cellStyle name="Normal 50 18 4" xfId="7881" xr:uid="{826A1AE2-99AB-4159-903A-54DDF9866CF3}"/>
    <cellStyle name="Normal 50 18 5" xfId="17002" xr:uid="{58F7C175-44FF-4EDB-A70A-1D2F8581ADFF}"/>
    <cellStyle name="Normal 50 18 6" xfId="23538" xr:uid="{56D4898E-F6F9-46F9-A115-5D997A314819}"/>
    <cellStyle name="Normal 50 18 7" xfId="29236" xr:uid="{9B44D25B-FD81-4F8F-A566-15C5A7D3B060}"/>
    <cellStyle name="Normal 50 18 8" xfId="34934" xr:uid="{0E3D73DB-B09E-4E11-B220-5BDD4D99DFC2}"/>
    <cellStyle name="Normal 50 19" xfId="7882" xr:uid="{97119799-ADDE-4399-887C-BF3F08E0D2FB}"/>
    <cellStyle name="Normal 50 19 2" xfId="7883" xr:uid="{25408A9A-0038-499B-95B1-C0BBDBFEE644}"/>
    <cellStyle name="Normal 50 19 2 2" xfId="17005" xr:uid="{1DA75D04-FF6C-4E0A-BD68-2BACF8C2B909}"/>
    <cellStyle name="Normal 50 19 2 3" xfId="23541" xr:uid="{D5EF454E-1E4B-4912-9E2B-CC154D2F3BF8}"/>
    <cellStyle name="Normal 50 19 2 4" xfId="29239" xr:uid="{15E2A235-7FF4-4BCE-BCB5-BE35D46A4C33}"/>
    <cellStyle name="Normal 50 19 2 5" xfId="34937" xr:uid="{A2422677-47E7-4657-AAAE-CDED7E239127}"/>
    <cellStyle name="Normal 50 19 3" xfId="7884" xr:uid="{7C95878D-8CE2-454C-BC21-A3B8A2787CBF}"/>
    <cellStyle name="Normal 50 19 4" xfId="7885" xr:uid="{191C86BB-21C2-4FA4-B9EF-5DBEF4538A9B}"/>
    <cellStyle name="Normal 50 19 5" xfId="17004" xr:uid="{C0A4CD07-8777-4551-B218-9A5AD9ADF1A4}"/>
    <cellStyle name="Normal 50 19 6" xfId="23540" xr:uid="{E4C9B16B-CB89-4126-99DF-DDB5B81D93F0}"/>
    <cellStyle name="Normal 50 19 7" xfId="29238" xr:uid="{C1B96E7B-4A8C-482B-A2C5-7237544DABEF}"/>
    <cellStyle name="Normal 50 19 8" xfId="34936" xr:uid="{15B3190F-5C8B-46C5-BC74-A61CCEF8F65F}"/>
    <cellStyle name="Normal 50 2" xfId="7886" xr:uid="{2008FDB9-5AEB-4D10-B95A-5972161BBFDB}"/>
    <cellStyle name="Normal 50 2 2" xfId="7887" xr:uid="{BFE8712E-746E-4064-B7E1-BCD43C29B3B4}"/>
    <cellStyle name="Normal 50 2 2 2" xfId="17007" xr:uid="{A8F1B23C-2205-45AE-B275-F161EF647AAE}"/>
    <cellStyle name="Normal 50 2 2 3" xfId="23543" xr:uid="{55B96226-C624-40B2-B071-AC835D63F4D9}"/>
    <cellStyle name="Normal 50 2 2 4" xfId="29241" xr:uid="{4ACD1F47-1D11-4110-8E5C-B865F2CB3B0F}"/>
    <cellStyle name="Normal 50 2 2 5" xfId="34939" xr:uid="{9656D67C-EA70-48E0-8771-CAD167B4521B}"/>
    <cellStyle name="Normal 50 2 3" xfId="7888" xr:uid="{B0FFEB8D-EDFD-47B5-918E-BA150E6A8FFC}"/>
    <cellStyle name="Normal 50 2 4" xfId="7889" xr:uid="{54DD9AE4-50A5-478F-886E-4445AD7A337A}"/>
    <cellStyle name="Normal 50 2 5" xfId="17006" xr:uid="{6E3BC546-51E2-440B-B4E1-75B7DD70D6EE}"/>
    <cellStyle name="Normal 50 2 6" xfId="23542" xr:uid="{B65E43C8-7AD2-4340-AB68-0DE013AF206A}"/>
    <cellStyle name="Normal 50 2 7" xfId="29240" xr:uid="{F28D9754-AE57-419B-B2EC-8295573F47E9}"/>
    <cellStyle name="Normal 50 2 8" xfId="34938" xr:uid="{83C72597-2687-4956-9B4B-A4A8DBB5BAB8}"/>
    <cellStyle name="Normal 50 20" xfId="7890" xr:uid="{C176ABA9-5020-4381-9713-8E3EF8D539A2}"/>
    <cellStyle name="Normal 50 20 2" xfId="7891" xr:uid="{A2D08CEF-FE5F-4749-BDB7-DB85922E7173}"/>
    <cellStyle name="Normal 50 20 2 2" xfId="17009" xr:uid="{661A57A7-2B53-49CD-AEC7-9D2B4C99BC57}"/>
    <cellStyle name="Normal 50 20 2 3" xfId="23545" xr:uid="{D7BF66B1-7A6A-477A-A575-674B8BB2B663}"/>
    <cellStyle name="Normal 50 20 2 4" xfId="29243" xr:uid="{DB79638D-CAC8-40FE-AC34-216245EC6CDE}"/>
    <cellStyle name="Normal 50 20 2 5" xfId="34941" xr:uid="{FB4F6213-8BD9-4243-84DE-878CCADA4A8D}"/>
    <cellStyle name="Normal 50 20 3" xfId="7892" xr:uid="{BF2CC996-5070-42A9-9BE9-227A609026E2}"/>
    <cellStyle name="Normal 50 20 4" xfId="7893" xr:uid="{97C2E4F0-CDFB-46E2-B449-E455894B1672}"/>
    <cellStyle name="Normal 50 20 5" xfId="17008" xr:uid="{17DEBA55-937A-4126-AB38-F96AFC0EF0E1}"/>
    <cellStyle name="Normal 50 20 6" xfId="23544" xr:uid="{28E3EAAB-F898-4DCB-A8EB-8CA6FC5E97CC}"/>
    <cellStyle name="Normal 50 20 7" xfId="29242" xr:uid="{BF94F993-7029-43BC-ADEA-BAA64DA7DE39}"/>
    <cellStyle name="Normal 50 20 8" xfId="34940" xr:uid="{DB493608-E524-49A4-AF36-A9A1C3BF84C8}"/>
    <cellStyle name="Normal 50 21" xfId="7894" xr:uid="{6309329A-E305-4A72-AA6D-A7094FEDB70E}"/>
    <cellStyle name="Normal 50 21 2" xfId="7895" xr:uid="{D41897A7-F472-4138-9B07-C9919073B354}"/>
    <cellStyle name="Normal 50 21 2 2" xfId="17011" xr:uid="{6C9FCAD6-2C05-4C95-B799-17699006368B}"/>
    <cellStyle name="Normal 50 21 2 3" xfId="23547" xr:uid="{A227ECC0-17AE-49D5-8428-23E5CD2C4693}"/>
    <cellStyle name="Normal 50 21 2 4" xfId="29245" xr:uid="{900E5D9A-9623-4B19-8A71-A8F94BC642E3}"/>
    <cellStyle name="Normal 50 21 2 5" xfId="34943" xr:uid="{19FE938A-C4A9-4341-90E3-73ED2ADB24C3}"/>
    <cellStyle name="Normal 50 21 3" xfId="7896" xr:uid="{DD60AE8B-9B01-4E47-ABE3-7AC22EEB70C7}"/>
    <cellStyle name="Normal 50 21 4" xfId="7897" xr:uid="{88C599C8-906E-4C3F-B83E-E6189A894B62}"/>
    <cellStyle name="Normal 50 21 5" xfId="17010" xr:uid="{6EFA9601-49F0-441C-9663-8EF4282869B1}"/>
    <cellStyle name="Normal 50 21 6" xfId="23546" xr:uid="{0D275181-323D-45C2-820E-591E429FF46A}"/>
    <cellStyle name="Normal 50 21 7" xfId="29244" xr:uid="{47721D4F-3129-403A-A2FF-BE92E68E97E2}"/>
    <cellStyle name="Normal 50 21 8" xfId="34942" xr:uid="{F923628D-7491-44B3-A1F7-4D5C2A5D5B6C}"/>
    <cellStyle name="Normal 50 22" xfId="7898" xr:uid="{BF5C6D58-E5C0-452D-9617-AA77E5CA3EFB}"/>
    <cellStyle name="Normal 50 22 2" xfId="7899" xr:uid="{2F732FB1-C3A4-428A-9A88-8CC66D6F9E9D}"/>
    <cellStyle name="Normal 50 22 2 2" xfId="17013" xr:uid="{54791F61-D139-4DA8-A397-6ACB6B4511CD}"/>
    <cellStyle name="Normal 50 22 2 3" xfId="23549" xr:uid="{76C971A4-7F3D-4FE5-BF11-3250D6B36707}"/>
    <cellStyle name="Normal 50 22 2 4" xfId="29247" xr:uid="{6CFF325F-0BA4-4588-BE6D-527903038A3F}"/>
    <cellStyle name="Normal 50 22 2 5" xfId="34945" xr:uid="{093EA7CC-2CA9-479B-AC0E-5D426F2B0D3B}"/>
    <cellStyle name="Normal 50 22 3" xfId="7900" xr:uid="{84BBD3F2-8885-4567-8C92-DE51B2CFE384}"/>
    <cellStyle name="Normal 50 22 4" xfId="7901" xr:uid="{A35859D1-2D3A-4775-A689-6901F6562863}"/>
    <cellStyle name="Normal 50 22 5" xfId="17012" xr:uid="{E47C1120-83E9-4B64-868B-A73EE7278FCC}"/>
    <cellStyle name="Normal 50 22 6" xfId="23548" xr:uid="{972BE3AB-4869-4334-B07C-B8330B0E34E3}"/>
    <cellStyle name="Normal 50 22 7" xfId="29246" xr:uid="{138A73B5-820C-4FCB-BB38-82A830330386}"/>
    <cellStyle name="Normal 50 22 8" xfId="34944" xr:uid="{2FC6BC22-5231-47E5-8B88-5BABD751A32C}"/>
    <cellStyle name="Normal 50 23" xfId="7902" xr:uid="{B1F8747F-141B-4CCB-A8E3-50EC0FEA4C8B}"/>
    <cellStyle name="Normal 50 23 2" xfId="7903" xr:uid="{950BDD12-BB25-4BB1-9883-3E89C2280B08}"/>
    <cellStyle name="Normal 50 23 2 2" xfId="17015" xr:uid="{2C7F57C8-D36C-4078-9284-359B161944CE}"/>
    <cellStyle name="Normal 50 23 2 3" xfId="23551" xr:uid="{A1361D80-B818-498E-83C4-FC04ACED0003}"/>
    <cellStyle name="Normal 50 23 2 4" xfId="29249" xr:uid="{0E30FDDF-7871-4C5D-B245-B6B3B10EF1C7}"/>
    <cellStyle name="Normal 50 23 2 5" xfId="34947" xr:uid="{A91208A1-6C6D-4628-A0DF-911BA7D0B6DE}"/>
    <cellStyle name="Normal 50 23 3" xfId="7904" xr:uid="{B0756451-BFCC-40B1-8B14-48AEE479C219}"/>
    <cellStyle name="Normal 50 23 4" xfId="7905" xr:uid="{C18E45B1-DBFC-44A0-A57A-2ECE466EE16C}"/>
    <cellStyle name="Normal 50 23 5" xfId="17014" xr:uid="{C54CBF8D-E3E2-444A-8DCF-2F558684F88B}"/>
    <cellStyle name="Normal 50 23 6" xfId="23550" xr:uid="{E9B5E36A-20E8-4140-92B2-D2A31C4E9F37}"/>
    <cellStyle name="Normal 50 23 7" xfId="29248" xr:uid="{6606FCF5-048C-46C0-82EA-B63B2F7FF3DF}"/>
    <cellStyle name="Normal 50 23 8" xfId="34946" xr:uid="{B0EE1084-D724-4D1E-8400-2F42D0FFAF84}"/>
    <cellStyle name="Normal 50 24" xfId="7906" xr:uid="{45DCE245-99B5-42E3-ACB4-6203823C1D91}"/>
    <cellStyle name="Normal 50 24 2" xfId="7907" xr:uid="{792F27D5-5F93-4BDE-9927-32395EBDE96F}"/>
    <cellStyle name="Normal 50 24 2 2" xfId="17017" xr:uid="{3F8F719B-5B23-402D-8F8F-D4BC858F1476}"/>
    <cellStyle name="Normal 50 24 2 3" xfId="23553" xr:uid="{3E168805-0076-410E-8205-D53087046BC9}"/>
    <cellStyle name="Normal 50 24 2 4" xfId="29251" xr:uid="{D259189E-7091-43B3-AF61-856092BC4EAD}"/>
    <cellStyle name="Normal 50 24 2 5" xfId="34949" xr:uid="{0336BFC4-2665-4F92-BEEC-98BF073C12BF}"/>
    <cellStyle name="Normal 50 24 3" xfId="7908" xr:uid="{7C9C7DAF-F134-42BC-A768-40205669B0B9}"/>
    <cellStyle name="Normal 50 24 4" xfId="7909" xr:uid="{48C5448E-2D42-4198-86FA-C6328BFE7DF3}"/>
    <cellStyle name="Normal 50 24 5" xfId="17016" xr:uid="{48E28C61-2987-4FF3-9210-98A39DA44095}"/>
    <cellStyle name="Normal 50 24 6" xfId="23552" xr:uid="{4125D8A9-5974-420F-8E54-9CC97DEB3CF4}"/>
    <cellStyle name="Normal 50 24 7" xfId="29250" xr:uid="{47877FA1-FB8F-4319-8094-F367BCE54C76}"/>
    <cellStyle name="Normal 50 24 8" xfId="34948" xr:uid="{5C7C62F9-675C-4B34-A850-4C747781678A}"/>
    <cellStyle name="Normal 50 25" xfId="7910" xr:uid="{D2AB8EF5-EBD2-4862-92BC-DE5E42A44432}"/>
    <cellStyle name="Normal 50 25 2" xfId="7911" xr:uid="{3E3FB9DE-A239-4E59-A434-6F065AE61BFA}"/>
    <cellStyle name="Normal 50 25 2 2" xfId="17019" xr:uid="{956C45E3-03EC-4C62-82B4-07F1510A857F}"/>
    <cellStyle name="Normal 50 25 2 3" xfId="23555" xr:uid="{FE847511-8021-498F-951C-434E1E172079}"/>
    <cellStyle name="Normal 50 25 2 4" xfId="29253" xr:uid="{ED6B1CC8-A760-4EB3-9545-0E61424325F3}"/>
    <cellStyle name="Normal 50 25 2 5" xfId="34951" xr:uid="{9941B9C6-350B-43C6-85D5-81D095AB92CB}"/>
    <cellStyle name="Normal 50 25 3" xfId="7912" xr:uid="{53E00C1A-4A9A-449A-A519-41CB8AB526BB}"/>
    <cellStyle name="Normal 50 25 4" xfId="7913" xr:uid="{38DE781C-61D0-4C9A-8249-C128762B2BB1}"/>
    <cellStyle name="Normal 50 25 5" xfId="17018" xr:uid="{3F5D0C83-62C6-45A3-A3D4-F503F86EBB28}"/>
    <cellStyle name="Normal 50 25 6" xfId="23554" xr:uid="{300D0CB2-67AE-43FF-968E-30E268BA9A52}"/>
    <cellStyle name="Normal 50 25 7" xfId="29252" xr:uid="{6E6931C9-5AD8-4708-BB2F-E9F576471C31}"/>
    <cellStyle name="Normal 50 25 8" xfId="34950" xr:uid="{BC8AAABF-7D67-46CD-A136-FCAD796643A8}"/>
    <cellStyle name="Normal 50 26" xfId="7914" xr:uid="{BB674657-4D06-4E68-8D85-1F69A5288CDD}"/>
    <cellStyle name="Normal 50 26 2" xfId="7915" xr:uid="{E1712FC8-1D2E-4C2F-96B9-4E42F697240E}"/>
    <cellStyle name="Normal 50 26 2 2" xfId="17021" xr:uid="{C1130FA0-0110-458C-A42E-13D4E09F5F79}"/>
    <cellStyle name="Normal 50 26 2 3" xfId="23557" xr:uid="{43B63CCE-53E3-4D65-B2FA-D4FD774E1DC5}"/>
    <cellStyle name="Normal 50 26 2 4" xfId="29255" xr:uid="{53C80E13-08B3-4D71-ABE5-B1EDF128A825}"/>
    <cellStyle name="Normal 50 26 2 5" xfId="34953" xr:uid="{5E7B535E-2B53-4082-AA4E-BEE6084813EB}"/>
    <cellStyle name="Normal 50 26 3" xfId="7916" xr:uid="{CC027C40-CFEA-48B0-B326-2A88548F59C4}"/>
    <cellStyle name="Normal 50 26 4" xfId="7917" xr:uid="{8C252DC5-EEF3-4BC3-898F-96B7BC1CA413}"/>
    <cellStyle name="Normal 50 26 5" xfId="17020" xr:uid="{BCF534C6-07BB-4F9D-85A9-FCBF10880C28}"/>
    <cellStyle name="Normal 50 26 6" xfId="23556" xr:uid="{1E9EA7C5-0B68-49C7-B67C-EA781EDFAB9B}"/>
    <cellStyle name="Normal 50 26 7" xfId="29254" xr:uid="{2A15A038-193B-4802-AD76-DCFE6F3E91C8}"/>
    <cellStyle name="Normal 50 26 8" xfId="34952" xr:uid="{E0E0F84D-ECB0-40DD-B1D0-5DADA8870E24}"/>
    <cellStyle name="Normal 50 27" xfId="7918" xr:uid="{BC513235-B811-4893-BB6F-4ED9B28CF7A6}"/>
    <cellStyle name="Normal 50 27 2" xfId="7919" xr:uid="{733AC2ED-F3B0-4BA2-8611-C9C26E6B7295}"/>
    <cellStyle name="Normal 50 27 2 2" xfId="17023" xr:uid="{5C1E0F02-6B7A-482D-8185-08B95ABB816E}"/>
    <cellStyle name="Normal 50 27 2 3" xfId="23559" xr:uid="{D8B89414-8166-41F1-A189-DFF847816C70}"/>
    <cellStyle name="Normal 50 27 2 4" xfId="29257" xr:uid="{E2991235-4557-47B0-A4CA-1AA4E646873B}"/>
    <cellStyle name="Normal 50 27 2 5" xfId="34955" xr:uid="{13EC0692-EF5F-4946-8549-16290B4B576A}"/>
    <cellStyle name="Normal 50 27 3" xfId="7920" xr:uid="{88B17448-4D61-4982-BDE2-2A908C0EA4BC}"/>
    <cellStyle name="Normal 50 27 4" xfId="7921" xr:uid="{27DA5028-450F-45A0-BDDF-C217871F2A4D}"/>
    <cellStyle name="Normal 50 27 5" xfId="17022" xr:uid="{EBB79D13-8731-401A-8BDE-5B89AFFB3918}"/>
    <cellStyle name="Normal 50 27 6" xfId="23558" xr:uid="{9BD66FE3-68E6-4453-B8F7-EC03ED4F5029}"/>
    <cellStyle name="Normal 50 27 7" xfId="29256" xr:uid="{A71D6A17-1F7B-4C77-995D-A8070C789467}"/>
    <cellStyle name="Normal 50 27 8" xfId="34954" xr:uid="{F57E1A34-C4D9-43A6-986D-2B1A7B141D75}"/>
    <cellStyle name="Normal 50 28" xfId="7922" xr:uid="{017A6881-1641-4E8B-A56B-BA2E9C9E926F}"/>
    <cellStyle name="Normal 50 28 2" xfId="7923" xr:uid="{AF1477BC-B1A8-4AB6-8D2A-8CCA9CCE639D}"/>
    <cellStyle name="Normal 50 28 2 2" xfId="17025" xr:uid="{A2384A60-56DA-4424-B0B2-9D69ABC836A6}"/>
    <cellStyle name="Normal 50 28 2 3" xfId="23561" xr:uid="{1DC38070-90CE-4958-98F9-F00ABABC19C5}"/>
    <cellStyle name="Normal 50 28 2 4" xfId="29259" xr:uid="{9A1482EA-99D2-41C2-A42A-74D2484142FF}"/>
    <cellStyle name="Normal 50 28 2 5" xfId="34957" xr:uid="{8C054704-7D1A-4BC6-8EBF-179BB80A15ED}"/>
    <cellStyle name="Normal 50 28 3" xfId="7924" xr:uid="{B109B461-D54C-4B2E-91CE-1F3F0A873287}"/>
    <cellStyle name="Normal 50 28 4" xfId="7925" xr:uid="{850EDCEF-EFD2-41FE-AA7E-8A7524DC06FA}"/>
    <cellStyle name="Normal 50 28 5" xfId="17024" xr:uid="{C6797E38-101F-4399-BC92-24A6A2F5E698}"/>
    <cellStyle name="Normal 50 28 6" xfId="23560" xr:uid="{53FAA6E8-4097-4273-865B-187886AF9376}"/>
    <cellStyle name="Normal 50 28 7" xfId="29258" xr:uid="{81992001-75ED-4C38-A3B8-AB7B2C00BC1C}"/>
    <cellStyle name="Normal 50 28 8" xfId="34956" xr:uid="{89343CB7-009C-4513-BF92-26A87D566EF6}"/>
    <cellStyle name="Normal 50 29" xfId="7926" xr:uid="{CBD7884A-0C27-41C0-BB1E-A0D5D2D9B6FF}"/>
    <cellStyle name="Normal 50 29 2" xfId="7927" xr:uid="{F6806CA1-9C84-479F-AF9B-9EE0657FC6E0}"/>
    <cellStyle name="Normal 50 29 2 2" xfId="17027" xr:uid="{A24FA05D-4181-45A0-A528-C9104E986498}"/>
    <cellStyle name="Normal 50 29 2 3" xfId="23563" xr:uid="{1C80ED63-5B65-4AC4-A5DD-1FC008D9B711}"/>
    <cellStyle name="Normal 50 29 2 4" xfId="29261" xr:uid="{66E40725-27F8-460D-A33B-3E30A0124F73}"/>
    <cellStyle name="Normal 50 29 2 5" xfId="34959" xr:uid="{06F8C098-2810-4072-89F7-B19AFC2638CD}"/>
    <cellStyle name="Normal 50 29 3" xfId="7928" xr:uid="{6B1A3608-DC9A-46BB-A38B-F4CD91F48622}"/>
    <cellStyle name="Normal 50 29 4" xfId="7929" xr:uid="{F8710FD8-5934-4D3B-BE3C-7BDD910E6A72}"/>
    <cellStyle name="Normal 50 29 5" xfId="17026" xr:uid="{90F3CBF7-8409-40C7-A802-7622AD2D596D}"/>
    <cellStyle name="Normal 50 29 6" xfId="23562" xr:uid="{78BAE063-24A0-42EB-81F8-8F85C8EE6A03}"/>
    <cellStyle name="Normal 50 29 7" xfId="29260" xr:uid="{77AF17B6-9C9C-437C-B91A-0EB72BF6CCE5}"/>
    <cellStyle name="Normal 50 29 8" xfId="34958" xr:uid="{47537CAF-F806-44F3-BFA4-F1FB141C3CDB}"/>
    <cellStyle name="Normal 50 3" xfId="7930" xr:uid="{88486A83-6421-449D-8B04-0FE3CA8F0CCC}"/>
    <cellStyle name="Normal 50 3 2" xfId="7931" xr:uid="{11C82295-F370-4B22-B83E-29509B2D1477}"/>
    <cellStyle name="Normal 50 3 2 2" xfId="17029" xr:uid="{F09C10E5-F60C-43B7-A44A-B7B733DB0755}"/>
    <cellStyle name="Normal 50 3 2 3" xfId="23565" xr:uid="{81A632FC-1798-4007-A462-18370CF3E54A}"/>
    <cellStyle name="Normal 50 3 2 4" xfId="29263" xr:uid="{B5C1E35C-80D4-4A3D-A83A-8D65F7648601}"/>
    <cellStyle name="Normal 50 3 2 5" xfId="34961" xr:uid="{F44F78E8-2090-432A-A00E-67914725985F}"/>
    <cellStyle name="Normal 50 3 3" xfId="7932" xr:uid="{C8609C25-B057-4C69-BC00-311B8BDA5DC6}"/>
    <cellStyle name="Normal 50 3 4" xfId="7933" xr:uid="{ECA39634-E306-41A1-ADB3-B4858F39EAF1}"/>
    <cellStyle name="Normal 50 3 5" xfId="17028" xr:uid="{DCDBE4EA-0CD1-4B7C-9999-9D49D96FF249}"/>
    <cellStyle name="Normal 50 3 6" xfId="23564" xr:uid="{8922B44E-3C6A-4822-A52D-B30985452D07}"/>
    <cellStyle name="Normal 50 3 7" xfId="29262" xr:uid="{B53D9A92-2024-49D7-81EF-E146A47424C0}"/>
    <cellStyle name="Normal 50 3 8" xfId="34960" xr:uid="{90624C59-8A2C-42FA-9649-942AA3623648}"/>
    <cellStyle name="Normal 50 30" xfId="7934" xr:uid="{9AE4A260-E44D-43F1-841F-D7EA9EB80919}"/>
    <cellStyle name="Normal 50 30 2" xfId="7935" xr:uid="{0CFCFEBE-7A40-4624-9090-39C8CC75E311}"/>
    <cellStyle name="Normal 50 30 2 2" xfId="17031" xr:uid="{B14BA3F9-7857-4DBD-8BCE-F7F2A06E6C12}"/>
    <cellStyle name="Normal 50 30 2 3" xfId="23567" xr:uid="{F070A30B-1713-4E67-8CDE-CA77120380FF}"/>
    <cellStyle name="Normal 50 30 2 4" xfId="29265" xr:uid="{DA954B15-9ACF-4D01-8166-9E2AB785877E}"/>
    <cellStyle name="Normal 50 30 2 5" xfId="34963" xr:uid="{CDFF4BDE-A81E-4C7B-BACC-25C0F485456D}"/>
    <cellStyle name="Normal 50 30 3" xfId="7936" xr:uid="{72CF991E-D8A9-404C-8BEC-EDE1CA824D5A}"/>
    <cellStyle name="Normal 50 30 4" xfId="7937" xr:uid="{DCE1E000-C9AD-4974-B9F3-4DD9C417063E}"/>
    <cellStyle name="Normal 50 30 5" xfId="17030" xr:uid="{5359E55A-973E-42CF-95DF-44E8B2A99EF3}"/>
    <cellStyle name="Normal 50 30 6" xfId="23566" xr:uid="{A7BBC15F-210F-41DF-A2A7-B9EE735C6647}"/>
    <cellStyle name="Normal 50 30 7" xfId="29264" xr:uid="{2198F613-07E0-4F19-A2B8-1E80A33052DC}"/>
    <cellStyle name="Normal 50 30 8" xfId="34962" xr:uid="{B4C0A4BF-0878-479E-ADE0-F79A61A58AF8}"/>
    <cellStyle name="Normal 50 31" xfId="7938" xr:uid="{8BCACA2A-83AA-4043-9521-671FE6FCB623}"/>
    <cellStyle name="Normal 50 31 2" xfId="7939" xr:uid="{E1E7DB7A-AA6F-491C-9D18-99F754E6E122}"/>
    <cellStyle name="Normal 50 31 2 2" xfId="17033" xr:uid="{616425BE-AECC-42A0-A568-0FD2AB8E48D5}"/>
    <cellStyle name="Normal 50 31 2 3" xfId="23569" xr:uid="{CFA827A0-374D-402F-859C-124012DDA5B1}"/>
    <cellStyle name="Normal 50 31 2 4" xfId="29267" xr:uid="{6164B802-9764-4532-8806-D2E807100FED}"/>
    <cellStyle name="Normal 50 31 2 5" xfId="34965" xr:uid="{4DCAE48F-922D-45C1-A13F-C95D9816E200}"/>
    <cellStyle name="Normal 50 31 3" xfId="7940" xr:uid="{24BACDA2-8216-4527-96FB-5B8A7216D3B4}"/>
    <cellStyle name="Normal 50 31 4" xfId="7941" xr:uid="{3453AD1B-BE7D-46BD-9567-5D4C9D43DB13}"/>
    <cellStyle name="Normal 50 31 5" xfId="17032" xr:uid="{9D34E809-E518-4A5E-8FCA-98F1C97847C2}"/>
    <cellStyle name="Normal 50 31 6" xfId="23568" xr:uid="{CF5E0399-E60B-4E7C-862B-5675B34EE3F1}"/>
    <cellStyle name="Normal 50 31 7" xfId="29266" xr:uid="{5584A96A-8BFE-4AEA-A8B8-2F251850C706}"/>
    <cellStyle name="Normal 50 31 8" xfId="34964" xr:uid="{E804A0A8-545A-48F0-8DF9-BC65EA8D71EB}"/>
    <cellStyle name="Normal 50 32" xfId="7942" xr:uid="{C67E1A82-B6D9-4C66-A5F2-0BA053656958}"/>
    <cellStyle name="Normal 50 32 2" xfId="7943" xr:uid="{C8C0D95C-9C1C-4384-BB86-F2400C0451DE}"/>
    <cellStyle name="Normal 50 32 2 2" xfId="17035" xr:uid="{89F98339-A43E-4850-930C-E94B618767AE}"/>
    <cellStyle name="Normal 50 32 2 3" xfId="23571" xr:uid="{D9270D41-A856-4009-B7B1-A646870F5CAA}"/>
    <cellStyle name="Normal 50 32 2 4" xfId="29269" xr:uid="{3FF570B7-0709-45DA-9BB1-283D12D67CE8}"/>
    <cellStyle name="Normal 50 32 2 5" xfId="34967" xr:uid="{7CE40CC6-E8F6-433D-B462-6A2B8D02BFA7}"/>
    <cellStyle name="Normal 50 32 3" xfId="7944" xr:uid="{3487934A-12A8-450A-AA74-04D148FDE9E5}"/>
    <cellStyle name="Normal 50 32 4" xfId="7945" xr:uid="{561E9DAF-B2B2-46D8-BC03-998159911726}"/>
    <cellStyle name="Normal 50 32 5" xfId="17034" xr:uid="{AA5B3161-BD22-4AF4-A207-03D43F0AD7CA}"/>
    <cellStyle name="Normal 50 32 6" xfId="23570" xr:uid="{89381710-A317-49BB-B459-1325305AF251}"/>
    <cellStyle name="Normal 50 32 7" xfId="29268" xr:uid="{34B73F4D-E76D-4853-8F98-04829B6831F1}"/>
    <cellStyle name="Normal 50 32 8" xfId="34966" xr:uid="{10189389-9FB0-48E3-A802-8329FF451244}"/>
    <cellStyle name="Normal 50 33" xfId="7946" xr:uid="{F211331A-FB2D-4E97-82F0-58C06ACBDE64}"/>
    <cellStyle name="Normal 50 33 2" xfId="7947" xr:uid="{A4A516E3-4C6C-4352-B17B-0AD4BD3464B3}"/>
    <cellStyle name="Normal 50 33 2 2" xfId="17037" xr:uid="{773649D7-209A-481D-85C4-D414BF4224D9}"/>
    <cellStyle name="Normal 50 33 2 3" xfId="23573" xr:uid="{350463E1-B7D3-4D34-A578-DD9F4D070C71}"/>
    <cellStyle name="Normal 50 33 2 4" xfId="29271" xr:uid="{6B19386D-9118-49E2-BF72-148808BCB5A6}"/>
    <cellStyle name="Normal 50 33 2 5" xfId="34969" xr:uid="{271A0329-5302-4783-8927-8A35AE3B5C4A}"/>
    <cellStyle name="Normal 50 33 3" xfId="7948" xr:uid="{EE3C847D-FC2B-48DA-9F8D-D83CEDDE5396}"/>
    <cellStyle name="Normal 50 33 4" xfId="7949" xr:uid="{AE9838B9-89C9-4012-A2C3-AEBEFD87E9E5}"/>
    <cellStyle name="Normal 50 33 5" xfId="17036" xr:uid="{747293AF-3137-421F-BFD1-E5CD1B412E6D}"/>
    <cellStyle name="Normal 50 33 6" xfId="23572" xr:uid="{15A41B20-E27C-447A-91C2-C01872F238E2}"/>
    <cellStyle name="Normal 50 33 7" xfId="29270" xr:uid="{580013FC-B589-492F-BFC5-5E1AC56AB5A6}"/>
    <cellStyle name="Normal 50 33 8" xfId="34968" xr:uid="{77F5E539-D538-4F0E-ABC1-EECCC3E82885}"/>
    <cellStyle name="Normal 50 34" xfId="7950" xr:uid="{1F34693B-5531-4916-B99B-5AB51118BCAB}"/>
    <cellStyle name="Normal 50 34 2" xfId="7951" xr:uid="{37E445E4-115A-4691-9DA7-C45A613178B6}"/>
    <cellStyle name="Normal 50 34 2 2" xfId="17039" xr:uid="{AFADA28C-5862-44AB-81C3-F9969FC0D904}"/>
    <cellStyle name="Normal 50 34 2 3" xfId="23575" xr:uid="{D806E86B-A502-4310-8757-E0CEEFB4E73A}"/>
    <cellStyle name="Normal 50 34 2 4" xfId="29273" xr:uid="{4B618290-5F23-4231-9BDF-C7A47FC3EF4E}"/>
    <cellStyle name="Normal 50 34 2 5" xfId="34971" xr:uid="{CBD088A9-92D2-40F0-B05C-69E1C319D3F3}"/>
    <cellStyle name="Normal 50 34 3" xfId="7952" xr:uid="{BFD7EDEB-8839-4064-A4FE-C807B004B28E}"/>
    <cellStyle name="Normal 50 34 4" xfId="7953" xr:uid="{6084ABC3-7DDA-44C5-959C-1733C2E23BFA}"/>
    <cellStyle name="Normal 50 34 5" xfId="17038" xr:uid="{484B3388-66F8-41B2-B79A-0086EB788D1D}"/>
    <cellStyle name="Normal 50 34 6" xfId="23574" xr:uid="{57388912-7E65-4B12-8B51-E9ED88D9A067}"/>
    <cellStyle name="Normal 50 34 7" xfId="29272" xr:uid="{28D9EA46-D161-49E4-A27B-82BAD6CBCAF2}"/>
    <cellStyle name="Normal 50 34 8" xfId="34970" xr:uid="{F053B6C4-99FE-4EA3-9235-E678CE2C5272}"/>
    <cellStyle name="Normal 50 35" xfId="7954" xr:uid="{53AE2411-BB62-49B0-96DA-3D65A86A096B}"/>
    <cellStyle name="Normal 50 35 2" xfId="17040" xr:uid="{6A3D9F76-7BC5-4320-8EB7-644553AB1933}"/>
    <cellStyle name="Normal 50 35 3" xfId="23576" xr:uid="{9BE38ACA-D5FA-48D5-9703-FA7A730EF212}"/>
    <cellStyle name="Normal 50 35 4" xfId="29274" xr:uid="{F8521623-C026-47FD-A05E-47A0E613672A}"/>
    <cellStyle name="Normal 50 35 5" xfId="34972" xr:uid="{F2743CC8-96AA-42A9-9A9F-C50D0E99A2A1}"/>
    <cellStyle name="Normal 50 36" xfId="7955" xr:uid="{063A71A4-9ADE-4204-874D-659A91012A61}"/>
    <cellStyle name="Normal 50 36 2" xfId="17041" xr:uid="{1F4D58B0-221D-40BC-9BCB-CB6129AB96A9}"/>
    <cellStyle name="Normal 50 36 3" xfId="23577" xr:uid="{BDA2FA53-2D44-41D8-901B-DFA6CC0B96C5}"/>
    <cellStyle name="Normal 50 36 4" xfId="29275" xr:uid="{B6213C0E-DC41-44B8-8D92-2D83167BFA2F}"/>
    <cellStyle name="Normal 50 36 5" xfId="34973" xr:uid="{23418E3E-F714-4280-815D-4C4F0E0846B9}"/>
    <cellStyle name="Normal 50 37" xfId="7956" xr:uid="{363C99B0-CABB-4748-8D83-B351BA317212}"/>
    <cellStyle name="Normal 50 37 2" xfId="17042" xr:uid="{2B913BFA-C463-4A02-B4F6-42EC3A82A674}"/>
    <cellStyle name="Normal 50 37 3" xfId="23578" xr:uid="{8C10318C-1015-4366-B876-2263FF530EE8}"/>
    <cellStyle name="Normal 50 37 4" xfId="29276" xr:uid="{E83EA219-0916-438F-ACE5-0392D9C527DD}"/>
    <cellStyle name="Normal 50 37 5" xfId="34974" xr:uid="{496C2559-73AC-445C-ACDF-649E7A045805}"/>
    <cellStyle name="Normal 50 38" xfId="7957" xr:uid="{FE21A779-A58D-4431-95D2-E6F3D0E49513}"/>
    <cellStyle name="Normal 50 38 2" xfId="17043" xr:uid="{F8A1D5B1-DE66-44E2-8E58-8E14EBEAF15C}"/>
    <cellStyle name="Normal 50 38 3" xfId="23579" xr:uid="{0CC98B17-25CA-4504-91B7-DF5EA228A754}"/>
    <cellStyle name="Normal 50 38 4" xfId="29277" xr:uid="{F3BA4E65-1181-48A7-B15A-5FEF4908B35F}"/>
    <cellStyle name="Normal 50 38 5" xfId="34975" xr:uid="{A7CE112A-678C-4866-9EA7-6636340CBBCD}"/>
    <cellStyle name="Normal 50 39" xfId="7958" xr:uid="{7E5A8F36-9577-4148-9541-65508CF04E63}"/>
    <cellStyle name="Normal 50 39 2" xfId="17044" xr:uid="{5DFA7791-3824-4EF5-8FAA-202E02CAADEA}"/>
    <cellStyle name="Normal 50 39 3" xfId="23580" xr:uid="{581BDA2A-12A9-49A5-82C0-D8F334FEF954}"/>
    <cellStyle name="Normal 50 39 4" xfId="29278" xr:uid="{4E177D41-4711-4FE5-BC14-22DA4603A5C4}"/>
    <cellStyle name="Normal 50 39 5" xfId="34976" xr:uid="{480431A8-2DF6-402B-8973-32101C77990F}"/>
    <cellStyle name="Normal 50 4" xfId="7959" xr:uid="{38E1AFF5-AD85-4042-9184-55BFA5AC5E9F}"/>
    <cellStyle name="Normal 50 4 2" xfId="7960" xr:uid="{32C3AADB-BFD4-4309-9AB9-F36574C22DC7}"/>
    <cellStyle name="Normal 50 4 2 2" xfId="17046" xr:uid="{B31ECF51-93C3-48D9-B37E-72A77363614C}"/>
    <cellStyle name="Normal 50 4 2 3" xfId="23582" xr:uid="{3486DF2B-6DEF-4B09-A0BB-5996FF9E7D07}"/>
    <cellStyle name="Normal 50 4 2 4" xfId="29280" xr:uid="{6549C1FF-E2A1-48B4-9B12-263C2C114391}"/>
    <cellStyle name="Normal 50 4 2 5" xfId="34978" xr:uid="{3A773D4B-CA95-4162-91FC-10142A133A2E}"/>
    <cellStyle name="Normal 50 4 3" xfId="7961" xr:uid="{D05B49BB-9E1F-459C-B7F6-20402F9F5A04}"/>
    <cellStyle name="Normal 50 4 4" xfId="7962" xr:uid="{CD768218-B587-4267-8A8B-04B7C7A0B684}"/>
    <cellStyle name="Normal 50 4 5" xfId="17045" xr:uid="{10882DCF-9053-4478-80AE-AC8D740D76FC}"/>
    <cellStyle name="Normal 50 4 6" xfId="23581" xr:uid="{968FFC3E-ADD4-4773-85C8-C783A1A45CD7}"/>
    <cellStyle name="Normal 50 4 7" xfId="29279" xr:uid="{87A25161-D53C-42A5-B149-D273FA1C6407}"/>
    <cellStyle name="Normal 50 4 8" xfId="34977" xr:uid="{6D197D43-80F0-463B-A7D1-0D9617CBDA24}"/>
    <cellStyle name="Normal 50 40" xfId="7963" xr:uid="{8D3F2E36-4B40-492A-86AC-C8511F774AE5}"/>
    <cellStyle name="Normal 50 40 2" xfId="17047" xr:uid="{6FED6AF2-E3C3-4791-8B24-D8FAEA5B249F}"/>
    <cellStyle name="Normal 50 40 3" xfId="23583" xr:uid="{E26915FD-32D0-4580-8140-E1956194C2DE}"/>
    <cellStyle name="Normal 50 40 4" xfId="29281" xr:uid="{FC0E7BA9-2E4A-49E4-9C9A-21B2FA847F55}"/>
    <cellStyle name="Normal 50 40 5" xfId="34979" xr:uid="{78B347A6-9B9A-4E57-A743-1E8FE7544517}"/>
    <cellStyle name="Normal 50 41" xfId="7964" xr:uid="{5F927588-F795-474C-8916-0944FED6094B}"/>
    <cellStyle name="Normal 50 41 2" xfId="17048" xr:uid="{5768861F-9313-4DD3-BBC1-62BCAECE81CE}"/>
    <cellStyle name="Normal 50 41 3" xfId="23584" xr:uid="{EF4DF001-B82F-4895-8499-0BCEF3A689FB}"/>
    <cellStyle name="Normal 50 41 4" xfId="29282" xr:uid="{88092CF7-4AFF-4DBC-888D-47997F3D6123}"/>
    <cellStyle name="Normal 50 41 5" xfId="34980" xr:uid="{D9A030B2-2C6C-4DE9-A664-8E1ECDAEA06F}"/>
    <cellStyle name="Normal 50 42" xfId="7965" xr:uid="{695E87CE-0F96-4DE3-A49D-4041B105EC03}"/>
    <cellStyle name="Normal 50 42 2" xfId="17049" xr:uid="{41FA305B-FB67-4E76-9A3B-6948E85CA9AB}"/>
    <cellStyle name="Normal 50 42 3" xfId="23585" xr:uid="{5C8A2D77-6BB2-4347-B4A1-69831B11EED0}"/>
    <cellStyle name="Normal 50 42 4" xfId="29283" xr:uid="{4D3D3836-10E4-4381-A587-2265AB0C2CF6}"/>
    <cellStyle name="Normal 50 42 5" xfId="34981" xr:uid="{56B7928B-44A5-4EA1-96E1-D093B5A3C453}"/>
    <cellStyle name="Normal 50 43" xfId="7966" xr:uid="{E9AE8E6B-D14E-4959-8108-A85428BA7BA9}"/>
    <cellStyle name="Normal 50 43 2" xfId="17050" xr:uid="{78A882AD-D33F-4538-9F3A-9E6DE4FBFFC8}"/>
    <cellStyle name="Normal 50 43 3" xfId="23586" xr:uid="{7B24745E-154C-4E36-84A7-51FF5DDF3632}"/>
    <cellStyle name="Normal 50 43 4" xfId="29284" xr:uid="{B339047B-91D6-4881-B46B-C15174667C82}"/>
    <cellStyle name="Normal 50 43 5" xfId="34982" xr:uid="{E2FC7324-B00A-43B8-97F6-7CCE7879D939}"/>
    <cellStyle name="Normal 50 44" xfId="7967" xr:uid="{52D44542-B229-4EFA-AC1E-1E33125F774F}"/>
    <cellStyle name="Normal 50 44 2" xfId="17051" xr:uid="{8690FE78-3DFB-4EFC-B6EB-E9A4405D405E}"/>
    <cellStyle name="Normal 50 44 3" xfId="23587" xr:uid="{2BE560D5-10C8-4543-977E-D0E372E08A09}"/>
    <cellStyle name="Normal 50 44 4" xfId="29285" xr:uid="{C644F815-0798-4864-940E-20C26BAC9481}"/>
    <cellStyle name="Normal 50 44 5" xfId="34983" xr:uid="{D9B83AD9-6D0A-48D2-8AC7-122160FB4DEB}"/>
    <cellStyle name="Normal 50 45" xfId="7968" xr:uid="{10DB6DAE-7C8A-43A6-A1D3-F04000C9B619}"/>
    <cellStyle name="Normal 50 45 2" xfId="17052" xr:uid="{0DA64F42-38DA-49A0-B422-BCBE0CA378A4}"/>
    <cellStyle name="Normal 50 45 3" xfId="23588" xr:uid="{EDB17D67-FEE6-486A-B13C-AEFA3ECABF4E}"/>
    <cellStyle name="Normal 50 45 4" xfId="29286" xr:uid="{CF3F3514-CB7F-4475-A6EB-1D83D2DDA608}"/>
    <cellStyle name="Normal 50 45 5" xfId="34984" xr:uid="{8BD4EE7C-60A9-4DF6-9F4B-522CE78E5444}"/>
    <cellStyle name="Normal 50 46" xfId="7969" xr:uid="{5B8FFF75-D330-4DE0-8B04-D3B975E5CD64}"/>
    <cellStyle name="Normal 50 46 2" xfId="17053" xr:uid="{67705D9E-6E05-4935-927F-D349AC353499}"/>
    <cellStyle name="Normal 50 46 3" xfId="23589" xr:uid="{56C29DE1-6348-4F04-B92C-60997BDF94ED}"/>
    <cellStyle name="Normal 50 46 4" xfId="29287" xr:uid="{0FBF2FD2-FC47-4561-9D56-DD7C45D166FA}"/>
    <cellStyle name="Normal 50 46 5" xfId="34985" xr:uid="{C016EDA8-D078-4AEE-AD6A-2C52558A171A}"/>
    <cellStyle name="Normal 50 47" xfId="7970" xr:uid="{6CCAE36A-6BCE-4224-84F8-44E7F8644FF4}"/>
    <cellStyle name="Normal 50 47 2" xfId="17054" xr:uid="{A450D51C-E796-4D3A-9319-2AEA908F6776}"/>
    <cellStyle name="Normal 50 47 3" xfId="23590" xr:uid="{8EF2F70B-22BB-43B0-AECC-FC9C18C4E225}"/>
    <cellStyle name="Normal 50 47 4" xfId="29288" xr:uid="{DFF4C5AC-F3EF-4BFF-8B48-4E576CD46C2A}"/>
    <cellStyle name="Normal 50 47 5" xfId="34986" xr:uid="{72296A1F-050C-49FA-87EE-C4FCA0E8712A}"/>
    <cellStyle name="Normal 50 48" xfId="7971" xr:uid="{75DB9700-EA64-4330-8194-C892F4C9E1DD}"/>
    <cellStyle name="Normal 50 48 2" xfId="17055" xr:uid="{DB712E9B-6837-4022-808E-54AECA7B4EDA}"/>
    <cellStyle name="Normal 50 48 3" xfId="23591" xr:uid="{54BD529E-98E9-4B95-948D-2FA95662E2B3}"/>
    <cellStyle name="Normal 50 48 4" xfId="29289" xr:uid="{C131FB29-94EF-46F3-BBED-22D704D0DF73}"/>
    <cellStyle name="Normal 50 48 5" xfId="34987" xr:uid="{96E27C2B-F087-4B31-BA8D-A49227AC10D5}"/>
    <cellStyle name="Normal 50 49" xfId="7972" xr:uid="{A0961F5A-CF55-4770-84BB-2DDBE1F2B08D}"/>
    <cellStyle name="Normal 50 49 2" xfId="17056" xr:uid="{B376D6A2-7C8B-4B9F-90A0-2BF3EDA7CC48}"/>
    <cellStyle name="Normal 50 49 3" xfId="23592" xr:uid="{2B6488E0-D8C3-4800-853A-54913C8A59EE}"/>
    <cellStyle name="Normal 50 49 4" xfId="29290" xr:uid="{ADC51963-19E6-4276-B2DA-DD7F9BD2EC40}"/>
    <cellStyle name="Normal 50 49 5" xfId="34988" xr:uid="{45194B68-3CD3-46F9-898D-F24F8754B3E3}"/>
    <cellStyle name="Normal 50 5" xfId="7973" xr:uid="{D67A0588-8EE8-4617-B9BE-8E6DA99F6019}"/>
    <cellStyle name="Normal 50 5 2" xfId="7974" xr:uid="{EC4342F4-0B2C-4074-A834-323D722B02A8}"/>
    <cellStyle name="Normal 50 5 2 2" xfId="17058" xr:uid="{3C148574-C609-44E7-8AE2-97C3119B98D0}"/>
    <cellStyle name="Normal 50 5 2 3" xfId="23594" xr:uid="{C3A71513-5BA4-4C16-A401-39D5101EAAC8}"/>
    <cellStyle name="Normal 50 5 2 4" xfId="29292" xr:uid="{C1C5E460-8432-438E-9607-D83374503450}"/>
    <cellStyle name="Normal 50 5 2 5" xfId="34990" xr:uid="{59F602F3-959B-4821-9AFF-CC2FFEC3BDE2}"/>
    <cellStyle name="Normal 50 5 3" xfId="7975" xr:uid="{00DD0A16-111C-49F9-8399-0D5F84CBEDFF}"/>
    <cellStyle name="Normal 50 5 4" xfId="7976" xr:uid="{70B7F25F-F7BC-4EA5-BACA-EE2BB70D01DB}"/>
    <cellStyle name="Normal 50 5 5" xfId="17057" xr:uid="{4052F0E7-E639-405E-A185-396CF78C0546}"/>
    <cellStyle name="Normal 50 5 6" xfId="23593" xr:uid="{ADFD1B42-EC6F-48F5-9737-E6315BAC8DBF}"/>
    <cellStyle name="Normal 50 5 7" xfId="29291" xr:uid="{BCAAF48F-F4C7-400F-A5DE-E00F809DD854}"/>
    <cellStyle name="Normal 50 5 8" xfId="34989" xr:uid="{7FA9990E-0473-4C28-B3E6-442E1877CF6E}"/>
    <cellStyle name="Normal 50 50" xfId="7977" xr:uid="{FBBEDF5E-22AA-4EE3-99EA-C7841C8AB088}"/>
    <cellStyle name="Normal 50 50 2" xfId="17059" xr:uid="{218F3EB7-1D1F-46C3-9F26-4E81638936C6}"/>
    <cellStyle name="Normal 50 50 3" xfId="23595" xr:uid="{9F48F174-8555-485B-96BC-4B9BD41B5453}"/>
    <cellStyle name="Normal 50 50 4" xfId="29293" xr:uid="{B584F275-8AAB-4580-A8BA-088331A242B5}"/>
    <cellStyle name="Normal 50 50 5" xfId="34991" xr:uid="{F4C1C588-A0FF-41B1-A996-3E36EBDD7B38}"/>
    <cellStyle name="Normal 50 51" xfId="7978" xr:uid="{01C6A6AD-9B7C-4CA9-A190-2D900EDB1AD9}"/>
    <cellStyle name="Normal 50 51 2" xfId="17060" xr:uid="{9788E894-E0EA-4C90-9D1D-0A4AB5CE51E8}"/>
    <cellStyle name="Normal 50 51 3" xfId="23596" xr:uid="{26CA7AA5-20C6-4BC6-AE89-7B760A207190}"/>
    <cellStyle name="Normal 50 51 4" xfId="29294" xr:uid="{9BA8DCF8-6AEF-49FF-A634-CDBA608AA399}"/>
    <cellStyle name="Normal 50 51 5" xfId="34992" xr:uid="{6F855118-A96B-4445-9898-03395C855F81}"/>
    <cellStyle name="Normal 50 52" xfId="7979" xr:uid="{77D3E2D5-FBCA-4502-B8AD-D84A002B7A5B}"/>
    <cellStyle name="Normal 50 52 2" xfId="17061" xr:uid="{BB287536-999B-4D2D-B835-59824898FFCF}"/>
    <cellStyle name="Normal 50 52 3" xfId="23597" xr:uid="{BF4BF07C-2773-4EB5-87E6-63F77C2D43D8}"/>
    <cellStyle name="Normal 50 52 4" xfId="29295" xr:uid="{BEBB94EC-838B-4232-9AEF-4EDE6C43F23F}"/>
    <cellStyle name="Normal 50 52 5" xfId="34993" xr:uid="{B2B04FF1-0B83-4A6B-B937-9BFB2F275570}"/>
    <cellStyle name="Normal 50 53" xfId="7980" xr:uid="{1C329F6A-0E9A-4E87-A0A3-12D6A18D3CB8}"/>
    <cellStyle name="Normal 50 53 2" xfId="17062" xr:uid="{B72C477E-1812-48A9-B7D8-1ED5726D48AB}"/>
    <cellStyle name="Normal 50 53 3" xfId="23598" xr:uid="{EBC8F239-EEFB-430C-BE8B-1CD5BF1E2AD6}"/>
    <cellStyle name="Normal 50 53 4" xfId="29296" xr:uid="{13C016D7-1B8B-468F-935F-5718EF515D57}"/>
    <cellStyle name="Normal 50 53 5" xfId="34994" xr:uid="{7A57E8CF-9591-4EEB-AAFC-A73D485036CC}"/>
    <cellStyle name="Normal 50 54" xfId="7981" xr:uid="{6623A166-CE8F-47DB-B456-962F4F9AEBF1}"/>
    <cellStyle name="Normal 50 54 2" xfId="17063" xr:uid="{EE92D6A6-1A36-48E0-A596-07EA4A048780}"/>
    <cellStyle name="Normal 50 54 3" xfId="23599" xr:uid="{12D517B6-B072-4EC2-BDC7-CA9A31919942}"/>
    <cellStyle name="Normal 50 54 4" xfId="29297" xr:uid="{1DE28F71-C16F-40ED-A9AE-5DA47E4DDDEE}"/>
    <cellStyle name="Normal 50 54 5" xfId="34995" xr:uid="{8C80E159-8B2A-40EE-96DD-60D9AF7189E2}"/>
    <cellStyle name="Normal 50 55" xfId="7982" xr:uid="{A44E023C-E2F9-459F-ABF9-8945F75830DB}"/>
    <cellStyle name="Normal 50 55 2" xfId="17064" xr:uid="{3CA1A5F9-4BD3-41C3-9047-D142925EC3DA}"/>
    <cellStyle name="Normal 50 55 3" xfId="23600" xr:uid="{59E4C6A1-2DC3-48B6-81D0-CCD7CB2C2D9B}"/>
    <cellStyle name="Normal 50 55 4" xfId="29298" xr:uid="{0C4DC6F5-5478-4350-8A19-F8F74744ECA0}"/>
    <cellStyle name="Normal 50 55 5" xfId="34996" xr:uid="{A05DBCCF-502D-4214-93B3-79C3BDE8272A}"/>
    <cellStyle name="Normal 50 56" xfId="7983" xr:uid="{2C8B0117-5EB8-4085-9E13-C3D49A389596}"/>
    <cellStyle name="Normal 50 56 2" xfId="17065" xr:uid="{582BB2C8-D862-4BDE-B0DC-B5D0EB3699AB}"/>
    <cellStyle name="Normal 50 56 3" xfId="23601" xr:uid="{F20D15DE-6DA4-415A-BFAA-10974DCC9591}"/>
    <cellStyle name="Normal 50 56 4" xfId="29299" xr:uid="{77CFFC92-03DF-4252-B917-FC6025A15BE1}"/>
    <cellStyle name="Normal 50 56 5" xfId="34997" xr:uid="{A3997283-9B34-48B2-947E-9532F82F0AB1}"/>
    <cellStyle name="Normal 50 57" xfId="7984" xr:uid="{CD46A992-2ED0-4F5C-BE9D-9AE6A0FC35C2}"/>
    <cellStyle name="Normal 50 57 2" xfId="17066" xr:uid="{A2360178-510E-46E4-9402-404835DCA0F5}"/>
    <cellStyle name="Normal 50 57 3" xfId="23602" xr:uid="{8D505CD8-C922-4627-B4B4-225B3C4F92CF}"/>
    <cellStyle name="Normal 50 57 4" xfId="29300" xr:uid="{46A18168-9A8D-4A29-B4B8-C61D6F2BC443}"/>
    <cellStyle name="Normal 50 57 5" xfId="34998" xr:uid="{04F487DF-CA76-49BB-828A-5085ACC6B85A}"/>
    <cellStyle name="Normal 50 58" xfId="7985" xr:uid="{FD806B75-8CB7-470B-AA15-83AE94B07673}"/>
    <cellStyle name="Normal 50 58 2" xfId="17067" xr:uid="{94C47E05-198E-4C4C-8C29-451B4A6B4340}"/>
    <cellStyle name="Normal 50 58 3" xfId="23603" xr:uid="{FBCEA210-7C10-49C9-8304-18D954245F75}"/>
    <cellStyle name="Normal 50 58 4" xfId="29301" xr:uid="{0FB9132F-9888-4B85-9A98-11553752625A}"/>
    <cellStyle name="Normal 50 58 5" xfId="34999" xr:uid="{959FF414-DCE4-4433-9985-C3BA132FE810}"/>
    <cellStyle name="Normal 50 59" xfId="7986" xr:uid="{013CE3AA-8CF4-446D-8442-4C0824FDD083}"/>
    <cellStyle name="Normal 50 59 2" xfId="17068" xr:uid="{8A37B60D-4CF7-4313-BC08-EC8031BC2B66}"/>
    <cellStyle name="Normal 50 59 3" xfId="23604" xr:uid="{A30B0A8E-0203-4103-B361-B050DD1FAC6F}"/>
    <cellStyle name="Normal 50 59 4" xfId="29302" xr:uid="{6EC0A3FA-2897-4A1D-8E51-A5145BAFA181}"/>
    <cellStyle name="Normal 50 59 5" xfId="35000" xr:uid="{ED042A38-FFAA-473B-95B2-EECA4CFB61F6}"/>
    <cellStyle name="Normal 50 6" xfId="7987" xr:uid="{2C781E71-27F2-45D7-9F76-0C9B53231B89}"/>
    <cellStyle name="Normal 50 6 2" xfId="7988" xr:uid="{1136DD31-41D6-443D-B8C0-CB79D7463535}"/>
    <cellStyle name="Normal 50 6 2 2" xfId="17070" xr:uid="{ABE2C692-D255-4A2F-B97A-36CD2061644A}"/>
    <cellStyle name="Normal 50 6 2 3" xfId="23606" xr:uid="{725659E9-432A-4350-B63E-5EF547AE612B}"/>
    <cellStyle name="Normal 50 6 2 4" xfId="29304" xr:uid="{EBAF6E26-7738-4DFB-8D0C-4E58D0941C8C}"/>
    <cellStyle name="Normal 50 6 2 5" xfId="35002" xr:uid="{0CB7CB19-3234-4E35-A7CD-94607D80CD04}"/>
    <cellStyle name="Normal 50 6 3" xfId="7989" xr:uid="{A1E2ADC1-B6A4-4A53-8C09-05CFF6863A3D}"/>
    <cellStyle name="Normal 50 6 4" xfId="7990" xr:uid="{E63AF425-C8E7-4C8D-93BE-FE291B52612D}"/>
    <cellStyle name="Normal 50 6 5" xfId="17069" xr:uid="{9AA5DF2C-B3FD-4722-B43B-ADFCF7CE9650}"/>
    <cellStyle name="Normal 50 6 6" xfId="23605" xr:uid="{F5396472-571B-41BD-B552-6865B5FCB8B4}"/>
    <cellStyle name="Normal 50 6 7" xfId="29303" xr:uid="{8E189874-C84B-4317-84C9-9B2388966511}"/>
    <cellStyle name="Normal 50 6 8" xfId="35001" xr:uid="{341F65B6-8EF5-48C5-A9DF-8A3DC66D2A0B}"/>
    <cellStyle name="Normal 50 60" xfId="7991" xr:uid="{439DAF27-51AF-4372-93B9-C2FB8509EA83}"/>
    <cellStyle name="Normal 50 60 2" xfId="17071" xr:uid="{4F04CAAA-56AD-437F-B201-027F5F9C85E1}"/>
    <cellStyle name="Normal 50 60 3" xfId="23607" xr:uid="{9AD1C932-B8D7-4FE7-9986-1C6E412F0ACE}"/>
    <cellStyle name="Normal 50 60 4" xfId="29305" xr:uid="{05E4C93A-9366-4B7E-9AB2-4699B63E09AF}"/>
    <cellStyle name="Normal 50 60 5" xfId="35003" xr:uid="{C80951AA-ED91-44F5-9E9F-807E559348A5}"/>
    <cellStyle name="Normal 50 61" xfId="7992" xr:uid="{3538EF1F-C90D-4BD3-ACA3-5B25911AEE4C}"/>
    <cellStyle name="Normal 50 61 2" xfId="17072" xr:uid="{4439D6A3-DF41-45E7-82D6-A33ECD93E1C8}"/>
    <cellStyle name="Normal 50 61 3" xfId="23608" xr:uid="{97FA2D01-E011-49AF-912B-5C528EF3B7B7}"/>
    <cellStyle name="Normal 50 61 4" xfId="29306" xr:uid="{669B12E4-1FEC-4B30-B052-610D124B8AF1}"/>
    <cellStyle name="Normal 50 61 5" xfId="35004" xr:uid="{0F3CBAA7-61FA-45A2-9C2E-4E7DEEC3B2F3}"/>
    <cellStyle name="Normal 50 62" xfId="7993" xr:uid="{ADA2471A-E531-4E05-BACA-43A0DBEC4122}"/>
    <cellStyle name="Normal 50 62 2" xfId="17073" xr:uid="{F521B864-0D92-419D-ACFC-D5C64DF87F48}"/>
    <cellStyle name="Normal 50 62 3" xfId="23609" xr:uid="{D530C263-A0FD-45E7-8C47-9B57D72762F8}"/>
    <cellStyle name="Normal 50 62 4" xfId="29307" xr:uid="{A595ADCC-E4F8-4E50-AE46-3BE72288D090}"/>
    <cellStyle name="Normal 50 62 5" xfId="35005" xr:uid="{BD8F56E4-D7A7-4632-B2D0-4CE908E45B94}"/>
    <cellStyle name="Normal 50 7" xfId="7994" xr:uid="{A14F084A-2F97-4933-8179-2DC5EA788C1D}"/>
    <cellStyle name="Normal 50 7 2" xfId="7995" xr:uid="{0E24AB58-004C-4763-8C35-400E89426595}"/>
    <cellStyle name="Normal 50 7 2 2" xfId="17075" xr:uid="{2748E2FA-242E-4DCF-9DF0-5C505B809714}"/>
    <cellStyle name="Normal 50 7 2 3" xfId="23611" xr:uid="{836885D2-D4FE-4828-80DE-A1AF74F47C1C}"/>
    <cellStyle name="Normal 50 7 2 4" xfId="29309" xr:uid="{99C942B3-DCD8-4B45-A982-EDB5C5AFAB17}"/>
    <cellStyle name="Normal 50 7 2 5" xfId="35007" xr:uid="{3439A439-4B7C-4533-9EC7-C8264C1911CC}"/>
    <cellStyle name="Normal 50 7 3" xfId="7996" xr:uid="{0EF0B89D-98A7-4AEA-86F8-A15EC722B58A}"/>
    <cellStyle name="Normal 50 7 4" xfId="7997" xr:uid="{AAD2B7CF-E3A4-4F83-B495-2E9476093F41}"/>
    <cellStyle name="Normal 50 7 5" xfId="17074" xr:uid="{F86EE265-094B-4C83-AF88-B4FD35ACDF2B}"/>
    <cellStyle name="Normal 50 7 6" xfId="23610" xr:uid="{F38293DC-754B-45CB-A064-559529357948}"/>
    <cellStyle name="Normal 50 7 7" xfId="29308" xr:uid="{567F2FBF-1D66-45CF-84E1-FB7B84C65EEB}"/>
    <cellStyle name="Normal 50 7 8" xfId="35006" xr:uid="{112718FC-BF72-4F33-BB4D-BB984A7F3B93}"/>
    <cellStyle name="Normal 50 8" xfId="7998" xr:uid="{7D1252AA-E873-4EFF-8AF7-013C08B3562A}"/>
    <cellStyle name="Normal 50 8 2" xfId="7999" xr:uid="{DB60684B-4F1F-4EEB-9454-7696B5D0A7EF}"/>
    <cellStyle name="Normal 50 8 2 2" xfId="17077" xr:uid="{8BA5F6A2-DA28-48A5-98CB-0445EA4BA7F3}"/>
    <cellStyle name="Normal 50 8 2 3" xfId="23613" xr:uid="{8A7AF381-A2C8-40BC-AE2A-6AB4E6B00AD4}"/>
    <cellStyle name="Normal 50 8 2 4" xfId="29311" xr:uid="{A3BBA0B4-82AD-461F-BF5E-9E4C7F0090C7}"/>
    <cellStyle name="Normal 50 8 2 5" xfId="35009" xr:uid="{E8972425-2C7B-400F-9D5D-2745CE4F7199}"/>
    <cellStyle name="Normal 50 8 3" xfId="8000" xr:uid="{B33BA837-F28C-4D09-A915-304FE87AE6D4}"/>
    <cellStyle name="Normal 50 8 4" xfId="8001" xr:uid="{0FF21969-DDB8-43AB-B3DD-DB45DB96C5B9}"/>
    <cellStyle name="Normal 50 8 5" xfId="17076" xr:uid="{BE53EACB-BEDF-4BC9-BAE4-2D4EA9FA111D}"/>
    <cellStyle name="Normal 50 8 6" xfId="23612" xr:uid="{460180E8-AFAB-4308-B691-690FE8233825}"/>
    <cellStyle name="Normal 50 8 7" xfId="29310" xr:uid="{5FE9E211-9AFF-479E-AA12-58E33096285F}"/>
    <cellStyle name="Normal 50 8 8" xfId="35008" xr:uid="{E3ABAB76-5E2F-4FC1-8D8A-89EE826281B2}"/>
    <cellStyle name="Normal 50 9" xfId="8002" xr:uid="{AB130171-625F-434D-8549-0186A87D309F}"/>
    <cellStyle name="Normal 50 9 2" xfId="8003" xr:uid="{C0D61A8E-9FAA-42CA-B9EE-6CFC06347FE7}"/>
    <cellStyle name="Normal 50 9 2 2" xfId="17079" xr:uid="{3059A9B9-5962-4857-976D-8CA7885573D6}"/>
    <cellStyle name="Normal 50 9 2 3" xfId="23615" xr:uid="{32E1CE8A-4E12-4C8D-BBE4-DAC9B7C65AA0}"/>
    <cellStyle name="Normal 50 9 2 4" xfId="29313" xr:uid="{747BFE7F-C23C-4BB9-BDC8-2BFED5F5DEFE}"/>
    <cellStyle name="Normal 50 9 2 5" xfId="35011" xr:uid="{EF974A98-5619-462F-B072-E35AB88B08AA}"/>
    <cellStyle name="Normal 50 9 3" xfId="8004" xr:uid="{8E0C5E1D-7771-4C3C-B1AB-E0ABFC738E18}"/>
    <cellStyle name="Normal 50 9 4" xfId="8005" xr:uid="{E9C5C6EF-D98B-42F3-AD78-790C70596BB6}"/>
    <cellStyle name="Normal 50 9 5" xfId="17078" xr:uid="{80E836E8-A214-4668-8C58-281446B081D9}"/>
    <cellStyle name="Normal 50 9 6" xfId="23614" xr:uid="{87D756BF-21FA-4E56-AC01-33D4FF35B63D}"/>
    <cellStyle name="Normal 50 9 7" xfId="29312" xr:uid="{4537812A-68DC-4D40-8EF7-5C0A49288083}"/>
    <cellStyle name="Normal 50 9 8" xfId="35010" xr:uid="{087A849C-D748-46CF-A2D2-B588A085011E}"/>
    <cellStyle name="Normal 51" xfId="23" xr:uid="{E59BB646-E0F8-4466-84AF-BB31E7BFD256}"/>
    <cellStyle name="Normal 51 10" xfId="8006" xr:uid="{2129327D-B5BF-44DC-B748-E7745A36795C}"/>
    <cellStyle name="Normal 51 11" xfId="8007" xr:uid="{08934757-4D6F-479A-88EF-B4F3622311D6}"/>
    <cellStyle name="Normal 51 12" xfId="8008" xr:uid="{DE60B996-C60F-4E94-8E3A-7F0B04BAFF91}"/>
    <cellStyle name="Normal 51 13" xfId="8009" xr:uid="{2D483B64-561D-4B77-BC39-F9130515BEEC}"/>
    <cellStyle name="Normal 51 14" xfId="8010" xr:uid="{67F3D014-B01F-4D95-A121-2210AF546982}"/>
    <cellStyle name="Normal 51 15" xfId="8011" xr:uid="{2F320466-EE00-4B30-AE72-2C533B3ACE41}"/>
    <cellStyle name="Normal 51 16" xfId="8012" xr:uid="{7B04764F-1A88-4AD4-AC1F-E8E5C33619E8}"/>
    <cellStyle name="Normal 51 17" xfId="8013" xr:uid="{98C21D35-53C6-48FC-B47B-33B332AC9E57}"/>
    <cellStyle name="Normal 51 18" xfId="13933" xr:uid="{8835E40B-D04E-41B9-9E77-35170300855F}"/>
    <cellStyle name="Normal 51 18 2" xfId="20125" xr:uid="{14F3BBA8-5C17-4411-A677-0648E277CC72}"/>
    <cellStyle name="Normal 51 19" xfId="1203" xr:uid="{4F2C058E-F72C-45D0-B3F6-921C8E392AA6}"/>
    <cellStyle name="Normal 51 2" xfId="45" xr:uid="{252FE8C1-FB80-41DD-B2CA-73715CF9AFE7}"/>
    <cellStyle name="Normal 51 2 2" xfId="13944" xr:uid="{4F564704-E450-47CB-A7DF-DFCD4DBD00A4}"/>
    <cellStyle name="Normal 51 2 2 2" xfId="20131" xr:uid="{67F7D92E-316F-42BC-8802-C23BC2379E5C}"/>
    <cellStyle name="Normal 51 2 3" xfId="8014" xr:uid="{90560D8B-B986-4CA9-87AB-038FA61D0F1E}"/>
    <cellStyle name="Normal 51 2 4" xfId="19668" xr:uid="{C8636703-6CA6-46C1-B583-851DFE228510}"/>
    <cellStyle name="Normal 51 20" xfId="19657" xr:uid="{668D1C26-ECDE-4B46-8178-FDECF85C4AFB}"/>
    <cellStyle name="Normal 51 3" xfId="65" xr:uid="{165A86ED-B4DD-4262-B507-0E2804B80281}"/>
    <cellStyle name="Normal 51 3 2" xfId="13951" xr:uid="{70FA16E6-935C-4E8C-A53F-46AA34FAE4E2}"/>
    <cellStyle name="Normal 51 3 2 2" xfId="20136" xr:uid="{08FD1209-5235-45E3-A192-496211411290}"/>
    <cellStyle name="Normal 51 3 3" xfId="8015" xr:uid="{378480C2-7367-4B64-BE9E-B2A670E44278}"/>
    <cellStyle name="Normal 51 3 4" xfId="19675" xr:uid="{4AE4A583-3C78-4F0A-8115-D9F8B2083490}"/>
    <cellStyle name="Normal 51 4" xfId="8016" xr:uid="{1E192E44-36BC-4102-8D6E-FE51E357A0D7}"/>
    <cellStyle name="Normal 51 5" xfId="8017" xr:uid="{9840FA5A-BE53-4CBB-B5CF-C88E75B406BB}"/>
    <cellStyle name="Normal 51 6" xfId="8018" xr:uid="{D372619C-4C27-4796-9240-382E13D3AE1E}"/>
    <cellStyle name="Normal 51 7" xfId="8019" xr:uid="{BA59887C-B24B-4479-B541-B20927844359}"/>
    <cellStyle name="Normal 51 8" xfId="8020" xr:uid="{B0019356-CC66-4995-9922-BAA1AE97432A}"/>
    <cellStyle name="Normal 51 9" xfId="8021" xr:uid="{11B055F6-B9FC-4F72-96EB-7120AC644258}"/>
    <cellStyle name="Normal 52" xfId="19" xr:uid="{64625376-DBB5-478D-A45F-4F60B73E2992}"/>
    <cellStyle name="Normal 52 10" xfId="8022" xr:uid="{88E000F0-2918-42C8-8F50-5C8A905C81BB}"/>
    <cellStyle name="Normal 52 10 2" xfId="8023" xr:uid="{108B547E-6FA7-4069-9CAA-41B7611E55A5}"/>
    <cellStyle name="Normal 52 10 2 2" xfId="17081" xr:uid="{44BC4A7B-975B-45C7-B4CA-529E7AF3D81A}"/>
    <cellStyle name="Normal 52 10 2 3" xfId="23617" xr:uid="{C5915240-C005-45D6-B58F-8D8AA93337AB}"/>
    <cellStyle name="Normal 52 10 2 4" xfId="29315" xr:uid="{A29C1B75-C912-44ED-9F45-98ADA023798E}"/>
    <cellStyle name="Normal 52 10 2 5" xfId="35013" xr:uid="{4C0FAEB4-7D78-49D7-836D-D63F33E6624D}"/>
    <cellStyle name="Normal 52 10 3" xfId="8024" xr:uid="{F839A0F5-D0B3-46CC-8095-BEAD415F04D3}"/>
    <cellStyle name="Normal 52 10 4" xfId="8025" xr:uid="{328A3AF6-93EC-485F-A419-C08021A70BDB}"/>
    <cellStyle name="Normal 52 10 5" xfId="17080" xr:uid="{F4AB0C83-11F2-45C9-8E5A-5E0E9238A8A6}"/>
    <cellStyle name="Normal 52 10 6" xfId="23616" xr:uid="{19D4A015-8C5F-4B6B-AF5C-ADF062D80298}"/>
    <cellStyle name="Normal 52 10 7" xfId="29314" xr:uid="{9CDA0010-0533-440E-A9D8-3E525D028667}"/>
    <cellStyle name="Normal 52 10 8" xfId="35012" xr:uid="{D4454F09-2F32-42C8-834D-4C3EC29B858F}"/>
    <cellStyle name="Normal 52 11" xfId="8026" xr:uid="{1A8D8AF9-9B3C-4E27-931A-C15C52E17F83}"/>
    <cellStyle name="Normal 52 11 2" xfId="8027" xr:uid="{42234B23-73CD-458D-99A1-3F3BFE8838F6}"/>
    <cellStyle name="Normal 52 11 2 2" xfId="17083" xr:uid="{A0C539B8-D3F9-4E2B-8E2C-BABA94AD61F3}"/>
    <cellStyle name="Normal 52 11 2 3" xfId="23619" xr:uid="{063F26DB-9B0D-4B8A-80CE-3E285CF7484E}"/>
    <cellStyle name="Normal 52 11 2 4" xfId="29317" xr:uid="{4994B8B1-7BF9-44E8-8CEE-ECC8D795F17F}"/>
    <cellStyle name="Normal 52 11 2 5" xfId="35015" xr:uid="{1B4451FD-BA2D-4D29-80FD-F91721056180}"/>
    <cellStyle name="Normal 52 11 3" xfId="8028" xr:uid="{EEAC7C97-7217-40A2-8EE3-CEA35CF30F4C}"/>
    <cellStyle name="Normal 52 11 4" xfId="8029" xr:uid="{8B7A17FC-A558-45A7-9105-422E77275CC0}"/>
    <cellStyle name="Normal 52 11 5" xfId="17082" xr:uid="{04410FFA-1222-4FF3-B5AA-AB2A1B42B8E6}"/>
    <cellStyle name="Normal 52 11 6" xfId="23618" xr:uid="{68824DC3-8503-44B8-B643-6CE2CDB0B6A9}"/>
    <cellStyle name="Normal 52 11 7" xfId="29316" xr:uid="{6F171FC8-3A49-4700-8040-DC86A1895763}"/>
    <cellStyle name="Normal 52 11 8" xfId="35014" xr:uid="{FC0BC1D1-B1BB-422D-BB6D-5439E3095A11}"/>
    <cellStyle name="Normal 52 12" xfId="8030" xr:uid="{83071142-E938-4C3E-B8F3-1E8DC66D9883}"/>
    <cellStyle name="Normal 52 12 2" xfId="8031" xr:uid="{755D92B7-9F6E-46DA-B9A3-FD1F4059B83C}"/>
    <cellStyle name="Normal 52 12 2 2" xfId="17085" xr:uid="{F5418AE5-28CC-44C1-BAC5-1D27D0EF10BD}"/>
    <cellStyle name="Normal 52 12 2 3" xfId="23621" xr:uid="{06CEACA1-17F4-4AFB-838E-40FCB61F53F4}"/>
    <cellStyle name="Normal 52 12 2 4" xfId="29319" xr:uid="{322F77FF-49E2-4440-9D56-66E7F0B59CCC}"/>
    <cellStyle name="Normal 52 12 2 5" xfId="35017" xr:uid="{D566C94F-2D42-496E-85EE-2CE2E71A53D8}"/>
    <cellStyle name="Normal 52 12 3" xfId="8032" xr:uid="{47AB5EF2-FC78-4F59-9FC0-2C1ED39D6094}"/>
    <cellStyle name="Normal 52 12 4" xfId="8033" xr:uid="{9E714DEA-F053-441C-8DBC-6812ABE103A3}"/>
    <cellStyle name="Normal 52 12 5" xfId="17084" xr:uid="{13F3F1D3-9373-4E41-8564-7DE61355E304}"/>
    <cellStyle name="Normal 52 12 6" xfId="23620" xr:uid="{5A0E9608-68EE-4E2B-95A5-2688781502D4}"/>
    <cellStyle name="Normal 52 12 7" xfId="29318" xr:uid="{10C01778-D791-4D9D-BB7F-B1F2D869209E}"/>
    <cellStyle name="Normal 52 12 8" xfId="35016" xr:uid="{32CA289D-F633-49B4-8639-8D805909D4C1}"/>
    <cellStyle name="Normal 52 13" xfId="8034" xr:uid="{82A0EB66-A11B-4252-99DE-8105C2F1D873}"/>
    <cellStyle name="Normal 52 13 2" xfId="8035" xr:uid="{08D5F5BF-CBF1-47B2-A841-EE7A6FA36471}"/>
    <cellStyle name="Normal 52 13 2 2" xfId="17087" xr:uid="{FF5A2CA7-29B7-4302-828C-B7C163D5121A}"/>
    <cellStyle name="Normal 52 13 2 3" xfId="23623" xr:uid="{2B60317C-20E2-4C0B-9DB5-2AFE525D2AC2}"/>
    <cellStyle name="Normal 52 13 2 4" xfId="29321" xr:uid="{5E8B0739-971E-445F-A1E4-BF0E70902CE2}"/>
    <cellStyle name="Normal 52 13 2 5" xfId="35019" xr:uid="{C2428E18-8058-44A1-97D5-D2BFAA35A0D0}"/>
    <cellStyle name="Normal 52 13 3" xfId="8036" xr:uid="{C6CCD0C0-1D4D-4912-878D-EF0D419CFD49}"/>
    <cellStyle name="Normal 52 13 4" xfId="8037" xr:uid="{92E2A2E8-093B-4000-AA58-586180E3EBB2}"/>
    <cellStyle name="Normal 52 13 5" xfId="17086" xr:uid="{ED01413F-231C-4835-9D28-F5C8E1408F00}"/>
    <cellStyle name="Normal 52 13 6" xfId="23622" xr:uid="{D3EC7BFE-A09F-45DB-871A-02CF55EA6319}"/>
    <cellStyle name="Normal 52 13 7" xfId="29320" xr:uid="{C2796AAB-94AA-43DC-A89B-895ECADEEB55}"/>
    <cellStyle name="Normal 52 13 8" xfId="35018" xr:uid="{2324E729-521B-4003-BE1F-00AE24E73BC3}"/>
    <cellStyle name="Normal 52 14" xfId="8038" xr:uid="{E7F0093D-ED5A-4250-AFCE-9AA3CE731205}"/>
    <cellStyle name="Normal 52 14 2" xfId="8039" xr:uid="{11D1955A-82B4-4629-B2C3-B93763F6FEAD}"/>
    <cellStyle name="Normal 52 14 2 2" xfId="17089" xr:uid="{3A940EB1-4F16-430D-BC5C-F4E5591513C3}"/>
    <cellStyle name="Normal 52 14 2 3" xfId="23625" xr:uid="{475B080A-89EE-45EF-A3D1-73016338B543}"/>
    <cellStyle name="Normal 52 14 2 4" xfId="29323" xr:uid="{231D2A27-DBC0-434E-906F-1912B9EE323C}"/>
    <cellStyle name="Normal 52 14 2 5" xfId="35021" xr:uid="{8CB4530E-F43C-4D4E-A0FC-3CC787C3D1D3}"/>
    <cellStyle name="Normal 52 14 3" xfId="8040" xr:uid="{E9E4C3A2-4CBD-4418-BB0F-8578D48AB043}"/>
    <cellStyle name="Normal 52 14 4" xfId="8041" xr:uid="{49ABD32E-D1EC-4B78-82D6-C08CECF91B44}"/>
    <cellStyle name="Normal 52 14 5" xfId="17088" xr:uid="{BC118884-D655-4E2C-81D9-6E373A4DFC17}"/>
    <cellStyle name="Normal 52 14 6" xfId="23624" xr:uid="{BE8CCF40-ABE9-4831-8EF5-5083D05B3D0A}"/>
    <cellStyle name="Normal 52 14 7" xfId="29322" xr:uid="{29B9FBC6-6771-48DF-A535-39B65170336B}"/>
    <cellStyle name="Normal 52 14 8" xfId="35020" xr:uid="{FA16CA27-752B-4827-B249-030F3A1C3711}"/>
    <cellStyle name="Normal 52 15" xfId="8042" xr:uid="{76617DFC-4A73-4B32-B839-79E23300FA6A}"/>
    <cellStyle name="Normal 52 15 2" xfId="8043" xr:uid="{0C91DDDA-66A8-4B79-9464-FBCDE97E15E5}"/>
    <cellStyle name="Normal 52 15 2 2" xfId="17091" xr:uid="{DCCA31C5-CF64-47F6-B1E0-21B4A262C571}"/>
    <cellStyle name="Normal 52 15 2 3" xfId="23627" xr:uid="{4C562214-604D-4737-99A3-C0869FFFED0E}"/>
    <cellStyle name="Normal 52 15 2 4" xfId="29325" xr:uid="{CBB927E3-4F63-41C6-951A-1CE0796DEFB0}"/>
    <cellStyle name="Normal 52 15 2 5" xfId="35023" xr:uid="{B9CA7B59-EB4B-4137-B4FE-8AA7648FAC94}"/>
    <cellStyle name="Normal 52 15 3" xfId="8044" xr:uid="{91D556A7-2AC1-4A21-BDCE-5A3931AC69BA}"/>
    <cellStyle name="Normal 52 15 4" xfId="8045" xr:uid="{4E708D7B-EF38-441D-B5F2-F596CB2905AA}"/>
    <cellStyle name="Normal 52 15 5" xfId="17090" xr:uid="{8329A3E7-D6F5-4FDD-8E01-45E621CB80A2}"/>
    <cellStyle name="Normal 52 15 6" xfId="23626" xr:uid="{052DE229-AB40-4587-9D7A-17107DD0948B}"/>
    <cellStyle name="Normal 52 15 7" xfId="29324" xr:uid="{0D50F71D-F304-4371-A54E-86A438E63F09}"/>
    <cellStyle name="Normal 52 15 8" xfId="35022" xr:uid="{A55C33FD-2B06-4F3F-AD73-35C53F3E2C8C}"/>
    <cellStyle name="Normal 52 16" xfId="8046" xr:uid="{DCA11D7E-8615-4FC2-ADA8-B4697822C4AB}"/>
    <cellStyle name="Normal 52 16 2" xfId="8047" xr:uid="{22ADBB80-2DF3-4422-BD08-DE4B21CA8EE1}"/>
    <cellStyle name="Normal 52 16 2 2" xfId="17093" xr:uid="{688A0739-58E0-4EC6-895E-78CA3561DA83}"/>
    <cellStyle name="Normal 52 16 2 3" xfId="23629" xr:uid="{CE7DF23E-A636-45C2-8CB7-378ECBCD65F1}"/>
    <cellStyle name="Normal 52 16 2 4" xfId="29327" xr:uid="{7B88E5D2-2337-4A65-9EB0-ACB857E338EB}"/>
    <cellStyle name="Normal 52 16 2 5" xfId="35025" xr:uid="{A3854307-4588-4782-BD20-55892A49A191}"/>
    <cellStyle name="Normal 52 16 3" xfId="8048" xr:uid="{B05D60BF-5CD0-42CB-B850-921610A7FFC2}"/>
    <cellStyle name="Normal 52 16 4" xfId="8049" xr:uid="{B49C5467-4350-455A-AED4-BCDE0C654847}"/>
    <cellStyle name="Normal 52 16 5" xfId="17092" xr:uid="{7D210A40-D91D-4AF7-B08F-7051A3466752}"/>
    <cellStyle name="Normal 52 16 6" xfId="23628" xr:uid="{4BD54A85-FFD0-4E47-ACD0-20B64996F167}"/>
    <cellStyle name="Normal 52 16 7" xfId="29326" xr:uid="{D4E4498D-4F24-4139-82A4-1CBE2DC8539A}"/>
    <cellStyle name="Normal 52 16 8" xfId="35024" xr:uid="{16AD015F-857B-4C79-9B07-D34704FA0A0D}"/>
    <cellStyle name="Normal 52 17" xfId="8050" xr:uid="{EF09A2F8-3FB5-434D-A4ED-08EE65B203CD}"/>
    <cellStyle name="Normal 52 17 2" xfId="8051" xr:uid="{BBF3B374-9565-4ACD-A775-AC1DE6B3491D}"/>
    <cellStyle name="Normal 52 17 2 2" xfId="17095" xr:uid="{E3540C24-C668-4A68-8FD6-4954BAEBF00E}"/>
    <cellStyle name="Normal 52 17 2 3" xfId="23631" xr:uid="{B6FD3951-BEC8-494F-9446-207888DCAA15}"/>
    <cellStyle name="Normal 52 17 2 4" xfId="29329" xr:uid="{990C74DA-B999-4BF7-BBAD-0042C2FCD582}"/>
    <cellStyle name="Normal 52 17 2 5" xfId="35027" xr:uid="{7D085846-B82C-4E6C-B46D-59A971F61174}"/>
    <cellStyle name="Normal 52 17 3" xfId="8052" xr:uid="{FBDB414E-886A-49D3-AC1C-F106AA7DA59D}"/>
    <cellStyle name="Normal 52 17 4" xfId="8053" xr:uid="{2BA341E5-CABE-4095-BE34-328E9E7E2C6B}"/>
    <cellStyle name="Normal 52 17 5" xfId="17094" xr:uid="{E1D26E4C-7E4E-4627-B6F0-25271B5A8761}"/>
    <cellStyle name="Normal 52 17 6" xfId="23630" xr:uid="{87A3276B-5891-4EFA-A146-71F09C131765}"/>
    <cellStyle name="Normal 52 17 7" xfId="29328" xr:uid="{BE132594-2416-4C9B-AB02-62F06ADF3323}"/>
    <cellStyle name="Normal 52 17 8" xfId="35026" xr:uid="{10FAC5D2-69E9-4D47-9478-4F2A263C91D6}"/>
    <cellStyle name="Normal 52 18" xfId="8054" xr:uid="{7A75EEE5-4FB9-4BD7-8AA2-5406F102834B}"/>
    <cellStyle name="Normal 52 18 2" xfId="8055" xr:uid="{5A11B79C-599C-4DC6-ADBF-9E5C107A7118}"/>
    <cellStyle name="Normal 52 18 2 2" xfId="17097" xr:uid="{20A8128F-AE18-415F-A840-19999DD5281F}"/>
    <cellStyle name="Normal 52 18 2 3" xfId="23633" xr:uid="{61F3E589-4F51-4815-991D-032A740261E5}"/>
    <cellStyle name="Normal 52 18 2 4" xfId="29331" xr:uid="{FC04EE09-D874-4344-A68F-006E34B7DBA9}"/>
    <cellStyle name="Normal 52 18 2 5" xfId="35029" xr:uid="{4EB7D738-C76B-4B06-9968-E313A3F5C504}"/>
    <cellStyle name="Normal 52 18 3" xfId="8056" xr:uid="{383071C0-CC0E-4EB9-BA6F-02CEFE71CD2D}"/>
    <cellStyle name="Normal 52 18 4" xfId="8057" xr:uid="{6011FC34-0C07-4BED-B23D-54ECBAD45C8F}"/>
    <cellStyle name="Normal 52 18 5" xfId="17096" xr:uid="{5943B316-F780-46D9-98CC-B1B4AC24DCB8}"/>
    <cellStyle name="Normal 52 18 6" xfId="23632" xr:uid="{04F5246F-59F2-41AE-A744-516C6CB1024F}"/>
    <cellStyle name="Normal 52 18 7" xfId="29330" xr:uid="{CF459F11-DF9E-43AE-9E77-8B74ED16AAAB}"/>
    <cellStyle name="Normal 52 18 8" xfId="35028" xr:uid="{6CF43974-34C0-4537-88A4-EDB9AE5FE098}"/>
    <cellStyle name="Normal 52 19" xfId="8058" xr:uid="{46745360-1845-40C2-A941-77DC61A26E7A}"/>
    <cellStyle name="Normal 52 19 2" xfId="8059" xr:uid="{D956AA6F-11D3-4297-BE7C-2CDA4D988528}"/>
    <cellStyle name="Normal 52 19 2 2" xfId="17099" xr:uid="{DD9E9B93-A98C-4398-B32A-FE43DA7402BA}"/>
    <cellStyle name="Normal 52 19 2 3" xfId="23635" xr:uid="{8D5101B4-50CD-4EBE-B496-E08876F3D9D3}"/>
    <cellStyle name="Normal 52 19 2 4" xfId="29333" xr:uid="{A67CABF2-4383-4892-86D8-C8572A93F27D}"/>
    <cellStyle name="Normal 52 19 2 5" xfId="35031" xr:uid="{5A6171E1-D519-4B84-8BBD-38BA353722AA}"/>
    <cellStyle name="Normal 52 19 3" xfId="8060" xr:uid="{E4BEB0ED-FF6E-4906-A1E1-03698395B0A7}"/>
    <cellStyle name="Normal 52 19 4" xfId="8061" xr:uid="{6AD8B9CF-E85C-48AF-91C6-1B611E689928}"/>
    <cellStyle name="Normal 52 19 5" xfId="17098" xr:uid="{66744898-2A39-44EF-AF21-F7700ECB70E8}"/>
    <cellStyle name="Normal 52 19 6" xfId="23634" xr:uid="{033314F5-2386-4474-842D-A2ED3BF7DCB8}"/>
    <cellStyle name="Normal 52 19 7" xfId="29332" xr:uid="{9333EBDB-DD56-43CD-8C81-5E90F7B13AC2}"/>
    <cellStyle name="Normal 52 19 8" xfId="35030" xr:uid="{22AC0A3F-C31E-4A9C-83D4-2BF620F177BB}"/>
    <cellStyle name="Normal 52 2" xfId="41" xr:uid="{58EC6FE3-62F9-48C8-B365-F4A93F6D7649}"/>
    <cellStyle name="Normal 52 2 2" xfId="8063" xr:uid="{01E83E45-0ACA-447C-AB45-7A43BC697829}"/>
    <cellStyle name="Normal 52 2 2 2" xfId="17101" xr:uid="{CA0A9038-C044-4C42-A5E9-AA742C4F2E16}"/>
    <cellStyle name="Normal 52 2 2 3" xfId="23637" xr:uid="{11F8C775-35C3-4D3F-B5B4-2C8286D75810}"/>
    <cellStyle name="Normal 52 2 2 4" xfId="29335" xr:uid="{67810286-B156-4A59-9F77-6CA84D8A1D61}"/>
    <cellStyle name="Normal 52 2 2 5" xfId="35033" xr:uid="{E0A1831E-6148-48DE-8800-80FA8AA0729C}"/>
    <cellStyle name="Normal 52 2 3" xfId="8064" xr:uid="{A7F183E6-F344-4A6E-A38E-A680BAE71C04}"/>
    <cellStyle name="Normal 52 2 4" xfId="8065" xr:uid="{51375DD5-E2DB-4724-AA8B-D089F9414924}"/>
    <cellStyle name="Normal 52 2 5" xfId="8062" xr:uid="{FE20B5D1-781D-4FA2-BE7C-0FB76C5C4DC4}"/>
    <cellStyle name="Normal 52 2 5 2" xfId="20115" xr:uid="{E87C0AA1-C19D-46DB-BD70-08210AD79604}"/>
    <cellStyle name="Normal 52 2 6" xfId="17100" xr:uid="{41CA5D0B-A0F5-4DBD-80ED-6269E24E5DA0}"/>
    <cellStyle name="Normal 52 2 7" xfId="23636" xr:uid="{C8A93768-6853-430C-83D3-0BB5F1F0DC17}"/>
    <cellStyle name="Normal 52 2 8" xfId="29334" xr:uid="{F09C274F-6C1A-4BDD-B5C0-8B19E828B428}"/>
    <cellStyle name="Normal 52 2 9" xfId="35032" xr:uid="{AD20CC14-691D-41C3-AA78-38B4D82E9A0E}"/>
    <cellStyle name="Normal 52 20" xfId="8066" xr:uid="{5A967AA6-5610-45B2-A33A-E135661D8E74}"/>
    <cellStyle name="Normal 52 20 2" xfId="17102" xr:uid="{0B22B17E-1EED-470D-93F7-0556CB2171A9}"/>
    <cellStyle name="Normal 52 20 3" xfId="23638" xr:uid="{D22B2BCE-572E-4E90-BA07-DF85CF7E3F56}"/>
    <cellStyle name="Normal 52 20 4" xfId="29336" xr:uid="{ABFAE27F-7C87-4E6E-A58C-6D3C564D4E2F}"/>
    <cellStyle name="Normal 52 20 5" xfId="35034" xr:uid="{078FFA50-0E39-4382-8E7E-FD4AF65966E4}"/>
    <cellStyle name="Normal 52 21" xfId="8067" xr:uid="{DF7591DC-297F-477F-9354-CC72A58B22B4}"/>
    <cellStyle name="Normal 52 21 2" xfId="17103" xr:uid="{B770885A-4C7A-4B53-9D0A-6174D14185D2}"/>
    <cellStyle name="Normal 52 21 3" xfId="23639" xr:uid="{29D91821-B182-470E-9BD1-2D7419DA1C80}"/>
    <cellStyle name="Normal 52 21 4" xfId="29337" xr:uid="{24B3E137-767E-49BA-B372-8C5F1755F1B0}"/>
    <cellStyle name="Normal 52 21 5" xfId="35035" xr:uid="{32758401-9B18-4748-AA0E-642A4AD5C7EB}"/>
    <cellStyle name="Normal 52 22" xfId="8068" xr:uid="{A26CD8C4-D105-404B-9411-D908B66EF26B}"/>
    <cellStyle name="Normal 52 22 2" xfId="17104" xr:uid="{3D09340E-B714-4E79-AB46-029DE5D7E5F6}"/>
    <cellStyle name="Normal 52 22 3" xfId="23640" xr:uid="{32966C76-5ABB-41A2-B547-6545D425BB1E}"/>
    <cellStyle name="Normal 52 22 4" xfId="29338" xr:uid="{7487FA78-89C4-479C-808F-8B8D20450F4B}"/>
    <cellStyle name="Normal 52 22 5" xfId="35036" xr:uid="{D8A0520F-96D1-4E68-B2A5-DE7CC41EF28F}"/>
    <cellStyle name="Normal 52 23" xfId="8069" xr:uid="{A90A00E0-6DED-424F-8B88-7B988B46E6AB}"/>
    <cellStyle name="Normal 52 23 2" xfId="17105" xr:uid="{213BE440-32BD-4CE2-B27F-DBECF2719450}"/>
    <cellStyle name="Normal 52 23 3" xfId="23641" xr:uid="{0D306B53-DE31-4201-A873-D3E0D5FF8A06}"/>
    <cellStyle name="Normal 52 23 4" xfId="29339" xr:uid="{6C5AAE63-E57D-44F6-893C-BF63CC26328A}"/>
    <cellStyle name="Normal 52 23 5" xfId="35037" xr:uid="{C69BDFE7-8195-4206-9AC9-D90B8E7B9F5E}"/>
    <cellStyle name="Normal 52 24" xfId="8070" xr:uid="{4A20E0B7-2806-450C-BE8B-78B708C6CE42}"/>
    <cellStyle name="Normal 52 24 2" xfId="17106" xr:uid="{FABC8CE0-C6F9-4D0F-B052-8E9BE1A19577}"/>
    <cellStyle name="Normal 52 24 3" xfId="23642" xr:uid="{F870F1A8-8AA2-4143-94EA-4BA211BD6058}"/>
    <cellStyle name="Normal 52 24 4" xfId="29340" xr:uid="{72E1211C-C212-4131-9D77-1FDAC54B5B67}"/>
    <cellStyle name="Normal 52 24 5" xfId="35038" xr:uid="{93728D06-5D0E-4D91-A202-56B3285F857C}"/>
    <cellStyle name="Normal 52 25" xfId="8071" xr:uid="{B420DCE7-097E-4865-9CBC-3394B95E02E7}"/>
    <cellStyle name="Normal 52 25 2" xfId="17107" xr:uid="{2B790923-054E-4E6F-8293-2D46576BCF3A}"/>
    <cellStyle name="Normal 52 25 3" xfId="23643" xr:uid="{94C1B62F-F528-4FC9-BB2C-34DF5536CC52}"/>
    <cellStyle name="Normal 52 25 4" xfId="29341" xr:uid="{4FAD2970-770A-4016-AFEC-10685393B32C}"/>
    <cellStyle name="Normal 52 25 5" xfId="35039" xr:uid="{A7AE5027-9670-4134-9A3E-6641DBED9205}"/>
    <cellStyle name="Normal 52 26" xfId="8072" xr:uid="{988073F0-4F2B-47CF-A85B-B23C20E06374}"/>
    <cellStyle name="Normal 52 26 2" xfId="17108" xr:uid="{1EF38B84-BC3D-49AE-ADF6-D5C3F5201D7B}"/>
    <cellStyle name="Normal 52 26 3" xfId="23644" xr:uid="{F338B431-6859-414B-B7BB-36556FAF1F63}"/>
    <cellStyle name="Normal 52 26 4" xfId="29342" xr:uid="{4D3350CD-C04A-4217-867D-1FEAB58F07FA}"/>
    <cellStyle name="Normal 52 26 5" xfId="35040" xr:uid="{E7F140DD-BA30-4F52-AEF4-0A39D6A41DF0}"/>
    <cellStyle name="Normal 52 27" xfId="8073" xr:uid="{49B43117-2600-41B4-B5A9-036D2F8EA522}"/>
    <cellStyle name="Normal 52 27 2" xfId="17109" xr:uid="{2E29FB05-3BD2-4E48-BB53-A7EF6A87A20D}"/>
    <cellStyle name="Normal 52 27 3" xfId="23645" xr:uid="{B7ECBBB4-D56C-4D05-9C06-BE8D48CB5521}"/>
    <cellStyle name="Normal 52 27 4" xfId="29343" xr:uid="{B7B5C822-23AD-4BA2-A433-03CB84EE2A48}"/>
    <cellStyle name="Normal 52 27 5" xfId="35041" xr:uid="{B226B7CC-5D24-45AA-8936-CA05E2AEF21D}"/>
    <cellStyle name="Normal 52 28" xfId="8074" xr:uid="{91C0082E-A9B9-4D4B-BE42-017A08E14768}"/>
    <cellStyle name="Normal 52 28 2" xfId="17110" xr:uid="{0E424A4E-D26A-425C-A4F7-E3C3BD2C28C5}"/>
    <cellStyle name="Normal 52 28 3" xfId="23646" xr:uid="{B657EA40-CA99-48EE-8A47-6C40F89473F5}"/>
    <cellStyle name="Normal 52 28 4" xfId="29344" xr:uid="{BEB57549-8634-46A8-B0E4-8809AEADB6E6}"/>
    <cellStyle name="Normal 52 28 5" xfId="35042" xr:uid="{C86D2C38-268E-4CE6-8417-DD262F4D432C}"/>
    <cellStyle name="Normal 52 29" xfId="8075" xr:uid="{0C9FFA9A-E5D0-4A56-97C0-8EB8EE900792}"/>
    <cellStyle name="Normal 52 29 2" xfId="17111" xr:uid="{A61F15E9-D8F0-440B-B0AB-42EEAFC85EA4}"/>
    <cellStyle name="Normal 52 29 3" xfId="23647" xr:uid="{01CA9A4D-A25D-4632-A8C8-96AAC3F87E11}"/>
    <cellStyle name="Normal 52 29 4" xfId="29345" xr:uid="{3231E726-934F-4B16-8E39-985CFBD6E730}"/>
    <cellStyle name="Normal 52 29 5" xfId="35043" xr:uid="{8E766903-F7EC-4F38-B678-C07295F82F39}"/>
    <cellStyle name="Normal 52 3" xfId="61" xr:uid="{795E7F60-E01F-44ED-B204-67C7EF5BD6F8}"/>
    <cellStyle name="Normal 52 3 2" xfId="8077" xr:uid="{E97D5E68-AA13-4DEB-8B7F-C807CC13FCBA}"/>
    <cellStyle name="Normal 52 3 2 2" xfId="17113" xr:uid="{AE431536-56CE-4F7A-A325-692108BD054B}"/>
    <cellStyle name="Normal 52 3 2 3" xfId="23649" xr:uid="{50312354-5175-48C3-95D2-6B0F991F5DC7}"/>
    <cellStyle name="Normal 52 3 2 4" xfId="29347" xr:uid="{95D44076-6AC4-42BC-B213-A6CB7CCCD438}"/>
    <cellStyle name="Normal 52 3 2 5" xfId="35045" xr:uid="{1F5619FE-E5DA-4140-9D0A-D05808E46C2C}"/>
    <cellStyle name="Normal 52 3 3" xfId="8078" xr:uid="{A9528F45-E6EA-4FE2-BAA1-060B0209F156}"/>
    <cellStyle name="Normal 52 3 4" xfId="8079" xr:uid="{D6BD2AD1-8031-4E09-8147-195136227ECD}"/>
    <cellStyle name="Normal 52 3 5" xfId="8076" xr:uid="{1F5C062E-4ED6-4448-9B79-2AAC7E56229C}"/>
    <cellStyle name="Normal 52 3 5 2" xfId="20116" xr:uid="{2E46246E-E482-406C-BF6A-18C27849C460}"/>
    <cellStyle name="Normal 52 3 6" xfId="17112" xr:uid="{31814777-94EA-4B36-BF9E-A91D25620E10}"/>
    <cellStyle name="Normal 52 3 7" xfId="23648" xr:uid="{029D0D19-F074-4445-B450-99E934B5DE56}"/>
    <cellStyle name="Normal 52 3 8" xfId="29346" xr:uid="{0AA027A1-2C86-41C5-BC89-D9E2EBBB5D52}"/>
    <cellStyle name="Normal 52 3 9" xfId="35044" xr:uid="{6DC8AB46-E38C-455C-92FF-25A5CC32FF9D}"/>
    <cellStyle name="Normal 52 30" xfId="8080" xr:uid="{9EAD88FF-F06A-4E68-893E-BF724151EE6F}"/>
    <cellStyle name="Normal 52 30 2" xfId="17114" xr:uid="{1ADEA3DF-9694-4612-810D-2CE9BF64725A}"/>
    <cellStyle name="Normal 52 30 3" xfId="23650" xr:uid="{B5019A95-8842-4443-936B-6C74E6EBED68}"/>
    <cellStyle name="Normal 52 30 4" xfId="29348" xr:uid="{E57C5673-23E3-4D60-A27B-0C78BDD13328}"/>
    <cellStyle name="Normal 52 30 5" xfId="35046" xr:uid="{CADD1110-1F9C-448E-BEA9-A2C9EB4DEF9F}"/>
    <cellStyle name="Normal 52 31" xfId="8081" xr:uid="{E87FDC8A-3A63-42BA-8B29-7603CDBE9FE7}"/>
    <cellStyle name="Normal 52 31 2" xfId="17115" xr:uid="{AA87924C-247D-4B4D-B48A-4502705AE0D4}"/>
    <cellStyle name="Normal 52 31 3" xfId="23651" xr:uid="{1DAEA1DF-B5A6-476F-8533-7A9E4D8A8BA7}"/>
    <cellStyle name="Normal 52 31 4" xfId="29349" xr:uid="{AA1BCCE1-DEC3-44AA-88D9-DFAC23C13E08}"/>
    <cellStyle name="Normal 52 31 5" xfId="35047" xr:uid="{9BE9D298-E7ED-4CD7-8888-307B31D4A700}"/>
    <cellStyle name="Normal 52 32" xfId="8082" xr:uid="{FF8FFA30-C246-4550-B195-18D62176E429}"/>
    <cellStyle name="Normal 52 32 2" xfId="17116" xr:uid="{719D4D8B-D6BB-4584-8B5B-4EA48789CAE9}"/>
    <cellStyle name="Normal 52 32 3" xfId="23652" xr:uid="{E17B1A34-D59C-44CD-AC74-3DA6E4C6E4F8}"/>
    <cellStyle name="Normal 52 32 4" xfId="29350" xr:uid="{C2F71486-165A-401E-A0BD-D48C7ACC55C0}"/>
    <cellStyle name="Normal 52 32 5" xfId="35048" xr:uid="{152E82EC-3D89-44A3-B7AD-E9342F83D229}"/>
    <cellStyle name="Normal 52 33" xfId="8083" xr:uid="{9D1FC6DB-C0CE-479D-91BE-66D76C62C02E}"/>
    <cellStyle name="Normal 52 33 2" xfId="17117" xr:uid="{70864FBF-CE8E-4060-A8E5-93D7CA090C55}"/>
    <cellStyle name="Normal 52 33 3" xfId="23653" xr:uid="{53847B8A-ED4B-4E5E-98AB-EA9A4DBAAEDF}"/>
    <cellStyle name="Normal 52 33 4" xfId="29351" xr:uid="{DF450BAD-3E5F-4D6B-9950-0709843821F9}"/>
    <cellStyle name="Normal 52 33 5" xfId="35049" xr:uid="{F31A5AF5-42B6-4239-A2A2-04A044EAF89A}"/>
    <cellStyle name="Normal 52 34" xfId="8084" xr:uid="{FA1B823C-AC36-4C6F-814D-0C0838CD8D71}"/>
    <cellStyle name="Normal 52 34 2" xfId="17118" xr:uid="{290262F7-F63A-4B40-A00A-B2A66F43EF22}"/>
    <cellStyle name="Normal 52 34 3" xfId="23654" xr:uid="{12CA8FB7-5E29-40D2-8D1F-B5E3049A9D5F}"/>
    <cellStyle name="Normal 52 34 4" xfId="29352" xr:uid="{4EEA0CAC-C50C-4AB2-B0CF-C2620E3C14C8}"/>
    <cellStyle name="Normal 52 34 5" xfId="35050" xr:uid="{42F4C524-1FE0-4F8D-9602-F9884657B225}"/>
    <cellStyle name="Normal 52 35" xfId="8085" xr:uid="{04DFCBF4-3AFB-4F33-8E2C-47472BF2F3D4}"/>
    <cellStyle name="Normal 52 35 2" xfId="17119" xr:uid="{FADB916F-DFBB-4795-9E44-574249CAF065}"/>
    <cellStyle name="Normal 52 35 3" xfId="23655" xr:uid="{79E48CF8-15A9-4D97-B052-0057B5E78326}"/>
    <cellStyle name="Normal 52 35 4" xfId="29353" xr:uid="{A5756E1F-5C19-41E4-832D-3ED69782379D}"/>
    <cellStyle name="Normal 52 35 5" xfId="35051" xr:uid="{C060F667-1EDA-4E6C-9F97-0B20B508743B}"/>
    <cellStyle name="Normal 52 36" xfId="8086" xr:uid="{7AF8FD10-AAC6-442D-855C-D9B43C5F1421}"/>
    <cellStyle name="Normal 52 36 2" xfId="17120" xr:uid="{FD1E78A0-00EF-4CA7-B614-C156D65B8C09}"/>
    <cellStyle name="Normal 52 36 3" xfId="23656" xr:uid="{6CB6846C-6377-48A4-AEDB-8A2E33FB6427}"/>
    <cellStyle name="Normal 52 36 4" xfId="29354" xr:uid="{092C9AB0-F66D-4138-BB18-8C12C782922D}"/>
    <cellStyle name="Normal 52 36 5" xfId="35052" xr:uid="{65A404AD-77FD-44B8-A1E8-53483018A254}"/>
    <cellStyle name="Normal 52 37" xfId="8087" xr:uid="{C7EE1ADB-22F4-403B-BFF6-D1E825D7E881}"/>
    <cellStyle name="Normal 52 37 2" xfId="17121" xr:uid="{F87BBA7E-0F05-495A-BD23-713B3F6DC2C0}"/>
    <cellStyle name="Normal 52 37 3" xfId="23657" xr:uid="{1DB46491-4574-4788-AFF6-0CF6BC57C708}"/>
    <cellStyle name="Normal 52 37 4" xfId="29355" xr:uid="{CABC038A-18C1-4949-8F71-74FF583F2133}"/>
    <cellStyle name="Normal 52 37 5" xfId="35053" xr:uid="{1B674A84-0D31-48F6-BAFB-0D984473BFF3}"/>
    <cellStyle name="Normal 52 38" xfId="8088" xr:uid="{5235910B-79D7-40B7-983A-15A7C4CEB456}"/>
    <cellStyle name="Normal 52 38 2" xfId="17122" xr:uid="{636F1AB7-0377-4660-8BCB-5B192FE07EE5}"/>
    <cellStyle name="Normal 52 38 3" xfId="23658" xr:uid="{C86CE6E5-83DF-4558-8167-DFA9E8CB6F30}"/>
    <cellStyle name="Normal 52 38 4" xfId="29356" xr:uid="{A71E5DEB-32E9-461A-B8E1-6317DD799F21}"/>
    <cellStyle name="Normal 52 38 5" xfId="35054" xr:uid="{C6BCA514-9C0C-4597-87CD-F51965781AD5}"/>
    <cellStyle name="Normal 52 39" xfId="8089" xr:uid="{58BD6807-5C62-4FC3-A82E-256E23C393EC}"/>
    <cellStyle name="Normal 52 39 2" xfId="17123" xr:uid="{AA338AA3-D375-44BD-A635-CCD4A2C8C642}"/>
    <cellStyle name="Normal 52 39 3" xfId="23659" xr:uid="{816CE7FE-AE5F-44E4-B404-067FECE29821}"/>
    <cellStyle name="Normal 52 39 4" xfId="29357" xr:uid="{6BE27CE5-6EB8-4C9A-B581-2D991FFDE811}"/>
    <cellStyle name="Normal 52 39 5" xfId="35055" xr:uid="{323BFFB4-9B2E-4351-ADE1-D161492A5363}"/>
    <cellStyle name="Normal 52 4" xfId="8090" xr:uid="{CE9D13A5-DBF2-474C-AA2B-BA9420F62C62}"/>
    <cellStyle name="Normal 52 4 2" xfId="8091" xr:uid="{F88D6490-8483-42DD-AFF9-3758FA6FE467}"/>
    <cellStyle name="Normal 52 4 2 2" xfId="17125" xr:uid="{0910E84A-A9D3-481A-9A72-22C76705DCF9}"/>
    <cellStyle name="Normal 52 4 2 3" xfId="23661" xr:uid="{1894C51B-9A4E-4B8A-A489-05589B586458}"/>
    <cellStyle name="Normal 52 4 2 4" xfId="29359" xr:uid="{FF4949F7-831D-40D7-94B5-7B4C65BA899E}"/>
    <cellStyle name="Normal 52 4 2 5" xfId="35057" xr:uid="{4E2C452E-F10B-4795-AC8F-24ACBFC96E09}"/>
    <cellStyle name="Normal 52 4 3" xfId="8092" xr:uid="{D8679E14-399D-480A-BC8C-F006123A3FD5}"/>
    <cellStyle name="Normal 52 4 4" xfId="8093" xr:uid="{978C9335-0CCB-4B81-9898-EA3BE099F470}"/>
    <cellStyle name="Normal 52 4 5" xfId="17124" xr:uid="{9B54499E-932C-4F7B-9269-76E633B03199}"/>
    <cellStyle name="Normal 52 4 6" xfId="23660" xr:uid="{E93BCD4E-6887-4223-A990-51DB227ED458}"/>
    <cellStyle name="Normal 52 4 7" xfId="29358" xr:uid="{C0DCFB3D-4EFA-4D7B-9A6C-E6FB04716E27}"/>
    <cellStyle name="Normal 52 4 8" xfId="35056" xr:uid="{54AE160E-5832-4600-A6F9-AF5E218F92E7}"/>
    <cellStyle name="Normal 52 40" xfId="8094" xr:uid="{8AEDA24F-3A66-40AB-B991-8FC3D47C36C6}"/>
    <cellStyle name="Normal 52 40 2" xfId="17126" xr:uid="{C754F9F9-A926-44A4-BDEA-2B0E4CE47C33}"/>
    <cellStyle name="Normal 52 40 3" xfId="23662" xr:uid="{AC6B7EA4-1E57-4CD5-AA2A-E46A2584E0CD}"/>
    <cellStyle name="Normal 52 40 4" xfId="29360" xr:uid="{1680DFCC-ECE6-4C6C-80BB-C8066C844ACA}"/>
    <cellStyle name="Normal 52 40 5" xfId="35058" xr:uid="{3F358BD8-4E31-4924-A47E-23D8F951DFDF}"/>
    <cellStyle name="Normal 52 41" xfId="8095" xr:uid="{272C599B-5306-4917-A905-E9E5EB172012}"/>
    <cellStyle name="Normal 52 41 2" xfId="17127" xr:uid="{A85865BA-2E8C-4D66-ABF0-0064BC953F2A}"/>
    <cellStyle name="Normal 52 41 3" xfId="23663" xr:uid="{5FAF6196-63BE-4418-B62A-C9B7891E1AD5}"/>
    <cellStyle name="Normal 52 41 4" xfId="29361" xr:uid="{9C4B268E-6E1B-49B5-8B06-0307300BEC3C}"/>
    <cellStyle name="Normal 52 41 5" xfId="35059" xr:uid="{7C13D837-C4FC-40AB-84DF-3C4514978A0F}"/>
    <cellStyle name="Normal 52 42" xfId="8096" xr:uid="{3D817CC4-A1A3-4897-99A0-4170D468E710}"/>
    <cellStyle name="Normal 52 42 2" xfId="17128" xr:uid="{B455EF06-5CD8-4D99-9852-783E1326C6D2}"/>
    <cellStyle name="Normal 52 42 3" xfId="23664" xr:uid="{327AFF6B-22E9-47A1-921C-AE031935F141}"/>
    <cellStyle name="Normal 52 42 4" xfId="29362" xr:uid="{9A58FCF8-121D-4796-BF6F-0E19D217DAD1}"/>
    <cellStyle name="Normal 52 42 5" xfId="35060" xr:uid="{14FAE97A-0850-426C-BE55-F2DAB53BAE16}"/>
    <cellStyle name="Normal 52 43" xfId="8097" xr:uid="{6D423C60-74A4-4E92-B9E1-FD7175ADE8D9}"/>
    <cellStyle name="Normal 52 43 2" xfId="17129" xr:uid="{8624D24E-A062-406E-880D-DFE686BC216F}"/>
    <cellStyle name="Normal 52 43 3" xfId="23665" xr:uid="{3D901C30-AA23-4DD8-9F9E-445A3D56F54A}"/>
    <cellStyle name="Normal 52 43 4" xfId="29363" xr:uid="{2B47C758-FC68-48C7-94DA-5703447027EE}"/>
    <cellStyle name="Normal 52 43 5" xfId="35061" xr:uid="{D0DD36CA-BCDB-4BA8-8807-A39D47CE0B18}"/>
    <cellStyle name="Normal 52 44" xfId="8098" xr:uid="{F6034ED1-1092-462F-91E4-C6CF21346888}"/>
    <cellStyle name="Normal 52 44 2" xfId="17130" xr:uid="{420232A2-83CE-496B-ABC4-61F0E4A006B9}"/>
    <cellStyle name="Normal 52 44 3" xfId="23666" xr:uid="{545A7618-47D5-4E13-B9A0-D581AC1BC5CF}"/>
    <cellStyle name="Normal 52 44 4" xfId="29364" xr:uid="{9A002B6C-6286-446F-90F7-BE5EB69F9394}"/>
    <cellStyle name="Normal 52 44 5" xfId="35062" xr:uid="{0F5FD2C3-9D47-432E-ACB7-B7565D641936}"/>
    <cellStyle name="Normal 52 45" xfId="8099" xr:uid="{0B7EF6EC-6B53-450B-99A0-2210704792EF}"/>
    <cellStyle name="Normal 52 45 2" xfId="17131" xr:uid="{788E47DD-2A35-498B-B129-01C02ED1C6F2}"/>
    <cellStyle name="Normal 52 45 3" xfId="23667" xr:uid="{9BCC3A1E-D3D4-4424-82CE-FA615594A3C0}"/>
    <cellStyle name="Normal 52 45 4" xfId="29365" xr:uid="{4FA338A3-A8C4-46B3-B632-BC2F04C32A75}"/>
    <cellStyle name="Normal 52 45 5" xfId="35063" xr:uid="{39A2C4FA-EBA0-4219-8727-218894690C6F}"/>
    <cellStyle name="Normal 52 46" xfId="8100" xr:uid="{4C197E20-D938-41A0-B34D-E4B103AF8BB9}"/>
    <cellStyle name="Normal 52 46 2" xfId="17132" xr:uid="{DE0266C6-076C-46BE-86EE-728A9ACDE52E}"/>
    <cellStyle name="Normal 52 46 3" xfId="23668" xr:uid="{E6924597-BB57-43A6-94E5-FA1DCD3C3E74}"/>
    <cellStyle name="Normal 52 46 4" xfId="29366" xr:uid="{7A6080B5-9CB1-47B2-9110-8559CB4FF78C}"/>
    <cellStyle name="Normal 52 46 5" xfId="35064" xr:uid="{E7DA892E-5DA3-4E78-9FAF-F5153394C1DB}"/>
    <cellStyle name="Normal 52 47" xfId="8101" xr:uid="{2895F1EC-1318-4A10-A5EA-5D900F3776FF}"/>
    <cellStyle name="Normal 52 47 2" xfId="17133" xr:uid="{3EC2D8E2-AA98-4E1D-9A49-47342768BA4B}"/>
    <cellStyle name="Normal 52 47 3" xfId="23669" xr:uid="{9980434C-B1E1-4547-ADF7-6F0FF5311DB9}"/>
    <cellStyle name="Normal 52 47 4" xfId="29367" xr:uid="{CE704E07-29CB-4B01-9D42-2AC0CB90EDE7}"/>
    <cellStyle name="Normal 52 47 5" xfId="35065" xr:uid="{6AFFD8A4-C3C2-4AB5-B7C5-2366DEA09336}"/>
    <cellStyle name="Normal 52 48" xfId="8102" xr:uid="{B5238E67-3589-4B1D-8E88-2B4D1CB243E7}"/>
    <cellStyle name="Normal 52 48 2" xfId="17134" xr:uid="{7303EB4E-D5C3-4B63-94C3-AE55E93D33F3}"/>
    <cellStyle name="Normal 52 48 3" xfId="23670" xr:uid="{F8C910C4-3D0F-485A-B8A4-76D28AA79702}"/>
    <cellStyle name="Normal 52 48 4" xfId="29368" xr:uid="{F3385771-75DB-489D-8DD5-EA4A742E7019}"/>
    <cellStyle name="Normal 52 48 5" xfId="35066" xr:uid="{B798A5F3-3FF9-4503-A9B0-329E6911F39B}"/>
    <cellStyle name="Normal 52 49" xfId="8103" xr:uid="{775B19CE-EB0E-4744-A51B-7DCF0E6EA10F}"/>
    <cellStyle name="Normal 52 49 2" xfId="17135" xr:uid="{A361F81B-0C66-47B2-91D7-419354C4F897}"/>
    <cellStyle name="Normal 52 49 3" xfId="23671" xr:uid="{ACDC4AA2-3DD9-45AB-861F-8B0AA398191F}"/>
    <cellStyle name="Normal 52 49 4" xfId="29369" xr:uid="{43311E35-56E9-46CC-A3E4-3DE8F6621D2D}"/>
    <cellStyle name="Normal 52 49 5" xfId="35067" xr:uid="{318E4694-B340-4C7B-92F6-1F59A72ADAED}"/>
    <cellStyle name="Normal 52 5" xfId="8104" xr:uid="{87872B94-BEB2-4480-B1D0-257BD9C8A914}"/>
    <cellStyle name="Normal 52 5 2" xfId="8105" xr:uid="{7C0A4DF4-53B8-4E0B-B5E3-E36FC70A07B6}"/>
    <cellStyle name="Normal 52 5 2 2" xfId="17137" xr:uid="{F6D3E1EE-3D7F-4C90-95BC-1C09CE43E096}"/>
    <cellStyle name="Normal 52 5 2 3" xfId="23673" xr:uid="{5FB406AB-E0DF-4DFF-BD7F-EF40D0071164}"/>
    <cellStyle name="Normal 52 5 2 4" xfId="29371" xr:uid="{320CF78D-21A4-467E-B10E-CABD20795B57}"/>
    <cellStyle name="Normal 52 5 2 5" xfId="35069" xr:uid="{4DE896B2-5BEC-437E-B188-5B879262A36F}"/>
    <cellStyle name="Normal 52 5 3" xfId="8106" xr:uid="{D421D034-FE66-416B-99AB-A37F3DC4029A}"/>
    <cellStyle name="Normal 52 5 4" xfId="8107" xr:uid="{CC47391E-F5BF-4DE0-8812-831ED582869E}"/>
    <cellStyle name="Normal 52 5 5" xfId="17136" xr:uid="{FC77BDED-92BD-4EF1-A4D9-6FC07825ED2C}"/>
    <cellStyle name="Normal 52 5 6" xfId="23672" xr:uid="{DFD1C2C4-36BD-4F60-A034-9E8146267B73}"/>
    <cellStyle name="Normal 52 5 7" xfId="29370" xr:uid="{BBB6F8C8-6E5D-4FCC-A114-D215F44E53BC}"/>
    <cellStyle name="Normal 52 5 8" xfId="35068" xr:uid="{58475ABC-F527-4D72-95D6-0C267BED0332}"/>
    <cellStyle name="Normal 52 50" xfId="8108" xr:uid="{ABB03ABB-B179-4111-9FE7-8A94EC84A0F5}"/>
    <cellStyle name="Normal 52 50 2" xfId="17138" xr:uid="{5E965B9F-932B-4E37-AA77-2815F62AB80B}"/>
    <cellStyle name="Normal 52 50 3" xfId="23674" xr:uid="{E04D4C84-4C68-42C4-AC00-23875E0BCAA5}"/>
    <cellStyle name="Normal 52 50 4" xfId="29372" xr:uid="{70F588AB-00DB-4A08-97FB-47979E87A05A}"/>
    <cellStyle name="Normal 52 50 5" xfId="35070" xr:uid="{3757EAAA-E5F2-4A2B-A394-482568D1BE66}"/>
    <cellStyle name="Normal 52 51" xfId="8109" xr:uid="{94DEDC83-CF28-4808-9228-77CC81C4708A}"/>
    <cellStyle name="Normal 52 51 2" xfId="17139" xr:uid="{B671CD85-DF55-4567-A191-98CBCEE95FA0}"/>
    <cellStyle name="Normal 52 51 3" xfId="23675" xr:uid="{BB3CFD43-DC4C-4F0E-AA55-293A921BBB24}"/>
    <cellStyle name="Normal 52 51 4" xfId="29373" xr:uid="{15857D62-D517-4A21-BB8A-7F7AAA9ACD0C}"/>
    <cellStyle name="Normal 52 51 5" xfId="35071" xr:uid="{C1523E53-5DC4-48E2-AF35-DBD05DDA5249}"/>
    <cellStyle name="Normal 52 52" xfId="8110" xr:uid="{5273C5BD-A9D3-4ADA-BEC9-E5A813D0F9C7}"/>
    <cellStyle name="Normal 52 52 2" xfId="17140" xr:uid="{7054E215-DC29-428A-A56F-C09DA2B769A0}"/>
    <cellStyle name="Normal 52 52 3" xfId="23676" xr:uid="{4E267362-6201-4014-BEAB-0F759E5DED98}"/>
    <cellStyle name="Normal 52 52 4" xfId="29374" xr:uid="{943E653E-4AFD-4826-93BA-225D0E300D32}"/>
    <cellStyle name="Normal 52 52 5" xfId="35072" xr:uid="{EDE16EAA-D1FF-4FFE-855B-85FD30118EA4}"/>
    <cellStyle name="Normal 52 53" xfId="8111" xr:uid="{98CFAA8C-A421-41FF-94E0-5087BD4FC64E}"/>
    <cellStyle name="Normal 52 53 2" xfId="17141" xr:uid="{90A3416B-A275-4CD0-8821-1570B235C64B}"/>
    <cellStyle name="Normal 52 53 3" xfId="23677" xr:uid="{4F4B0CC5-2585-40C6-A356-257DCA257988}"/>
    <cellStyle name="Normal 52 53 4" xfId="29375" xr:uid="{2972DA8A-1CA8-4A57-B9C7-3F3257DAACA6}"/>
    <cellStyle name="Normal 52 53 5" xfId="35073" xr:uid="{C1092012-B295-4ACA-8F24-2BE740128944}"/>
    <cellStyle name="Normal 52 54" xfId="8112" xr:uid="{4C1D54E3-986B-476E-9281-08F0F4540723}"/>
    <cellStyle name="Normal 52 54 2" xfId="17142" xr:uid="{9112E957-692B-4D8E-A115-CED06AA397BA}"/>
    <cellStyle name="Normal 52 54 3" xfId="23678" xr:uid="{D3DC9746-FE1F-478D-9715-84A77D067613}"/>
    <cellStyle name="Normal 52 54 4" xfId="29376" xr:uid="{963426DF-2501-427C-A804-3D4DD7998849}"/>
    <cellStyle name="Normal 52 54 5" xfId="35074" xr:uid="{F06E9383-2DF7-458B-80B6-67262700F3E2}"/>
    <cellStyle name="Normal 52 55" xfId="8113" xr:uid="{1A3604D8-2127-4C10-A7B6-6C0A89425507}"/>
    <cellStyle name="Normal 52 55 2" xfId="17143" xr:uid="{806CC6FA-DCB1-4D74-9EFD-19FCBF8582F5}"/>
    <cellStyle name="Normal 52 55 3" xfId="23679" xr:uid="{74341944-4076-4EEF-B53F-457C5067058F}"/>
    <cellStyle name="Normal 52 55 4" xfId="29377" xr:uid="{B861C511-4545-4488-991B-4A97780FBB0F}"/>
    <cellStyle name="Normal 52 55 5" xfId="35075" xr:uid="{8D343618-BE41-4EFD-97F6-D877AB00952A}"/>
    <cellStyle name="Normal 52 56" xfId="8114" xr:uid="{7B7724D5-9D63-4161-856C-913F47827554}"/>
    <cellStyle name="Normal 52 56 2" xfId="17144" xr:uid="{B3A59649-BF4B-4BCE-86B1-3BEFCFA744E0}"/>
    <cellStyle name="Normal 52 56 3" xfId="23680" xr:uid="{B6179C78-0120-4D6C-9EB9-BF14FE211C25}"/>
    <cellStyle name="Normal 52 56 4" xfId="29378" xr:uid="{9BD67B40-4143-4547-943B-2C32A75059DF}"/>
    <cellStyle name="Normal 52 56 5" xfId="35076" xr:uid="{A299DB86-D7F3-41DA-87D3-0103EF41E51B}"/>
    <cellStyle name="Normal 52 57" xfId="8115" xr:uid="{5882DA41-57AB-45F0-B182-504800E55064}"/>
    <cellStyle name="Normal 52 57 2" xfId="17145" xr:uid="{76FB2817-0B11-412F-AB57-3BD5169C9CE5}"/>
    <cellStyle name="Normal 52 57 3" xfId="23681" xr:uid="{8B5203E6-C1AA-49B3-8A08-F4A20FCFF18F}"/>
    <cellStyle name="Normal 52 57 4" xfId="29379" xr:uid="{535BBA9B-D6CE-4242-BAC0-830BFEEBFCCC}"/>
    <cellStyle name="Normal 52 57 5" xfId="35077" xr:uid="{063DD18F-5E9F-44D3-B4A8-5A0C7639A64A}"/>
    <cellStyle name="Normal 52 58" xfId="8116" xr:uid="{36DCCD85-2562-4B1A-8978-83A3D5F700E4}"/>
    <cellStyle name="Normal 52 58 2" xfId="17146" xr:uid="{A79AAA86-86CC-44B0-9747-6BE916A6A7D3}"/>
    <cellStyle name="Normal 52 58 3" xfId="23682" xr:uid="{1005C1C3-4321-4C26-8CA1-266D70492017}"/>
    <cellStyle name="Normal 52 58 4" xfId="29380" xr:uid="{6459AB2B-A36E-4A1E-8A3E-FFC0062B352E}"/>
    <cellStyle name="Normal 52 58 5" xfId="35078" xr:uid="{14AD157E-B6FE-46BA-9E41-1C32B66D65C1}"/>
    <cellStyle name="Normal 52 59" xfId="8117" xr:uid="{4E89DC80-E1E4-4514-9170-A8B151AAC177}"/>
    <cellStyle name="Normal 52 59 2" xfId="17147" xr:uid="{7612B146-D411-4564-B296-3B91505A3538}"/>
    <cellStyle name="Normal 52 59 3" xfId="23683" xr:uid="{3D7CBBCE-CD2F-434F-9278-6DFA80ACB4D2}"/>
    <cellStyle name="Normal 52 59 4" xfId="29381" xr:uid="{BA305279-A62F-4356-8CB6-346B88C274FB}"/>
    <cellStyle name="Normal 52 59 5" xfId="35079" xr:uid="{AA02516A-6BD9-45DC-BEFB-BE612CE88699}"/>
    <cellStyle name="Normal 52 6" xfId="8118" xr:uid="{0FD7CF69-33EA-4CBF-8066-4DE06BB1DA58}"/>
    <cellStyle name="Normal 52 6 2" xfId="8119" xr:uid="{D72668AC-8AB2-4528-8F0F-562B8CF918FC}"/>
    <cellStyle name="Normal 52 6 2 2" xfId="17149" xr:uid="{8BB7F61A-8DA4-442B-B112-FD562AA64766}"/>
    <cellStyle name="Normal 52 6 2 3" xfId="23685" xr:uid="{0E3C00CA-5198-4341-A191-009530757C4E}"/>
    <cellStyle name="Normal 52 6 2 4" xfId="29383" xr:uid="{0401AEBC-27B1-4BBB-A5DE-1CD548BF5CD9}"/>
    <cellStyle name="Normal 52 6 2 5" xfId="35081" xr:uid="{8A21240D-70B9-412D-AB4C-B7E455C7EBBC}"/>
    <cellStyle name="Normal 52 6 3" xfId="8120" xr:uid="{6EDAFC57-51B9-4F69-BD08-A776CC32078A}"/>
    <cellStyle name="Normal 52 6 4" xfId="8121" xr:uid="{0E8A4C2F-D308-49B7-AC2D-6853BEB9F99F}"/>
    <cellStyle name="Normal 52 6 5" xfId="17148" xr:uid="{2DE3F73F-D786-4165-AA2D-870ED5B23052}"/>
    <cellStyle name="Normal 52 6 6" xfId="23684" xr:uid="{9D1B052C-27AF-4D21-A4A3-F81A72759933}"/>
    <cellStyle name="Normal 52 6 7" xfId="29382" xr:uid="{9F84E4B9-B7FB-415E-A66F-0FF153BE83DF}"/>
    <cellStyle name="Normal 52 6 8" xfId="35080" xr:uid="{ED7D164E-2B9F-48A7-AD0D-B3E2ED91FA97}"/>
    <cellStyle name="Normal 52 60" xfId="8122" xr:uid="{623546CA-D2BF-4351-8463-F4DDC0D6269C}"/>
    <cellStyle name="Normal 52 60 2" xfId="17150" xr:uid="{2B0EB46B-0DD9-44D4-BDB3-AC2CA39C2C8C}"/>
    <cellStyle name="Normal 52 60 3" xfId="23686" xr:uid="{84FA6812-454C-4646-B193-CA01DF2D55CF}"/>
    <cellStyle name="Normal 52 60 4" xfId="29384" xr:uid="{192920E9-589B-41A1-87EC-C2B6FD0C7A29}"/>
    <cellStyle name="Normal 52 60 5" xfId="35082" xr:uid="{F63556DC-E02C-4BBD-994B-2827FECA89D0}"/>
    <cellStyle name="Normal 52 61" xfId="8123" xr:uid="{1FAA7419-BE1D-4C74-9AB4-7CF2CDAAE575}"/>
    <cellStyle name="Normal 52 61 2" xfId="17151" xr:uid="{92DC9C48-2C31-495D-853C-31E622196ADF}"/>
    <cellStyle name="Normal 52 61 3" xfId="23687" xr:uid="{5AA83683-C033-4569-8B83-3080C2A82D1F}"/>
    <cellStyle name="Normal 52 61 4" xfId="29385" xr:uid="{31FFF9E7-C480-42B5-AE77-4E0EDE6A3EFC}"/>
    <cellStyle name="Normal 52 61 5" xfId="35083" xr:uid="{369A55BD-76EA-460D-A9FD-22E9DA2EE499}"/>
    <cellStyle name="Normal 52 62" xfId="8124" xr:uid="{B34C1528-34E1-485A-B6B4-FE47DEBF6E3C}"/>
    <cellStyle name="Normal 52 62 2" xfId="17152" xr:uid="{3EA5CCA7-7C24-4766-92C9-6361DE550286}"/>
    <cellStyle name="Normal 52 62 3" xfId="23688" xr:uid="{EA34D6B3-ED01-4631-ADB7-AFA99DA2B6F8}"/>
    <cellStyle name="Normal 52 62 4" xfId="29386" xr:uid="{87EFB561-6945-4785-8B3D-59390C2036A0}"/>
    <cellStyle name="Normal 52 62 5" xfId="35084" xr:uid="{AA355A00-EDAB-4133-B761-E82CDB0C5456}"/>
    <cellStyle name="Normal 52 63" xfId="1204" xr:uid="{BA5A9C27-CDF2-4EDF-B999-93E2D5BF14DA}"/>
    <cellStyle name="Normal 52 7" xfId="8125" xr:uid="{B62827C5-346E-47C8-BE62-7859D6EF6B25}"/>
    <cellStyle name="Normal 52 7 2" xfId="8126" xr:uid="{D5DFCF1C-1BDD-47AC-A603-049316EA8656}"/>
    <cellStyle name="Normal 52 7 2 2" xfId="17154" xr:uid="{52161377-9A17-426E-B24F-5EC0E0E14E96}"/>
    <cellStyle name="Normal 52 7 2 3" xfId="23690" xr:uid="{67A56D8E-78DF-4239-8064-7D468150AE24}"/>
    <cellStyle name="Normal 52 7 2 4" xfId="29388" xr:uid="{875689C8-9239-4065-880C-CC0AF46E312F}"/>
    <cellStyle name="Normal 52 7 2 5" xfId="35086" xr:uid="{24F03459-C74C-442C-AAF3-1B60971F9B96}"/>
    <cellStyle name="Normal 52 7 3" xfId="8127" xr:uid="{964301B2-5BE1-4188-BA2B-7833BC41ACB9}"/>
    <cellStyle name="Normal 52 7 4" xfId="8128" xr:uid="{50DE3F20-4670-46B6-AE1C-412AD58832BF}"/>
    <cellStyle name="Normal 52 7 5" xfId="17153" xr:uid="{81987A33-89DA-40FE-AB76-39045DD450FC}"/>
    <cellStyle name="Normal 52 7 6" xfId="23689" xr:uid="{0CACAE9B-868D-40C8-8A2B-8900900309CE}"/>
    <cellStyle name="Normal 52 7 7" xfId="29387" xr:uid="{0803AC9E-DA86-4A1F-B0B4-D3D0F5A8743F}"/>
    <cellStyle name="Normal 52 7 8" xfId="35085" xr:uid="{4BA19783-0F68-4117-A060-D8D779B7565F}"/>
    <cellStyle name="Normal 52 8" xfId="8129" xr:uid="{F1BEB83C-CC81-42DC-A970-052965156E36}"/>
    <cellStyle name="Normal 52 8 2" xfId="8130" xr:uid="{7A9B2C16-2F02-443D-8D01-CC66F4F88478}"/>
    <cellStyle name="Normal 52 8 2 2" xfId="17156" xr:uid="{01EA33DF-6AC1-438C-BAD0-38E3D57321BA}"/>
    <cellStyle name="Normal 52 8 2 3" xfId="23692" xr:uid="{CEF7BBCA-D0F1-433B-98B2-3E182012BA03}"/>
    <cellStyle name="Normal 52 8 2 4" xfId="29390" xr:uid="{512CCF34-3464-4CC6-AD9C-D64933CF3CFA}"/>
    <cellStyle name="Normal 52 8 2 5" xfId="35088" xr:uid="{5DDE6DFE-7A88-4459-831B-584987B1ACA1}"/>
    <cellStyle name="Normal 52 8 3" xfId="8131" xr:uid="{0038849A-CDEE-4667-885F-CB44EC42126D}"/>
    <cellStyle name="Normal 52 8 4" xfId="8132" xr:uid="{B826163D-97E7-47DE-BF24-C4E28517070C}"/>
    <cellStyle name="Normal 52 8 5" xfId="17155" xr:uid="{58445BC5-95B3-474B-9C08-00EA7123E8FD}"/>
    <cellStyle name="Normal 52 8 6" xfId="23691" xr:uid="{19FE81BA-DD76-4161-BD1B-4745F8F546FA}"/>
    <cellStyle name="Normal 52 8 7" xfId="29389" xr:uid="{5A095B6A-6436-4E85-B5C4-28A978C42E0C}"/>
    <cellStyle name="Normal 52 8 8" xfId="35087" xr:uid="{B56D6655-AB3B-4621-9B85-29FA21B031AB}"/>
    <cellStyle name="Normal 52 9" xfId="8133" xr:uid="{02FD2F00-C25A-4000-B680-7513C1A1F465}"/>
    <cellStyle name="Normal 52 9 2" xfId="8134" xr:uid="{74EF9FBA-6FDF-4150-B4A3-16F2AAA604BE}"/>
    <cellStyle name="Normal 52 9 2 2" xfId="17158" xr:uid="{209555FA-FDE7-4CB7-BC94-0AEC5229B072}"/>
    <cellStyle name="Normal 52 9 2 3" xfId="23694" xr:uid="{B4E7C9F4-352A-4F72-AC43-0CD638B90AA2}"/>
    <cellStyle name="Normal 52 9 2 4" xfId="29392" xr:uid="{AD6A23B1-7C0B-4D6F-96F5-EC3FA1D00987}"/>
    <cellStyle name="Normal 52 9 2 5" xfId="35090" xr:uid="{BEBE5F37-51C0-42BE-BF1D-86E5E1A5E011}"/>
    <cellStyle name="Normal 52 9 3" xfId="8135" xr:uid="{A286F0E3-70BC-44FE-91CD-D8480BEAE28E}"/>
    <cellStyle name="Normal 52 9 4" xfId="8136" xr:uid="{F8ED48B1-C6AA-4EF7-BEE6-2C71E2B96E2D}"/>
    <cellStyle name="Normal 52 9 5" xfId="17157" xr:uid="{91926C5E-0C26-49F4-9408-42103210BDBD}"/>
    <cellStyle name="Normal 52 9 6" xfId="23693" xr:uid="{304FA0D3-CF11-4050-92FF-09C06D46157E}"/>
    <cellStyle name="Normal 52 9 7" xfId="29391" xr:uid="{BD12E19F-C204-403C-B237-6B536544C5C2}"/>
    <cellStyle name="Normal 52 9 8" xfId="35089" xr:uid="{7F5F01EC-1470-4554-8501-BBB74B617159}"/>
    <cellStyle name="Normal 53" xfId="20" xr:uid="{56673BC5-F3AE-4A2E-92EB-507E9D8EEF79}"/>
    <cellStyle name="Normal 53 10" xfId="8137" xr:uid="{381D8E00-1B1F-4A96-9BDC-45481DD63099}"/>
    <cellStyle name="Normal 53 10 2" xfId="8138" xr:uid="{D7051B74-E2BF-42E6-8446-3858330511FE}"/>
    <cellStyle name="Normal 53 10 2 2" xfId="17160" xr:uid="{E921282B-4933-41C7-A447-20CC83277CE7}"/>
    <cellStyle name="Normal 53 10 2 3" xfId="23696" xr:uid="{380CA1FE-671B-4E84-8EFA-D06E1B0A23DB}"/>
    <cellStyle name="Normal 53 10 2 4" xfId="29394" xr:uid="{5BA56D89-90E5-4FB9-A2C3-9CDDE3E2AD2C}"/>
    <cellStyle name="Normal 53 10 2 5" xfId="35092" xr:uid="{5FFC1D60-2B7F-41FC-A21D-0D22772BE389}"/>
    <cellStyle name="Normal 53 10 3" xfId="8139" xr:uid="{9871F2EA-8356-474B-B461-8C8481066553}"/>
    <cellStyle name="Normal 53 10 4" xfId="8140" xr:uid="{8748CCFB-7EB9-4038-9A46-58436A275087}"/>
    <cellStyle name="Normal 53 10 5" xfId="17159" xr:uid="{1BD38EAA-C266-4F34-B38C-3F2FB207A842}"/>
    <cellStyle name="Normal 53 10 6" xfId="23695" xr:uid="{DE89579C-56DD-4B8A-AF6A-131CDC29B88A}"/>
    <cellStyle name="Normal 53 10 7" xfId="29393" xr:uid="{958EA193-0BE5-4904-9E92-AE3B81489CB0}"/>
    <cellStyle name="Normal 53 10 8" xfId="35091" xr:uid="{42C7080F-7DCE-4B8D-9DB4-FA6E6645F507}"/>
    <cellStyle name="Normal 53 11" xfId="8141" xr:uid="{468B8A94-6551-42EE-8443-4D0A9035894A}"/>
    <cellStyle name="Normal 53 11 2" xfId="8142" xr:uid="{6B99BA29-4EFE-4861-B266-3E22C08ECF03}"/>
    <cellStyle name="Normal 53 11 2 2" xfId="17162" xr:uid="{1F79721E-C353-4D28-A1AB-16EDAAEC3086}"/>
    <cellStyle name="Normal 53 11 2 3" xfId="23698" xr:uid="{2434E8E2-1A01-4FC7-8519-CB08F6B4B85D}"/>
    <cellStyle name="Normal 53 11 2 4" xfId="29396" xr:uid="{60DECDAA-6960-4F8E-92A6-CB5C5F422877}"/>
    <cellStyle name="Normal 53 11 2 5" xfId="35094" xr:uid="{0C053E53-695F-4E0F-958E-DC2F76EB5A46}"/>
    <cellStyle name="Normal 53 11 3" xfId="8143" xr:uid="{31158C23-3195-499A-B82B-A48799864D38}"/>
    <cellStyle name="Normal 53 11 4" xfId="8144" xr:uid="{2BEA42A1-8A42-43EC-A22F-1E497E8EE93E}"/>
    <cellStyle name="Normal 53 11 5" xfId="17161" xr:uid="{3DF4FC5B-74DA-4F65-8850-11240E8BA8C4}"/>
    <cellStyle name="Normal 53 11 6" xfId="23697" xr:uid="{5E7AD7BD-F484-4A58-AC4D-B5EA9F082968}"/>
    <cellStyle name="Normal 53 11 7" xfId="29395" xr:uid="{534AEDE2-5CD4-4965-ACDF-A670CB8DDDC9}"/>
    <cellStyle name="Normal 53 11 8" xfId="35093" xr:uid="{24EEC536-6601-4969-AC9E-9F3DF651C8EB}"/>
    <cellStyle name="Normal 53 12" xfId="8145" xr:uid="{F9992E39-E0C3-4C69-BB95-E6A6ABA4E016}"/>
    <cellStyle name="Normal 53 12 2" xfId="8146" xr:uid="{BA39F22B-E6BE-4A0A-BFFC-4612D112EEFA}"/>
    <cellStyle name="Normal 53 12 2 2" xfId="17164" xr:uid="{FCB7E6AD-56A6-46B9-A110-B7240AFC2B82}"/>
    <cellStyle name="Normal 53 12 2 3" xfId="23700" xr:uid="{5BBDF84C-BE9F-48CC-B1A1-B1767C0C2970}"/>
    <cellStyle name="Normal 53 12 2 4" xfId="29398" xr:uid="{C11641B6-A42B-48DF-9B2D-85E189F1C19C}"/>
    <cellStyle name="Normal 53 12 2 5" xfId="35096" xr:uid="{22B12524-A441-46F6-AF5C-E6FCD31A41E1}"/>
    <cellStyle name="Normal 53 12 3" xfId="8147" xr:uid="{2E4D8053-9AAD-4087-AA5B-0FBA2AD21451}"/>
    <cellStyle name="Normal 53 12 4" xfId="8148" xr:uid="{5AB6313E-8DCB-4624-94CA-F5796F03D957}"/>
    <cellStyle name="Normal 53 12 5" xfId="17163" xr:uid="{6901A21B-61DB-45D6-93AC-54DACF46529C}"/>
    <cellStyle name="Normal 53 12 6" xfId="23699" xr:uid="{FC0AB086-D2D1-43C3-AB49-F92F06971770}"/>
    <cellStyle name="Normal 53 12 7" xfId="29397" xr:uid="{1BA71960-E663-49CA-BED2-50B6537CF0BA}"/>
    <cellStyle name="Normal 53 12 8" xfId="35095" xr:uid="{E4E94C0F-B2EF-486A-9712-6E7B6A4644EE}"/>
    <cellStyle name="Normal 53 13" xfId="8149" xr:uid="{B7DF4A2E-295B-4935-80C8-708A88BA9C3D}"/>
    <cellStyle name="Normal 53 13 2" xfId="8150" xr:uid="{B31924E2-ED46-4E9B-9F66-8554BD99492F}"/>
    <cellStyle name="Normal 53 13 2 2" xfId="17166" xr:uid="{F431B4E6-614D-4EEF-8F49-DC62F0FCE0C5}"/>
    <cellStyle name="Normal 53 13 2 3" xfId="23702" xr:uid="{A13C0CE7-FC5A-457F-9B03-FD0A34BFC2CB}"/>
    <cellStyle name="Normal 53 13 2 4" xfId="29400" xr:uid="{2D59DD58-72FA-4B36-9EBF-C120E82343E4}"/>
    <cellStyle name="Normal 53 13 2 5" xfId="35098" xr:uid="{2C88FA26-B8C8-40EB-A075-37F157B852A0}"/>
    <cellStyle name="Normal 53 13 3" xfId="8151" xr:uid="{4837BB74-6543-444E-8318-D32ABBBB6A8F}"/>
    <cellStyle name="Normal 53 13 4" xfId="8152" xr:uid="{FE11DA7C-0B8E-40A1-BD74-C535E2591120}"/>
    <cellStyle name="Normal 53 13 5" xfId="17165" xr:uid="{EBF0F952-009C-42DC-A5C3-FB7CEE3D3A30}"/>
    <cellStyle name="Normal 53 13 6" xfId="23701" xr:uid="{57BF31CD-5578-4559-9D2A-3D908165CC66}"/>
    <cellStyle name="Normal 53 13 7" xfId="29399" xr:uid="{6FB7C92F-FEA4-41DF-BDE2-7D606CB89675}"/>
    <cellStyle name="Normal 53 13 8" xfId="35097" xr:uid="{893DB3B2-AC54-4510-8EB6-2453AC7F97DA}"/>
    <cellStyle name="Normal 53 14" xfId="8153" xr:uid="{E34B64D7-5510-4CC6-AE8B-C25F02030763}"/>
    <cellStyle name="Normal 53 14 2" xfId="8154" xr:uid="{CBA11362-1501-494C-9F09-B57DD57FB0A1}"/>
    <cellStyle name="Normal 53 14 2 2" xfId="17168" xr:uid="{C194C3AC-F296-4BD0-998D-F669FBC5AA83}"/>
    <cellStyle name="Normal 53 14 2 3" xfId="23704" xr:uid="{03A2BEC8-2DD9-4798-B863-80A09C6AD56A}"/>
    <cellStyle name="Normal 53 14 2 4" xfId="29402" xr:uid="{414A50D9-1571-4C81-85EF-95AF62C4D8E1}"/>
    <cellStyle name="Normal 53 14 2 5" xfId="35100" xr:uid="{B16E08CF-77AA-41C0-B363-60CDF93904AC}"/>
    <cellStyle name="Normal 53 14 3" xfId="8155" xr:uid="{F13BC9E5-E939-4E55-9D51-A7782C59EE86}"/>
    <cellStyle name="Normal 53 14 4" xfId="8156" xr:uid="{442EB866-E0B4-4A4F-B6B6-C8F1C136AA65}"/>
    <cellStyle name="Normal 53 14 5" xfId="17167" xr:uid="{8B8E50AE-EB42-49E8-828A-995825BCB068}"/>
    <cellStyle name="Normal 53 14 6" xfId="23703" xr:uid="{B610A68F-6DC7-4CC0-A053-01B081ADA093}"/>
    <cellStyle name="Normal 53 14 7" xfId="29401" xr:uid="{C9D4C15C-9590-4890-A115-8DB3E0C8F584}"/>
    <cellStyle name="Normal 53 14 8" xfId="35099" xr:uid="{33CF71D6-F942-4ABD-806A-7762C648B404}"/>
    <cellStyle name="Normal 53 15" xfId="8157" xr:uid="{AC3F3328-D9BF-4736-8F84-33BAE78F4FE3}"/>
    <cellStyle name="Normal 53 15 2" xfId="8158" xr:uid="{905A5DC2-B6BE-4695-ACFF-0429E22CACC2}"/>
    <cellStyle name="Normal 53 15 2 2" xfId="17170" xr:uid="{836EE0EA-06D9-4609-827E-866B2B18718F}"/>
    <cellStyle name="Normal 53 15 2 3" xfId="23706" xr:uid="{C17465E8-2EBD-4154-9251-62DA7377FEE2}"/>
    <cellStyle name="Normal 53 15 2 4" xfId="29404" xr:uid="{8E59371B-B1CF-4CD7-A944-267798C74F9E}"/>
    <cellStyle name="Normal 53 15 2 5" xfId="35102" xr:uid="{3BBC8D5F-4B65-41C5-A902-709FE6513AC8}"/>
    <cellStyle name="Normal 53 15 3" xfId="8159" xr:uid="{E0CEE208-3E20-496A-9BE9-69B623C114FB}"/>
    <cellStyle name="Normal 53 15 4" xfId="8160" xr:uid="{5CAF8DD6-B5EA-4AED-9A0B-F21DAB2CD6F0}"/>
    <cellStyle name="Normal 53 15 5" xfId="17169" xr:uid="{BFFE0FD0-D5A1-4FA5-AB5E-D741C1074FE6}"/>
    <cellStyle name="Normal 53 15 6" xfId="23705" xr:uid="{3A67C93E-3E69-4559-B8CC-06880C9FE306}"/>
    <cellStyle name="Normal 53 15 7" xfId="29403" xr:uid="{74FD6DA9-9169-431D-B30F-0402437B2117}"/>
    <cellStyle name="Normal 53 15 8" xfId="35101" xr:uid="{420A36FB-7C36-4F37-BFFF-A311FC23E4F7}"/>
    <cellStyle name="Normal 53 16" xfId="8161" xr:uid="{9EB09589-4AC6-4BC0-9B87-9FE96FD0F0BC}"/>
    <cellStyle name="Normal 53 16 2" xfId="8162" xr:uid="{3C4B9E49-07AD-4878-B777-60AD71930B1D}"/>
    <cellStyle name="Normal 53 16 2 2" xfId="17172" xr:uid="{B5674232-0952-4104-9774-0A663ABA6191}"/>
    <cellStyle name="Normal 53 16 2 3" xfId="23708" xr:uid="{15327BA5-AE17-4480-9886-33D0CB1B3D9A}"/>
    <cellStyle name="Normal 53 16 2 4" xfId="29406" xr:uid="{741F09B8-5D58-4EAC-8815-C746C30A848A}"/>
    <cellStyle name="Normal 53 16 2 5" xfId="35104" xr:uid="{F56CA7BB-6186-4B26-8F86-95CD4C0F517F}"/>
    <cellStyle name="Normal 53 16 3" xfId="8163" xr:uid="{7EA80D48-5FF4-4DEF-8A1A-547AC58FEEA7}"/>
    <cellStyle name="Normal 53 16 4" xfId="8164" xr:uid="{B44BD32D-EDED-4D50-9C8C-6B81BD9888AB}"/>
    <cellStyle name="Normal 53 16 5" xfId="17171" xr:uid="{2F1E1934-644C-49C5-BD66-AF71FEE4F34F}"/>
    <cellStyle name="Normal 53 16 6" xfId="23707" xr:uid="{28AFCB4E-B4B6-448D-9406-F386F33BD831}"/>
    <cellStyle name="Normal 53 16 7" xfId="29405" xr:uid="{3D122E48-974E-42F0-B8E6-B3C2E0D6C90E}"/>
    <cellStyle name="Normal 53 16 8" xfId="35103" xr:uid="{74748DC1-65D9-45AF-B9F5-A194B194A1E4}"/>
    <cellStyle name="Normal 53 17" xfId="8165" xr:uid="{CCBCA1CD-36F2-4227-AE10-657B640750F8}"/>
    <cellStyle name="Normal 53 17 2" xfId="8166" xr:uid="{CACB65AC-5602-4A59-8740-DA8DFDDD766C}"/>
    <cellStyle name="Normal 53 17 2 2" xfId="17174" xr:uid="{57063857-AE2A-401B-B3CF-F33B3EA43B51}"/>
    <cellStyle name="Normal 53 17 2 3" xfId="23710" xr:uid="{44E7A9B5-0272-419A-B9CF-F51DACF8D87F}"/>
    <cellStyle name="Normal 53 17 2 4" xfId="29408" xr:uid="{4075E281-F69B-4CA3-B891-F8C21A8D9453}"/>
    <cellStyle name="Normal 53 17 2 5" xfId="35106" xr:uid="{4CF48721-71C8-4FAA-8DC9-A3EF2328587F}"/>
    <cellStyle name="Normal 53 17 3" xfId="8167" xr:uid="{EE195113-CA84-400F-B1FD-025F5018012D}"/>
    <cellStyle name="Normal 53 17 4" xfId="8168" xr:uid="{58893813-1797-432F-81F7-96EB403660AA}"/>
    <cellStyle name="Normal 53 17 5" xfId="17173" xr:uid="{05952F78-54C0-434B-A2EA-46E14F3B93EC}"/>
    <cellStyle name="Normal 53 17 6" xfId="23709" xr:uid="{9488C3D8-BFD9-4A46-92E7-50F870864739}"/>
    <cellStyle name="Normal 53 17 7" xfId="29407" xr:uid="{C3061854-CFBE-41A4-A0A7-C696E90ED8AA}"/>
    <cellStyle name="Normal 53 17 8" xfId="35105" xr:uid="{88336125-D647-4C3B-BC6D-0F6FC2266477}"/>
    <cellStyle name="Normal 53 18" xfId="8169" xr:uid="{D1E3B865-F7E4-4604-B81A-9DC960DDE4A8}"/>
    <cellStyle name="Normal 53 18 2" xfId="8170" xr:uid="{F61385B3-9777-4F6A-ABF8-E10B113B687B}"/>
    <cellStyle name="Normal 53 18 2 2" xfId="17176" xr:uid="{86A40D7A-758D-4560-AA98-20B605742D2E}"/>
    <cellStyle name="Normal 53 18 2 3" xfId="23712" xr:uid="{715B3A38-5117-4BD9-96DC-6DBB660EBF8C}"/>
    <cellStyle name="Normal 53 18 2 4" xfId="29410" xr:uid="{FEBEB086-2209-4467-A6B4-55942F0240C2}"/>
    <cellStyle name="Normal 53 18 2 5" xfId="35108" xr:uid="{678AA726-1345-4AC6-9F55-4DEF6A95C63E}"/>
    <cellStyle name="Normal 53 18 3" xfId="8171" xr:uid="{6FA398CB-BA49-417D-A4FB-EA6DC72DC90D}"/>
    <cellStyle name="Normal 53 18 4" xfId="8172" xr:uid="{DFABCF6D-B029-4124-9030-3999D30E91BC}"/>
    <cellStyle name="Normal 53 18 5" xfId="17175" xr:uid="{59C3F98D-9003-48C4-BC11-97915D40C27C}"/>
    <cellStyle name="Normal 53 18 6" xfId="23711" xr:uid="{A04B0692-FB2F-4F4A-B542-5DB07AFE784E}"/>
    <cellStyle name="Normal 53 18 7" xfId="29409" xr:uid="{F15C0593-A2A3-4373-B656-2137EA10081C}"/>
    <cellStyle name="Normal 53 18 8" xfId="35107" xr:uid="{DBEC47E3-6D5A-4BF9-9FF2-C2D7DBF1BBBC}"/>
    <cellStyle name="Normal 53 19" xfId="8173" xr:uid="{722B7C6C-23A4-4921-AC92-4F4F56156267}"/>
    <cellStyle name="Normal 53 19 2" xfId="8174" xr:uid="{A5476175-2294-456C-AFBC-234A5703AF32}"/>
    <cellStyle name="Normal 53 19 2 2" xfId="17178" xr:uid="{3F06FA84-A8CA-4E6D-96C9-006BE37D6C72}"/>
    <cellStyle name="Normal 53 19 2 3" xfId="23714" xr:uid="{A0C230AF-A524-49F1-BD91-FD743B166D07}"/>
    <cellStyle name="Normal 53 19 2 4" xfId="29412" xr:uid="{1C48F2A5-061F-4A99-BDC5-6FED69DDE738}"/>
    <cellStyle name="Normal 53 19 2 5" xfId="35110" xr:uid="{7C94BF93-BFF6-4C60-A1DB-E956D6388C60}"/>
    <cellStyle name="Normal 53 19 3" xfId="8175" xr:uid="{54570F56-0EDA-476C-8963-A484543D2162}"/>
    <cellStyle name="Normal 53 19 4" xfId="8176" xr:uid="{1B7A4280-65C1-4768-9CC8-F2140A528583}"/>
    <cellStyle name="Normal 53 19 5" xfId="17177" xr:uid="{4783630A-DC18-444B-867C-D5FC7B4BC216}"/>
    <cellStyle name="Normal 53 19 6" xfId="23713" xr:uid="{30E56B0C-A9B7-40A6-9036-874505251B7B}"/>
    <cellStyle name="Normal 53 19 7" xfId="29411" xr:uid="{3BE86776-A6A9-4451-A90F-F77B0C87037A}"/>
    <cellStyle name="Normal 53 19 8" xfId="35109" xr:uid="{BF315D5A-572E-4047-A197-5090855C1C9E}"/>
    <cellStyle name="Normal 53 2" xfId="42" xr:uid="{602AAA9C-A730-4247-A1F5-093CD97A0612}"/>
    <cellStyle name="Normal 53 2 2" xfId="8178" xr:uid="{D44DD2B9-9A9B-4FB4-A84C-6C50AFE6039A}"/>
    <cellStyle name="Normal 53 2 2 2" xfId="17180" xr:uid="{B37003A6-B32D-448C-BB2C-BFE976804C83}"/>
    <cellStyle name="Normal 53 2 2 3" xfId="23716" xr:uid="{94389522-F494-4D71-AA25-B2EC85728AB5}"/>
    <cellStyle name="Normal 53 2 2 4" xfId="29414" xr:uid="{7FAD9199-C2D4-4ACF-87C3-159828D00276}"/>
    <cellStyle name="Normal 53 2 2 5" xfId="35112" xr:uid="{7D0BD873-E6DE-4DEE-87B1-9A226A864DAA}"/>
    <cellStyle name="Normal 53 2 3" xfId="8179" xr:uid="{A065F004-29DA-44F4-AE0B-72423D26DD08}"/>
    <cellStyle name="Normal 53 2 4" xfId="8180" xr:uid="{F3A86F52-4C7C-413D-9891-3D35DBD2A301}"/>
    <cellStyle name="Normal 53 2 5" xfId="8177" xr:uid="{E4AB489F-2AA5-4627-A5FF-9BDC20BB4133}"/>
    <cellStyle name="Normal 53 2 5 2" xfId="20117" xr:uid="{9B4C040B-C64B-4B9A-8095-6FF6AFF2BF6D}"/>
    <cellStyle name="Normal 53 2 6" xfId="17179" xr:uid="{F75CDBF6-6399-45DB-8723-AAA9171E25AA}"/>
    <cellStyle name="Normal 53 2 7" xfId="23715" xr:uid="{9F2B1BA0-C44C-412D-9425-E50224755B76}"/>
    <cellStyle name="Normal 53 2 8" xfId="29413" xr:uid="{01E81402-7207-4B9F-B895-4401486EB92B}"/>
    <cellStyle name="Normal 53 2 9" xfId="35111" xr:uid="{43C9E69F-4D7F-4F36-B241-AB86CFCD1C57}"/>
    <cellStyle name="Normal 53 20" xfId="8181" xr:uid="{E71858DB-EE37-40C5-A97B-F6D63D5AE1D2}"/>
    <cellStyle name="Normal 53 20 2" xfId="8182" xr:uid="{305699F3-A3DD-490A-B21C-FFF04A004F15}"/>
    <cellStyle name="Normal 53 20 2 2" xfId="17182" xr:uid="{05420D0F-7A57-484C-8D9A-F3C8A096A771}"/>
    <cellStyle name="Normal 53 20 2 3" xfId="23718" xr:uid="{9BFB95DA-430C-4AEE-A067-982CD7FF9C55}"/>
    <cellStyle name="Normal 53 20 2 4" xfId="29416" xr:uid="{2A19C8F7-7F48-42D6-A47F-CC38C89E45D2}"/>
    <cellStyle name="Normal 53 20 2 5" xfId="35114" xr:uid="{CD89E156-ACB1-47EE-AA8F-AF2637D2E36C}"/>
    <cellStyle name="Normal 53 20 3" xfId="8183" xr:uid="{4ADFBF43-57D6-4052-9A02-9EB801B549EB}"/>
    <cellStyle name="Normal 53 20 4" xfId="8184" xr:uid="{C4604948-77CC-415E-8704-88D1A704851A}"/>
    <cellStyle name="Normal 53 20 5" xfId="17181" xr:uid="{EAADBEFB-054B-4F75-BC1B-9EC1991C8785}"/>
    <cellStyle name="Normal 53 20 6" xfId="23717" xr:uid="{AF1DFA15-7E26-4A51-9E50-A38F5D175795}"/>
    <cellStyle name="Normal 53 20 7" xfId="29415" xr:uid="{500B5A2B-3FF7-4CA4-B350-04B78941EE96}"/>
    <cellStyle name="Normal 53 20 8" xfId="35113" xr:uid="{88A2311D-E0BA-4B76-B082-9BF48CD57437}"/>
    <cellStyle name="Normal 53 21" xfId="8185" xr:uid="{5468B839-6738-4D73-9827-9527282C6EB7}"/>
    <cellStyle name="Normal 53 21 2" xfId="8186" xr:uid="{5C653403-E42B-45E8-8F4D-3B2032F0660D}"/>
    <cellStyle name="Normal 53 21 2 2" xfId="17184" xr:uid="{8D851568-6F29-4C12-B011-EB814B332488}"/>
    <cellStyle name="Normal 53 21 2 3" xfId="23720" xr:uid="{993BC3AD-27F3-4157-95EB-EA3D9AD22629}"/>
    <cellStyle name="Normal 53 21 2 4" xfId="29418" xr:uid="{EF2F1EF8-D66D-4DEC-8D6E-CE36193D8C8B}"/>
    <cellStyle name="Normal 53 21 2 5" xfId="35116" xr:uid="{3479BBA6-0697-433D-8741-008444EC7F1C}"/>
    <cellStyle name="Normal 53 21 3" xfId="8187" xr:uid="{3268DFBA-A9D2-4A14-8C98-9368EF4C6285}"/>
    <cellStyle name="Normal 53 21 4" xfId="8188" xr:uid="{1BE97D49-DDF7-4EBD-98F6-3D46F2B4805F}"/>
    <cellStyle name="Normal 53 21 5" xfId="17183" xr:uid="{04642EF5-8422-425A-834D-DCE6B87E6FCB}"/>
    <cellStyle name="Normal 53 21 6" xfId="23719" xr:uid="{194ABF8A-BCEC-41AE-A53E-5BF18BEAA643}"/>
    <cellStyle name="Normal 53 21 7" xfId="29417" xr:uid="{FFDDEA8E-6FC4-4554-B285-4F340E823E5A}"/>
    <cellStyle name="Normal 53 21 8" xfId="35115" xr:uid="{4006F30F-CDE6-4F87-AAB4-53DD0880BFBE}"/>
    <cellStyle name="Normal 53 22" xfId="8189" xr:uid="{4A3D9F24-5676-4994-A520-ED0A998AA5D8}"/>
    <cellStyle name="Normal 53 22 2" xfId="8190" xr:uid="{95A4743F-BF8D-4F3C-9C7A-66437E2E7F84}"/>
    <cellStyle name="Normal 53 22 2 2" xfId="17186" xr:uid="{4F1864E4-16D0-4BFE-96B1-26F0DAEBCC60}"/>
    <cellStyle name="Normal 53 22 2 3" xfId="23722" xr:uid="{AF8065C6-6269-449A-B85B-44EA32A88E53}"/>
    <cellStyle name="Normal 53 22 2 4" xfId="29420" xr:uid="{2D4E700E-D833-4290-BA4C-D45006BF7800}"/>
    <cellStyle name="Normal 53 22 2 5" xfId="35118" xr:uid="{C8DFF889-57F2-4CF9-9FD8-F3824954154B}"/>
    <cellStyle name="Normal 53 22 3" xfId="8191" xr:uid="{FB112F07-036A-4DC5-A568-759E00AC51FD}"/>
    <cellStyle name="Normal 53 22 4" xfId="8192" xr:uid="{8B698D94-A818-4F1F-8BD5-9700AA1362E2}"/>
    <cellStyle name="Normal 53 22 5" xfId="17185" xr:uid="{B2A6EE05-FC5A-4216-A329-D6C2400EEC94}"/>
    <cellStyle name="Normal 53 22 6" xfId="23721" xr:uid="{F0903231-34D7-4777-A8C3-B419D5A4CDC2}"/>
    <cellStyle name="Normal 53 22 7" xfId="29419" xr:uid="{2651B90A-5C66-456D-B880-4D5838AF62D8}"/>
    <cellStyle name="Normal 53 22 8" xfId="35117" xr:uid="{48FEAFBB-48C6-438E-89BC-F051DD8F8A8D}"/>
    <cellStyle name="Normal 53 23" xfId="8193" xr:uid="{CA03BD03-6FC2-4654-9B7A-3524ED307B23}"/>
    <cellStyle name="Normal 53 23 2" xfId="8194" xr:uid="{6F60A970-8B48-4EA6-BF27-8EFBBA9FFF54}"/>
    <cellStyle name="Normal 53 23 2 2" xfId="17188" xr:uid="{AA75D91D-1E3F-4569-BBE5-64E29BAA852A}"/>
    <cellStyle name="Normal 53 23 2 3" xfId="23724" xr:uid="{77E6FA6E-0D42-4D83-992A-C8BFAF73203A}"/>
    <cellStyle name="Normal 53 23 2 4" xfId="29422" xr:uid="{0481FEC8-CAD9-417F-A9D1-F6BCCDF097AC}"/>
    <cellStyle name="Normal 53 23 2 5" xfId="35120" xr:uid="{48648728-11B5-4E94-BA3B-98E8E6A38C08}"/>
    <cellStyle name="Normal 53 23 3" xfId="8195" xr:uid="{D8A0A2A2-CE95-4788-B8BE-3723C90A8770}"/>
    <cellStyle name="Normal 53 23 4" xfId="8196" xr:uid="{4FC93D6A-2A24-4CA7-8AD5-26BFFE4D691B}"/>
    <cellStyle name="Normal 53 23 5" xfId="17187" xr:uid="{D20B32CF-8A24-4AA8-86B0-745BC8E6DD42}"/>
    <cellStyle name="Normal 53 23 6" xfId="23723" xr:uid="{6CD07369-FF0E-48DB-B5BD-7725E93714C8}"/>
    <cellStyle name="Normal 53 23 7" xfId="29421" xr:uid="{75F5EA77-F797-4ED4-805D-4A81E7ADE5DD}"/>
    <cellStyle name="Normal 53 23 8" xfId="35119" xr:uid="{E1FC1E92-C9F8-4E78-BC1A-7A3828B15A51}"/>
    <cellStyle name="Normal 53 24" xfId="8197" xr:uid="{90EAA29C-0C56-4B8E-8D89-EB9D6D883167}"/>
    <cellStyle name="Normal 53 24 2" xfId="8198" xr:uid="{5FCD6026-2288-4265-97BF-3B1CDBC48F3B}"/>
    <cellStyle name="Normal 53 24 2 2" xfId="17190" xr:uid="{61E57BB2-C28C-4085-893D-4E3E612CBD35}"/>
    <cellStyle name="Normal 53 24 2 3" xfId="23726" xr:uid="{DE0D9956-CDCA-44A2-A223-3BC46DD1F7DD}"/>
    <cellStyle name="Normal 53 24 2 4" xfId="29424" xr:uid="{C52F3590-0C8B-4823-BE28-9D6108C9F58A}"/>
    <cellStyle name="Normal 53 24 2 5" xfId="35122" xr:uid="{B3B14E03-DC56-4F98-9706-466187EE40F2}"/>
    <cellStyle name="Normal 53 24 3" xfId="8199" xr:uid="{4F4B2E85-F2DC-4EF7-B5AA-E69CD5505590}"/>
    <cellStyle name="Normal 53 24 4" xfId="8200" xr:uid="{CAD41588-94C4-4C0E-8EBD-C103CB2D9CBE}"/>
    <cellStyle name="Normal 53 24 5" xfId="17189" xr:uid="{0FF6E348-5E5A-48BD-96A5-D1E68DA9CF41}"/>
    <cellStyle name="Normal 53 24 6" xfId="23725" xr:uid="{42C2A107-A291-417C-BE92-3F1B4A8CF315}"/>
    <cellStyle name="Normal 53 24 7" xfId="29423" xr:uid="{D459A747-977F-480C-8299-0E2EF7A74130}"/>
    <cellStyle name="Normal 53 24 8" xfId="35121" xr:uid="{89D1B4D7-A37F-44A5-BE1F-76CBFF511657}"/>
    <cellStyle name="Normal 53 25" xfId="8201" xr:uid="{D5C4D0F1-FA83-4AB7-A248-E1987BB3B7C5}"/>
    <cellStyle name="Normal 53 25 2" xfId="8202" xr:uid="{232DE2AF-0496-4ED0-8A52-206E5FF4687F}"/>
    <cellStyle name="Normal 53 25 2 2" xfId="17192" xr:uid="{C2594A1E-2784-4BC8-A946-9F8573C67E6E}"/>
    <cellStyle name="Normal 53 25 2 3" xfId="23728" xr:uid="{FB8A7935-4C22-4255-A9B2-5E01D81FFD84}"/>
    <cellStyle name="Normal 53 25 2 4" xfId="29426" xr:uid="{C5900FDD-4881-4487-8B94-5529D9B53000}"/>
    <cellStyle name="Normal 53 25 2 5" xfId="35124" xr:uid="{EBA78A8D-A9DF-429B-A7FC-DE48DA8E9F08}"/>
    <cellStyle name="Normal 53 25 3" xfId="8203" xr:uid="{FC9E15D2-C54B-4433-94F7-E2C6256BFA95}"/>
    <cellStyle name="Normal 53 25 4" xfId="8204" xr:uid="{63F44E54-1F6A-4780-B179-4ED140EBF2F8}"/>
    <cellStyle name="Normal 53 25 5" xfId="17191" xr:uid="{86A2CCBF-445F-4847-BCDE-65D54255435F}"/>
    <cellStyle name="Normal 53 25 6" xfId="23727" xr:uid="{757C8516-560C-4418-8276-1BC45BA215B0}"/>
    <cellStyle name="Normal 53 25 7" xfId="29425" xr:uid="{4ABBEEFB-1E4B-4342-ADD4-5A38AE0B62EE}"/>
    <cellStyle name="Normal 53 25 8" xfId="35123" xr:uid="{A9238E25-53BB-43BA-96EF-FE7BCB1831DC}"/>
    <cellStyle name="Normal 53 26" xfId="8205" xr:uid="{65455DDF-28C9-4015-8EF3-1BBF3FDA2DD5}"/>
    <cellStyle name="Normal 53 26 2" xfId="8206" xr:uid="{C62B7262-AB22-4B1B-8452-9B6884657324}"/>
    <cellStyle name="Normal 53 26 2 2" xfId="17194" xr:uid="{78AC788D-CFA6-40FF-BC30-7AF3D583420D}"/>
    <cellStyle name="Normal 53 26 2 3" xfId="23730" xr:uid="{B636851D-2911-47B7-ACD8-C40A05C6EBE0}"/>
    <cellStyle name="Normal 53 26 2 4" xfId="29428" xr:uid="{22B0C2CE-B622-451E-9278-4DDA97D5580C}"/>
    <cellStyle name="Normal 53 26 2 5" xfId="35126" xr:uid="{CADF3E22-C066-4713-B9BF-E75C4A639A5A}"/>
    <cellStyle name="Normal 53 26 3" xfId="8207" xr:uid="{C25FEB2C-F4D5-4D3C-9BC7-342D717A75D1}"/>
    <cellStyle name="Normal 53 26 4" xfId="8208" xr:uid="{C50D3473-84F9-45B0-BEBA-7E527FE9A10D}"/>
    <cellStyle name="Normal 53 26 5" xfId="17193" xr:uid="{4AE73964-A701-485A-89B7-FCD02DB807C0}"/>
    <cellStyle name="Normal 53 26 6" xfId="23729" xr:uid="{72E45F52-8E49-4136-98C6-944952FC924C}"/>
    <cellStyle name="Normal 53 26 7" xfId="29427" xr:uid="{C818F2E2-C11E-40CF-89DC-40060774AB4D}"/>
    <cellStyle name="Normal 53 26 8" xfId="35125" xr:uid="{87D0D4F8-EB61-409B-BD2D-27102D2588FA}"/>
    <cellStyle name="Normal 53 27" xfId="8209" xr:uid="{02FFAC9F-1964-48D1-B4A8-848A2AA2D678}"/>
    <cellStyle name="Normal 53 27 2" xfId="8210" xr:uid="{7367D600-43C2-47E2-BB35-B8D1945A5C9E}"/>
    <cellStyle name="Normal 53 27 2 2" xfId="17196" xr:uid="{8DA52E9C-F901-488B-A928-467AE669DE2B}"/>
    <cellStyle name="Normal 53 27 2 3" xfId="23732" xr:uid="{B62175DE-968C-40CD-94F8-E08A2D6395B6}"/>
    <cellStyle name="Normal 53 27 2 4" xfId="29430" xr:uid="{5CA01FDC-AAD3-4D27-ADC0-DE663AC320AA}"/>
    <cellStyle name="Normal 53 27 2 5" xfId="35128" xr:uid="{B5E5A8AF-EFDD-4CD2-86AE-1700E3E80A69}"/>
    <cellStyle name="Normal 53 27 3" xfId="8211" xr:uid="{562184CB-8445-4851-B74C-D7D56BD9F62A}"/>
    <cellStyle name="Normal 53 27 4" xfId="8212" xr:uid="{A68547E9-0790-4211-8FFF-4D5FFC295C9B}"/>
    <cellStyle name="Normal 53 27 5" xfId="17195" xr:uid="{B6B03100-9BAF-4B83-A9FE-2E90A7F515AF}"/>
    <cellStyle name="Normal 53 27 6" xfId="23731" xr:uid="{4F89DB1E-F364-4832-939C-54F60DFCB2DD}"/>
    <cellStyle name="Normal 53 27 7" xfId="29429" xr:uid="{F90008D8-CA11-430E-9F1E-EA06AD340A08}"/>
    <cellStyle name="Normal 53 27 8" xfId="35127" xr:uid="{677A074F-E831-4F2A-9F62-0F0FC9A6D18B}"/>
    <cellStyle name="Normal 53 28" xfId="8213" xr:uid="{D71090D6-9DA5-4F73-A3B4-EF6200238C4E}"/>
    <cellStyle name="Normal 53 28 2" xfId="8214" xr:uid="{80B027C1-1956-4260-801E-410B57A44B78}"/>
    <cellStyle name="Normal 53 28 2 2" xfId="17198" xr:uid="{8D5EEC32-890D-411D-A81F-3F31A3AD76D0}"/>
    <cellStyle name="Normal 53 28 2 3" xfId="23734" xr:uid="{D96E5013-86BB-49D3-BC72-EB2DF7EB836C}"/>
    <cellStyle name="Normal 53 28 2 4" xfId="29432" xr:uid="{EDD73A36-B2DD-426C-B8D7-258E7D7CC14D}"/>
    <cellStyle name="Normal 53 28 2 5" xfId="35130" xr:uid="{83DB55B6-F96D-4080-8C0A-90E272458369}"/>
    <cellStyle name="Normal 53 28 3" xfId="8215" xr:uid="{0DF21AF4-346C-412D-BF80-4DEAF2F7211A}"/>
    <cellStyle name="Normal 53 28 4" xfId="8216" xr:uid="{F3E3CD3A-F417-4605-9F08-7FDBB51C8499}"/>
    <cellStyle name="Normal 53 28 5" xfId="17197" xr:uid="{C1DEAFDD-170A-434E-87CB-009CAFDA5C47}"/>
    <cellStyle name="Normal 53 28 6" xfId="23733" xr:uid="{4D533B9A-6B9C-4B8A-92DE-8A4BEC8B8297}"/>
    <cellStyle name="Normal 53 28 7" xfId="29431" xr:uid="{2C152249-B3F9-4EFA-B778-2DF6F37C9288}"/>
    <cellStyle name="Normal 53 28 8" xfId="35129" xr:uid="{060DA5A9-068C-435D-8201-7D22410308C4}"/>
    <cellStyle name="Normal 53 29" xfId="8217" xr:uid="{8EBEE32F-B00E-4B80-BFC6-B325E26C997F}"/>
    <cellStyle name="Normal 53 29 2" xfId="8218" xr:uid="{80A04F3D-F884-4150-BE6A-CCB6F6E44ED5}"/>
    <cellStyle name="Normal 53 29 2 2" xfId="17200" xr:uid="{506FDA3B-F996-4F85-AA82-446793D74F5F}"/>
    <cellStyle name="Normal 53 29 2 3" xfId="23736" xr:uid="{9BD0BE87-92B6-4EFA-BCE7-15CE7B5B184D}"/>
    <cellStyle name="Normal 53 29 2 4" xfId="29434" xr:uid="{38B62F02-6D4E-4389-BC3B-7F12E90EA039}"/>
    <cellStyle name="Normal 53 29 2 5" xfId="35132" xr:uid="{DC44191A-1ACC-48F0-A129-6F113750E2EF}"/>
    <cellStyle name="Normal 53 29 3" xfId="8219" xr:uid="{9AA05E49-ED48-4BDF-A19C-29A76BC19AAD}"/>
    <cellStyle name="Normal 53 29 4" xfId="8220" xr:uid="{9D089F95-3C0E-4DF7-B2FD-CC45D172119C}"/>
    <cellStyle name="Normal 53 29 5" xfId="17199" xr:uid="{A86EA567-C1E5-45F2-8075-88BCCB6E1B36}"/>
    <cellStyle name="Normal 53 29 6" xfId="23735" xr:uid="{F1BEC242-0D00-48EA-A8A8-003A626FC69B}"/>
    <cellStyle name="Normal 53 29 7" xfId="29433" xr:uid="{7CD13104-0B4C-47D4-A16E-AA2814DB1824}"/>
    <cellStyle name="Normal 53 29 8" xfId="35131" xr:uid="{916A06B8-3D14-4AC3-89A7-A52A98DBFBBF}"/>
    <cellStyle name="Normal 53 3" xfId="62" xr:uid="{A47ADD20-B899-4129-BA59-310CC910A967}"/>
    <cellStyle name="Normal 53 3 2" xfId="8222" xr:uid="{3D37C37C-01C8-443C-B789-7EA5FF95581C}"/>
    <cellStyle name="Normal 53 3 2 2" xfId="17202" xr:uid="{B90C373C-1C78-4FA1-8170-696C21039FDE}"/>
    <cellStyle name="Normal 53 3 2 3" xfId="23738" xr:uid="{2F67EEF5-3A93-4A4C-812F-B756D8693F81}"/>
    <cellStyle name="Normal 53 3 2 4" xfId="29436" xr:uid="{83D0C34E-9307-4A56-A49B-8EDCE767412E}"/>
    <cellStyle name="Normal 53 3 2 5" xfId="35134" xr:uid="{C9F274E5-098C-4D57-82BE-E0873409AEEC}"/>
    <cellStyle name="Normal 53 3 3" xfId="8223" xr:uid="{887F03F6-978C-4ECC-ADB4-6980D4B4C6A6}"/>
    <cellStyle name="Normal 53 3 4" xfId="8224" xr:uid="{A206FB02-F807-49F2-956E-510DAB772810}"/>
    <cellStyle name="Normal 53 3 5" xfId="8221" xr:uid="{D49D85C7-217F-4578-B5FD-D3BC5FF34C95}"/>
    <cellStyle name="Normal 53 3 5 2" xfId="20118" xr:uid="{409A49CB-BD43-4000-A41F-329229B4819B}"/>
    <cellStyle name="Normal 53 3 6" xfId="17201" xr:uid="{234D60FA-A6A3-4307-B1F8-9456189D3AF7}"/>
    <cellStyle name="Normal 53 3 7" xfId="23737" xr:uid="{27E95D57-2209-4578-BAD0-BF767B8B4F61}"/>
    <cellStyle name="Normal 53 3 8" xfId="29435" xr:uid="{7F12FF27-B712-41C9-A853-35E93E355CC2}"/>
    <cellStyle name="Normal 53 3 9" xfId="35133" xr:uid="{0B172BE5-D4D7-455A-930C-F46F890DE8C2}"/>
    <cellStyle name="Normal 53 30" xfId="8225" xr:uid="{ED43600B-D9AD-40A1-A909-A438301484A4}"/>
    <cellStyle name="Normal 53 30 2" xfId="8226" xr:uid="{D2AF41AA-40A0-4BD1-9818-341D1D8B9EC2}"/>
    <cellStyle name="Normal 53 30 2 2" xfId="17204" xr:uid="{F1316B36-2308-4AF8-90D8-014C94AC9AAC}"/>
    <cellStyle name="Normal 53 30 2 3" xfId="23740" xr:uid="{5715A0AE-5933-4263-80CD-6847CD4D96D7}"/>
    <cellStyle name="Normal 53 30 2 4" xfId="29438" xr:uid="{986E72B2-7534-4D0A-876F-1CEB69A1571C}"/>
    <cellStyle name="Normal 53 30 2 5" xfId="35136" xr:uid="{58D8B284-6086-471C-A670-F18F7AC39B6F}"/>
    <cellStyle name="Normal 53 30 3" xfId="8227" xr:uid="{BDB95709-EECF-411D-9618-5478DB79AB3A}"/>
    <cellStyle name="Normal 53 30 4" xfId="8228" xr:uid="{20BB6734-4833-4D94-BD44-1E6B713614D2}"/>
    <cellStyle name="Normal 53 30 5" xfId="17203" xr:uid="{77C6FDF8-2ECE-4689-BA7B-4227F05D8D9E}"/>
    <cellStyle name="Normal 53 30 6" xfId="23739" xr:uid="{DBD078AF-8944-4C45-9174-06AD9CAE6194}"/>
    <cellStyle name="Normal 53 30 7" xfId="29437" xr:uid="{3F2140EA-6BCD-455D-A5EA-67B8C8C9BA55}"/>
    <cellStyle name="Normal 53 30 8" xfId="35135" xr:uid="{9DD47DA8-F978-4E3C-8CBF-B06A2922EA1E}"/>
    <cellStyle name="Normal 53 31" xfId="8229" xr:uid="{A636A58D-A9D5-4A47-8079-8F537167D094}"/>
    <cellStyle name="Normal 53 31 2" xfId="8230" xr:uid="{FEAEC9A6-35D1-4047-BC55-849ED39B303D}"/>
    <cellStyle name="Normal 53 31 2 2" xfId="17206" xr:uid="{47DB4131-E340-4F61-9F56-5F970ECA9D8A}"/>
    <cellStyle name="Normal 53 31 2 3" xfId="23742" xr:uid="{D8469A2C-0EEA-4509-9C22-100B0BDF9FDA}"/>
    <cellStyle name="Normal 53 31 2 4" xfId="29440" xr:uid="{90DBC9D0-4477-4311-B3B0-8BF186D7F1CE}"/>
    <cellStyle name="Normal 53 31 2 5" xfId="35138" xr:uid="{BAEB3B6E-FB26-4A15-807F-04379216DC86}"/>
    <cellStyle name="Normal 53 31 3" xfId="8231" xr:uid="{9F2B7ED1-ABAD-4C3A-A5FB-85C7B03B60D4}"/>
    <cellStyle name="Normal 53 31 4" xfId="8232" xr:uid="{881287DD-4488-4BC3-BD5E-68DA6696F624}"/>
    <cellStyle name="Normal 53 31 5" xfId="17205" xr:uid="{E7D27321-8040-465E-8D61-F468D140C253}"/>
    <cellStyle name="Normal 53 31 6" xfId="23741" xr:uid="{0241848B-E932-406D-9F00-178AB797F944}"/>
    <cellStyle name="Normal 53 31 7" xfId="29439" xr:uid="{ED342FD3-AF8E-4C08-AC8C-EBA5F7BC7713}"/>
    <cellStyle name="Normal 53 31 8" xfId="35137" xr:uid="{8888C3F8-ABFB-4A58-9EAD-BDE722F3A44B}"/>
    <cellStyle name="Normal 53 32" xfId="8233" xr:uid="{05C778A0-2814-4469-9AB9-1030766C0FF6}"/>
    <cellStyle name="Normal 53 32 2" xfId="8234" xr:uid="{9F8436B0-B845-4B16-93D9-E81B3AF1546F}"/>
    <cellStyle name="Normal 53 32 2 2" xfId="17208" xr:uid="{8D80DBB6-4C4C-489E-B016-AD9159B48D00}"/>
    <cellStyle name="Normal 53 32 2 3" xfId="23744" xr:uid="{6BAA4401-86ED-436C-AA7D-546DF9AA76A9}"/>
    <cellStyle name="Normal 53 32 2 4" xfId="29442" xr:uid="{845DDAA1-055A-4143-91CD-15BFBAC408C7}"/>
    <cellStyle name="Normal 53 32 2 5" xfId="35140" xr:uid="{4FEA82E7-DDA5-457A-9212-56FF6504719A}"/>
    <cellStyle name="Normal 53 32 3" xfId="8235" xr:uid="{770DD01E-29DD-4E1C-A034-B0853C3AC794}"/>
    <cellStyle name="Normal 53 32 4" xfId="8236" xr:uid="{B7654124-F6A5-48B5-A13F-E9028D40E232}"/>
    <cellStyle name="Normal 53 32 5" xfId="17207" xr:uid="{08917BAB-1337-4487-9354-E7E3940D264C}"/>
    <cellStyle name="Normal 53 32 6" xfId="23743" xr:uid="{6FAC9F90-5C24-4F8C-8E7A-EBA67D754A7B}"/>
    <cellStyle name="Normal 53 32 7" xfId="29441" xr:uid="{77471D28-DED2-453A-9A18-2EBD75A9B24D}"/>
    <cellStyle name="Normal 53 32 8" xfId="35139" xr:uid="{8596471C-9BBB-44E1-9AE0-10A389EEF398}"/>
    <cellStyle name="Normal 53 33" xfId="8237" xr:uid="{990C77FD-8489-4085-BB9B-5BF47A594A13}"/>
    <cellStyle name="Normal 53 33 2" xfId="8238" xr:uid="{61442FF9-B080-403A-BFB8-694CBEBBEB65}"/>
    <cellStyle name="Normal 53 33 2 2" xfId="17210" xr:uid="{36B9FEC2-FCAE-40B8-A6C1-A30CC19A12A3}"/>
    <cellStyle name="Normal 53 33 2 3" xfId="23746" xr:uid="{0817FF49-7E44-46CD-84A3-31576E84A25F}"/>
    <cellStyle name="Normal 53 33 2 4" xfId="29444" xr:uid="{C939CCCA-4A4E-4765-B646-7F55E1EFDEA9}"/>
    <cellStyle name="Normal 53 33 2 5" xfId="35142" xr:uid="{009F7F57-8A92-4DD0-A3CC-FA8C2C3C4E2C}"/>
    <cellStyle name="Normal 53 33 3" xfId="8239" xr:uid="{90C1F1B4-E9E0-4FBE-9CD2-266438009207}"/>
    <cellStyle name="Normal 53 33 4" xfId="8240" xr:uid="{C54731B4-43B6-4D52-B3A5-570F9E9E2F3F}"/>
    <cellStyle name="Normal 53 33 5" xfId="17209" xr:uid="{F9AF439B-683E-489F-BB1A-8E1BD1259436}"/>
    <cellStyle name="Normal 53 33 6" xfId="23745" xr:uid="{08E79C9D-9AD1-494B-8E13-C425537F8B35}"/>
    <cellStyle name="Normal 53 33 7" xfId="29443" xr:uid="{98E03156-9B35-40F7-BB7C-B2C704E61B1C}"/>
    <cellStyle name="Normal 53 33 8" xfId="35141" xr:uid="{D162BDE1-0761-416D-9FAF-48BC253BDB83}"/>
    <cellStyle name="Normal 53 34" xfId="8241" xr:uid="{7A8ECA21-7DEF-411D-9856-6E38686A0808}"/>
    <cellStyle name="Normal 53 34 2" xfId="8242" xr:uid="{F19CDD33-AE13-4680-82FC-DB938FB40D72}"/>
    <cellStyle name="Normal 53 34 2 2" xfId="17212" xr:uid="{2ECD2760-DA4C-4603-805D-3C0D6C44E723}"/>
    <cellStyle name="Normal 53 34 2 3" xfId="23748" xr:uid="{8A60F819-845B-468D-8473-7B8BECBF82E0}"/>
    <cellStyle name="Normal 53 34 2 4" xfId="29446" xr:uid="{FD725AD8-90B3-4020-BE43-52AC46ADAFC1}"/>
    <cellStyle name="Normal 53 34 2 5" xfId="35144" xr:uid="{EB12D2E5-3442-4FD6-98FF-F3A39703C7A3}"/>
    <cellStyle name="Normal 53 34 3" xfId="8243" xr:uid="{73B469F6-7A0E-479F-9978-837E8B6E9C81}"/>
    <cellStyle name="Normal 53 34 4" xfId="8244" xr:uid="{65100E11-A6F6-49FB-9350-60B25B28C3F5}"/>
    <cellStyle name="Normal 53 34 5" xfId="17211" xr:uid="{7664C54A-E2EF-4FC2-9374-9F4AAF8931BD}"/>
    <cellStyle name="Normal 53 34 6" xfId="23747" xr:uid="{34815491-1785-4CB0-97B3-86A308614239}"/>
    <cellStyle name="Normal 53 34 7" xfId="29445" xr:uid="{E0CB1AE2-D952-4E31-9149-F9E25EC9DE99}"/>
    <cellStyle name="Normal 53 34 8" xfId="35143" xr:uid="{0E907319-69E6-4648-B088-E8F34ADD3442}"/>
    <cellStyle name="Normal 53 35" xfId="8245" xr:uid="{65C83C66-F540-48EC-BD18-6077538D8C5F}"/>
    <cellStyle name="Normal 53 35 2" xfId="17213" xr:uid="{8893271A-2453-4D40-A029-73AC74F4614D}"/>
    <cellStyle name="Normal 53 35 3" xfId="23749" xr:uid="{16ED2B36-0CC0-4A09-82F3-92126B05986D}"/>
    <cellStyle name="Normal 53 35 4" xfId="29447" xr:uid="{E487AAFF-84BA-4923-944D-9DC3BEC655F0}"/>
    <cellStyle name="Normal 53 35 5" xfId="35145" xr:uid="{4FB66D3C-4F71-4609-A86B-ED1B65BA2650}"/>
    <cellStyle name="Normal 53 36" xfId="8246" xr:uid="{62036C8D-88D4-436C-B8BB-667246CFBE66}"/>
    <cellStyle name="Normal 53 36 2" xfId="17214" xr:uid="{5778637A-1BAC-4747-A266-270FB47ECCC1}"/>
    <cellStyle name="Normal 53 36 3" xfId="23750" xr:uid="{4BD509FC-2C4D-43A7-8978-55897D4E4A93}"/>
    <cellStyle name="Normal 53 36 4" xfId="29448" xr:uid="{0C68BE88-E316-4AA2-9346-9D4DE8FEBD91}"/>
    <cellStyle name="Normal 53 36 5" xfId="35146" xr:uid="{D73CD1F8-C11D-43CD-B86D-2E3A7DB6D118}"/>
    <cellStyle name="Normal 53 37" xfId="8247" xr:uid="{993CB1A1-3D6D-46F4-BAE1-E9BDD669AB82}"/>
    <cellStyle name="Normal 53 37 2" xfId="17215" xr:uid="{B63ECD13-4C09-4EB8-A307-A8C5B135E82D}"/>
    <cellStyle name="Normal 53 37 3" xfId="23751" xr:uid="{68562724-6AA5-4338-BE12-2659C6069C86}"/>
    <cellStyle name="Normal 53 37 4" xfId="29449" xr:uid="{FCEE0A06-F006-4771-9B87-6138E3504F38}"/>
    <cellStyle name="Normal 53 37 5" xfId="35147" xr:uid="{DAABCDC3-D901-429A-AD10-458A56729FE5}"/>
    <cellStyle name="Normal 53 38" xfId="8248" xr:uid="{35705D81-4855-438A-A221-EC6E82DDD602}"/>
    <cellStyle name="Normal 53 38 2" xfId="17216" xr:uid="{2DDFA8E4-2160-4773-AEBC-D9DB7B3D0E41}"/>
    <cellStyle name="Normal 53 38 3" xfId="23752" xr:uid="{2BC4135A-C817-44D9-8FAC-91D8F94424D5}"/>
    <cellStyle name="Normal 53 38 4" xfId="29450" xr:uid="{28D08D09-1FCF-45C5-A2ED-151F3A999068}"/>
    <cellStyle name="Normal 53 38 5" xfId="35148" xr:uid="{B73A5F60-24FD-40D4-9242-3470B83E6959}"/>
    <cellStyle name="Normal 53 39" xfId="8249" xr:uid="{9EA5EAB3-924E-446F-ABC6-8F1EA8A0C85A}"/>
    <cellStyle name="Normal 53 39 2" xfId="17217" xr:uid="{71F701B9-FD5C-4199-A4E5-12B8D2B353B6}"/>
    <cellStyle name="Normal 53 39 3" xfId="23753" xr:uid="{388EA82A-814A-4F7C-96E7-5593E0498E18}"/>
    <cellStyle name="Normal 53 39 4" xfId="29451" xr:uid="{38CE0BE4-2931-46D3-8624-23E987FB1327}"/>
    <cellStyle name="Normal 53 39 5" xfId="35149" xr:uid="{A98AA079-B424-4A85-9A89-47A9A9A24E03}"/>
    <cellStyle name="Normal 53 4" xfId="8250" xr:uid="{5C931409-7E80-442A-9B4F-EA37B1D77CC3}"/>
    <cellStyle name="Normal 53 4 2" xfId="8251" xr:uid="{732CEF58-5FD1-49A9-BF8B-F82B71B5D26D}"/>
    <cellStyle name="Normal 53 4 2 2" xfId="17219" xr:uid="{77D55AA9-EED5-48FC-B9D6-51CF26D8B174}"/>
    <cellStyle name="Normal 53 4 2 3" xfId="23755" xr:uid="{31370E6E-8D07-47D7-9E67-2714D6FC54A4}"/>
    <cellStyle name="Normal 53 4 2 4" xfId="29453" xr:uid="{F03874C4-C27C-4558-A2B2-8DA52521D44C}"/>
    <cellStyle name="Normal 53 4 2 5" xfId="35151" xr:uid="{0F464080-A011-49E8-ADCA-DEC7E5591D11}"/>
    <cellStyle name="Normal 53 4 3" xfId="8252" xr:uid="{612B9162-F5EF-492F-8A15-DD005C8BED8A}"/>
    <cellStyle name="Normal 53 4 4" xfId="8253" xr:uid="{DD0AF2E4-9FCB-45B9-9ADD-F50D9686D1F7}"/>
    <cellStyle name="Normal 53 4 5" xfId="17218" xr:uid="{9DB6619D-DA75-4BE5-A950-E14422C156BE}"/>
    <cellStyle name="Normal 53 4 6" xfId="23754" xr:uid="{27261F2A-9DD1-4ADF-8C78-78E2AF7E4C26}"/>
    <cellStyle name="Normal 53 4 7" xfId="29452" xr:uid="{C8DE08A0-8FA3-43E2-8A9F-6765F6BEAAD2}"/>
    <cellStyle name="Normal 53 4 8" xfId="35150" xr:uid="{243D096A-E157-421A-8881-0751DDEC3195}"/>
    <cellStyle name="Normal 53 40" xfId="8254" xr:uid="{32CFA7C0-6D13-4DE6-B6B0-4B5DCA0C85B1}"/>
    <cellStyle name="Normal 53 40 2" xfId="17220" xr:uid="{29A662DE-A5C1-4313-96DF-E7EFF2CD2338}"/>
    <cellStyle name="Normal 53 40 3" xfId="23756" xr:uid="{843DA31C-BDFA-49AE-AA20-4E29EC966D10}"/>
    <cellStyle name="Normal 53 40 4" xfId="29454" xr:uid="{DC35CC16-D3F3-4CDF-B6AA-CDA5CFC754E7}"/>
    <cellStyle name="Normal 53 40 5" xfId="35152" xr:uid="{982CB68B-F847-4B82-AF41-07D83CD00D6A}"/>
    <cellStyle name="Normal 53 41" xfId="8255" xr:uid="{981C1EAD-13F5-4DDA-8B72-E6FE9A3D8AD5}"/>
    <cellStyle name="Normal 53 41 2" xfId="17221" xr:uid="{3264DF84-679C-45AE-AE14-920CB9FA1A7A}"/>
    <cellStyle name="Normal 53 41 3" xfId="23757" xr:uid="{408BDAB2-4D13-4415-A22E-250ADEA765A0}"/>
    <cellStyle name="Normal 53 41 4" xfId="29455" xr:uid="{154CF7CD-6FCE-4AC3-9145-25A85B956989}"/>
    <cellStyle name="Normal 53 41 5" xfId="35153" xr:uid="{E472B9B3-81DF-415B-A2C2-A2277D974FE7}"/>
    <cellStyle name="Normal 53 42" xfId="8256" xr:uid="{A5372A0E-23EE-4D91-9ECD-5F97E65B4253}"/>
    <cellStyle name="Normal 53 42 2" xfId="17222" xr:uid="{E4C5BE5A-2DC2-4DB3-B03F-A413954072E2}"/>
    <cellStyle name="Normal 53 42 3" xfId="23758" xr:uid="{B3F1D2A3-3B6B-4FD8-B96F-6D9CED7AA027}"/>
    <cellStyle name="Normal 53 42 4" xfId="29456" xr:uid="{DD5F4FDD-1FD3-4B13-879B-3993C40E8B3A}"/>
    <cellStyle name="Normal 53 42 5" xfId="35154" xr:uid="{83F26E2C-E935-4D56-8DA9-F39F49A9C769}"/>
    <cellStyle name="Normal 53 43" xfId="8257" xr:uid="{7ED5DF8D-A100-47FE-BD79-620EA2C92510}"/>
    <cellStyle name="Normal 53 43 2" xfId="17223" xr:uid="{9DD9887F-42E3-4689-AD4D-1FAE0BA30E39}"/>
    <cellStyle name="Normal 53 43 3" xfId="23759" xr:uid="{FC2E2A16-6D5E-47B7-ABBF-A0A635BD77E9}"/>
    <cellStyle name="Normal 53 43 4" xfId="29457" xr:uid="{20F5943D-68C3-4AD4-9DC4-81AC6FB2610E}"/>
    <cellStyle name="Normal 53 43 5" xfId="35155" xr:uid="{4D1086DE-33CB-4221-988C-7DD57E34143D}"/>
    <cellStyle name="Normal 53 44" xfId="8258" xr:uid="{CF891128-F333-445C-AAA8-FAC480FB048C}"/>
    <cellStyle name="Normal 53 44 2" xfId="17224" xr:uid="{BB548CA8-6005-41E0-8A04-AFA44E04313F}"/>
    <cellStyle name="Normal 53 44 3" xfId="23760" xr:uid="{028FB4E0-96AF-40EE-B138-49463B2B9AA6}"/>
    <cellStyle name="Normal 53 44 4" xfId="29458" xr:uid="{EADEBA46-F7DA-4FDF-B796-824DC7FF2632}"/>
    <cellStyle name="Normal 53 44 5" xfId="35156" xr:uid="{00745E8C-D7A0-4D3B-AB4A-A0EC2016194D}"/>
    <cellStyle name="Normal 53 45" xfId="8259" xr:uid="{22E56F69-AA21-4D7A-A4D9-D71B661E1D48}"/>
    <cellStyle name="Normal 53 45 2" xfId="17225" xr:uid="{30C8E996-8674-4505-908C-9274BA61C6C9}"/>
    <cellStyle name="Normal 53 45 3" xfId="23761" xr:uid="{AA221C09-D7B7-417A-ACE8-2714CA6D7775}"/>
    <cellStyle name="Normal 53 45 4" xfId="29459" xr:uid="{05C6DFBB-0C4B-466B-A987-894D1202E2C8}"/>
    <cellStyle name="Normal 53 45 5" xfId="35157" xr:uid="{5930384D-1460-4132-8FB5-B60BEC4FCFF3}"/>
    <cellStyle name="Normal 53 46" xfId="8260" xr:uid="{41849A35-56A4-4EE6-ABA4-9F2F4DD14571}"/>
    <cellStyle name="Normal 53 46 2" xfId="17226" xr:uid="{B3CC743E-A122-4F1F-B5E3-5C43105B7876}"/>
    <cellStyle name="Normal 53 46 3" xfId="23762" xr:uid="{FB5DA732-BFD2-4EF8-97B6-7B8AC560E6DC}"/>
    <cellStyle name="Normal 53 46 4" xfId="29460" xr:uid="{BA0503A7-38EF-4A85-A7DA-94D0680C8144}"/>
    <cellStyle name="Normal 53 46 5" xfId="35158" xr:uid="{5C576381-6D70-4FA5-A33B-B40A3AAAB92F}"/>
    <cellStyle name="Normal 53 47" xfId="8261" xr:uid="{24CBCA96-3A25-4E4B-9C02-1DFA51B96FCC}"/>
    <cellStyle name="Normal 53 47 2" xfId="17227" xr:uid="{9A8B968E-B085-4D53-822C-B241EF1A2B4F}"/>
    <cellStyle name="Normal 53 47 3" xfId="23763" xr:uid="{2982781C-4618-4338-8A1F-FB494F7F67EA}"/>
    <cellStyle name="Normal 53 47 4" xfId="29461" xr:uid="{4FB515E3-9F5B-498E-B97A-C086D29AEA8F}"/>
    <cellStyle name="Normal 53 47 5" xfId="35159" xr:uid="{ACDF5F08-6BBF-49FD-9B42-2F2430F2E440}"/>
    <cellStyle name="Normal 53 48" xfId="8262" xr:uid="{A31EF785-1017-4648-9357-0843506C9238}"/>
    <cellStyle name="Normal 53 48 2" xfId="17228" xr:uid="{40CE3876-D02C-4AE3-B5A8-54AC71ED0707}"/>
    <cellStyle name="Normal 53 48 3" xfId="23764" xr:uid="{228DEF62-2253-481A-86AE-2AAD71C9E935}"/>
    <cellStyle name="Normal 53 48 4" xfId="29462" xr:uid="{EE57CB49-81E2-4563-B7E2-0F915936BBFA}"/>
    <cellStyle name="Normal 53 48 5" xfId="35160" xr:uid="{0D839B85-9BB2-4950-8DBB-19BCA70AAD30}"/>
    <cellStyle name="Normal 53 49" xfId="8263" xr:uid="{A45BF523-267D-4CEB-A4AC-3948E8A7559A}"/>
    <cellStyle name="Normal 53 49 2" xfId="17229" xr:uid="{B3AF4DCD-175F-4203-9DBA-4EEA04118B1E}"/>
    <cellStyle name="Normal 53 49 3" xfId="23765" xr:uid="{E1E6ECE4-1B57-41CA-A679-BD82C6F4AA3D}"/>
    <cellStyle name="Normal 53 49 4" xfId="29463" xr:uid="{EEC11782-23B6-406B-B3B8-80FA980A64F8}"/>
    <cellStyle name="Normal 53 49 5" xfId="35161" xr:uid="{609F711C-DAFD-4DE6-AA4A-03F31E2E7241}"/>
    <cellStyle name="Normal 53 5" xfId="8264" xr:uid="{A6E1C770-FC07-4A0D-BAC9-CCC929373BBC}"/>
    <cellStyle name="Normal 53 5 2" xfId="8265" xr:uid="{FD22C671-37CA-4CF3-B447-7966A9FB95AA}"/>
    <cellStyle name="Normal 53 5 2 2" xfId="17231" xr:uid="{A9058090-1164-4810-934D-A78D3C1F67F0}"/>
    <cellStyle name="Normal 53 5 2 3" xfId="23767" xr:uid="{73D6DBB3-E36A-47EA-B095-8EA33F2E2EB6}"/>
    <cellStyle name="Normal 53 5 2 4" xfId="29465" xr:uid="{2B0F3411-965C-4B29-9459-412493AFDA28}"/>
    <cellStyle name="Normal 53 5 2 5" xfId="35163" xr:uid="{237EFA76-4D71-4F62-A681-5235C64EF031}"/>
    <cellStyle name="Normal 53 5 3" xfId="8266" xr:uid="{5FD91F97-77CB-4072-99A1-6FED0D8A927B}"/>
    <cellStyle name="Normal 53 5 4" xfId="8267" xr:uid="{0EAF2282-3778-43C8-A3C0-053327F7A7AE}"/>
    <cellStyle name="Normal 53 5 5" xfId="17230" xr:uid="{B187CFE1-8F15-42CC-8A1A-21DEC092DA11}"/>
    <cellStyle name="Normal 53 5 6" xfId="23766" xr:uid="{0A6D41AD-FE7A-489C-B597-27D24D64AC74}"/>
    <cellStyle name="Normal 53 5 7" xfId="29464" xr:uid="{D68372FC-94B6-4E6A-9E85-6ACD7152177A}"/>
    <cellStyle name="Normal 53 5 8" xfId="35162" xr:uid="{CEE4107E-D37C-4C39-BFA4-6819A6723EF8}"/>
    <cellStyle name="Normal 53 50" xfId="8268" xr:uid="{9097CAC9-C6CC-4969-B4E6-9050FAEC3760}"/>
    <cellStyle name="Normal 53 50 2" xfId="17232" xr:uid="{AD775D90-7364-4ECF-AF0A-AADCB510DF2C}"/>
    <cellStyle name="Normal 53 50 3" xfId="23768" xr:uid="{1C43B0BA-E5E3-4C87-A727-BF21C9318BAB}"/>
    <cellStyle name="Normal 53 50 4" xfId="29466" xr:uid="{62CF785D-5DFD-467E-9231-C1A9717D97CE}"/>
    <cellStyle name="Normal 53 50 5" xfId="35164" xr:uid="{66D761B3-C51F-46E0-800F-E8B30314FD61}"/>
    <cellStyle name="Normal 53 51" xfId="8269" xr:uid="{4B927EC4-1BF1-4903-9DAC-E6DAB80EE4D4}"/>
    <cellStyle name="Normal 53 51 2" xfId="17233" xr:uid="{E709C5D9-BEB7-4E02-BEE2-AF06E1045AD0}"/>
    <cellStyle name="Normal 53 51 3" xfId="23769" xr:uid="{5B94C1BC-1A0A-4A77-8F5D-D258A9669593}"/>
    <cellStyle name="Normal 53 51 4" xfId="29467" xr:uid="{7D76606D-E487-4303-BA0A-F422AAD77E8F}"/>
    <cellStyle name="Normal 53 51 5" xfId="35165" xr:uid="{1AB151A9-1CC6-4E73-BFB3-EF9059441AB8}"/>
    <cellStyle name="Normal 53 52" xfId="8270" xr:uid="{14533C9C-CD33-458E-A735-61F983C04965}"/>
    <cellStyle name="Normal 53 52 2" xfId="17234" xr:uid="{869AE457-35C5-4CBA-8B3C-EEABA2B9EE7A}"/>
    <cellStyle name="Normal 53 52 3" xfId="23770" xr:uid="{F045A861-1041-4397-B44E-AC226142D3BC}"/>
    <cellStyle name="Normal 53 52 4" xfId="29468" xr:uid="{B9706F52-D54F-4635-990E-D7E0D76A8E67}"/>
    <cellStyle name="Normal 53 52 5" xfId="35166" xr:uid="{A801360C-0F84-468A-91E6-D0C0F17F7FDC}"/>
    <cellStyle name="Normal 53 53" xfId="8271" xr:uid="{7FCE07C8-0F3D-40B8-8F1A-A1CE9CE7BBC6}"/>
    <cellStyle name="Normal 53 53 2" xfId="17235" xr:uid="{B20E6361-FB62-4710-A658-797FB54B0F74}"/>
    <cellStyle name="Normal 53 53 3" xfId="23771" xr:uid="{E8118FE9-385C-4F29-A10C-915CC864F942}"/>
    <cellStyle name="Normal 53 53 4" xfId="29469" xr:uid="{BA282112-AF87-4A59-8F33-29894047F7F5}"/>
    <cellStyle name="Normal 53 53 5" xfId="35167" xr:uid="{0BE42DC0-83C1-4BC8-BEB8-2F242B4BC182}"/>
    <cellStyle name="Normal 53 54" xfId="8272" xr:uid="{16904077-44BB-4EED-8115-2FE891E1B17B}"/>
    <cellStyle name="Normal 53 54 2" xfId="17236" xr:uid="{53E02D48-A794-4B3B-9783-3082052B9CEC}"/>
    <cellStyle name="Normal 53 54 3" xfId="23772" xr:uid="{C3F3A0A8-C7E8-4329-AA99-6749BCB0E635}"/>
    <cellStyle name="Normal 53 54 4" xfId="29470" xr:uid="{61795709-3DEE-44C0-8AEF-5FF648A7794A}"/>
    <cellStyle name="Normal 53 54 5" xfId="35168" xr:uid="{74054DDC-3FBC-4A48-9E6A-D62F9FD2F323}"/>
    <cellStyle name="Normal 53 55" xfId="8273" xr:uid="{558ED1B6-1F7F-497C-834D-B42BC4751EAF}"/>
    <cellStyle name="Normal 53 55 2" xfId="17237" xr:uid="{431BABA4-0BEB-408A-B282-0A31EC252157}"/>
    <cellStyle name="Normal 53 55 3" xfId="23773" xr:uid="{B118D837-ABC1-45E0-AE9F-B4073F2C1BB1}"/>
    <cellStyle name="Normal 53 55 4" xfId="29471" xr:uid="{4A1229B1-292C-4FCC-B5DF-4E4CC1A8E029}"/>
    <cellStyle name="Normal 53 55 5" xfId="35169" xr:uid="{3EB4D404-C32A-4C84-B329-62AECA01705E}"/>
    <cellStyle name="Normal 53 56" xfId="8274" xr:uid="{A687F079-C161-493A-87C9-9417A0AFDFBC}"/>
    <cellStyle name="Normal 53 56 2" xfId="17238" xr:uid="{6F861A72-E460-44E3-A4F9-6F688DAAAEEC}"/>
    <cellStyle name="Normal 53 56 3" xfId="23774" xr:uid="{91A955DA-A863-41E6-9EFF-B289B9ACB084}"/>
    <cellStyle name="Normal 53 56 4" xfId="29472" xr:uid="{984ADFA8-2B70-4164-B912-7AF2075706D5}"/>
    <cellStyle name="Normal 53 56 5" xfId="35170" xr:uid="{06798343-EE51-46C8-9381-361CDA7E329F}"/>
    <cellStyle name="Normal 53 57" xfId="8275" xr:uid="{57B50E70-12F6-4072-AEB8-BEEF40E6D2BF}"/>
    <cellStyle name="Normal 53 57 2" xfId="17239" xr:uid="{27A1DA6B-B276-4A78-8539-EAE58BCF268E}"/>
    <cellStyle name="Normal 53 57 3" xfId="23775" xr:uid="{047A2131-A724-457E-846F-2812C80B7966}"/>
    <cellStyle name="Normal 53 57 4" xfId="29473" xr:uid="{56D55886-6E03-450D-B5F1-BC36BB37ACC7}"/>
    <cellStyle name="Normal 53 57 5" xfId="35171" xr:uid="{65B164F7-C17C-47B6-8AE2-B067588D696F}"/>
    <cellStyle name="Normal 53 58" xfId="8276" xr:uid="{FF1887C1-9438-496B-BE58-23768A38FFC5}"/>
    <cellStyle name="Normal 53 58 2" xfId="17240" xr:uid="{55884BBC-DFA0-4067-8B83-CD10C87DFC17}"/>
    <cellStyle name="Normal 53 58 3" xfId="23776" xr:uid="{45FCA122-8D70-4DCA-914C-EEC44D52CFD2}"/>
    <cellStyle name="Normal 53 58 4" xfId="29474" xr:uid="{D1FAAD50-22C8-48D6-B4DF-CB1C44C5D8B8}"/>
    <cellStyle name="Normal 53 58 5" xfId="35172" xr:uid="{F5C31446-175C-42DD-A8DA-E3B66B822E85}"/>
    <cellStyle name="Normal 53 59" xfId="8277" xr:uid="{0FD8C334-9209-479C-8B5F-0D4D6CBB2489}"/>
    <cellStyle name="Normal 53 59 2" xfId="17241" xr:uid="{8394D714-7BDD-48D2-BACA-429A22D565DB}"/>
    <cellStyle name="Normal 53 59 3" xfId="23777" xr:uid="{A0D78BDF-8759-42B5-86E9-DF3C202040F2}"/>
    <cellStyle name="Normal 53 59 4" xfId="29475" xr:uid="{C187903F-8C00-46A7-8C2C-2B38D4E09928}"/>
    <cellStyle name="Normal 53 59 5" xfId="35173" xr:uid="{24BC455F-115D-4306-9D41-230F21F17BA4}"/>
    <cellStyle name="Normal 53 6" xfId="8278" xr:uid="{3191D3DB-5DEF-419B-A96F-5C5300A9685D}"/>
    <cellStyle name="Normal 53 6 2" xfId="8279" xr:uid="{E63AB20D-95FF-4695-8E74-11E420115425}"/>
    <cellStyle name="Normal 53 6 2 2" xfId="17243" xr:uid="{6D49263C-286C-4876-92D9-F98F187F5C72}"/>
    <cellStyle name="Normal 53 6 2 3" xfId="23779" xr:uid="{B1FCDD80-1EAC-4AF6-BC70-EB7409422677}"/>
    <cellStyle name="Normal 53 6 2 4" xfId="29477" xr:uid="{D9B9AC6F-4BC2-4215-B19B-B68DBC60CA34}"/>
    <cellStyle name="Normal 53 6 2 5" xfId="35175" xr:uid="{495832B8-1F5E-4B3D-B449-F3AF65B6DCB0}"/>
    <cellStyle name="Normal 53 6 3" xfId="8280" xr:uid="{B34C6113-F62C-4A9D-9B14-23619AF74EDF}"/>
    <cellStyle name="Normal 53 6 4" xfId="8281" xr:uid="{75A72B6C-ED79-4F50-914E-D8B619801BE5}"/>
    <cellStyle name="Normal 53 6 5" xfId="17242" xr:uid="{0A8D167C-16E9-4B4E-9790-96A77274DE2C}"/>
    <cellStyle name="Normal 53 6 6" xfId="23778" xr:uid="{D080CA6D-28B3-494D-BB0C-679CBCF7E974}"/>
    <cellStyle name="Normal 53 6 7" xfId="29476" xr:uid="{4F73A223-3DF5-4046-9C87-DB53AD2BB518}"/>
    <cellStyle name="Normal 53 6 8" xfId="35174" xr:uid="{6001D186-AE97-4E64-A340-4B75918B7D44}"/>
    <cellStyle name="Normal 53 60" xfId="8282" xr:uid="{15ACC6B8-C0AB-46FE-BD51-7C9726A30893}"/>
    <cellStyle name="Normal 53 60 2" xfId="17244" xr:uid="{E60CD1AF-B8D4-43AA-BADD-5C43297277A0}"/>
    <cellStyle name="Normal 53 60 3" xfId="23780" xr:uid="{A70EB34A-E251-434A-ACE8-A1C4CC6153C0}"/>
    <cellStyle name="Normal 53 60 4" xfId="29478" xr:uid="{881DA3FF-792D-4926-8C73-444A285E0104}"/>
    <cellStyle name="Normal 53 60 5" xfId="35176" xr:uid="{AA99F1B9-01A6-4699-BBD3-80A3E099E8E9}"/>
    <cellStyle name="Normal 53 61" xfId="8283" xr:uid="{A0C69C10-4EF6-4D23-B95C-DB571C7D0A0B}"/>
    <cellStyle name="Normal 53 61 2" xfId="17245" xr:uid="{35E442E0-2B6C-4CE9-B547-5857A3D5BF1B}"/>
    <cellStyle name="Normal 53 61 3" xfId="23781" xr:uid="{35AD5D31-CDFF-4777-8D58-30481EE0FC66}"/>
    <cellStyle name="Normal 53 61 4" xfId="29479" xr:uid="{6783F0A4-9CA6-44F9-B6A4-A61F52939F61}"/>
    <cellStyle name="Normal 53 61 5" xfId="35177" xr:uid="{DA5AA60F-C8CB-4904-B000-052F851867BF}"/>
    <cellStyle name="Normal 53 62" xfId="8284" xr:uid="{7E532DF7-2EE1-4D0E-B351-1F29CE9263FA}"/>
    <cellStyle name="Normal 53 62 2" xfId="17246" xr:uid="{8F7DC68A-9663-4D9A-B8DE-29D9F5B7BB50}"/>
    <cellStyle name="Normal 53 62 3" xfId="23782" xr:uid="{BEA14042-5D2C-4140-B906-32EBCD35B5CF}"/>
    <cellStyle name="Normal 53 62 4" xfId="29480" xr:uid="{35F2682F-F447-4C43-8564-5078F51ADBBE}"/>
    <cellStyle name="Normal 53 62 5" xfId="35178" xr:uid="{0042D5F2-92FB-47F7-8221-D63F0AB27083}"/>
    <cellStyle name="Normal 53 63" xfId="1205" xr:uid="{3D4F10C4-AD96-491C-A55A-C266445616CE}"/>
    <cellStyle name="Normal 53 7" xfId="8285" xr:uid="{99DFA101-C6B4-46DB-B00F-75A780544F97}"/>
    <cellStyle name="Normal 53 7 2" xfId="8286" xr:uid="{8048972F-6A46-4908-BB59-C305FFD6E6BC}"/>
    <cellStyle name="Normal 53 7 2 2" xfId="17248" xr:uid="{366C4FF2-E28D-4586-88B8-F237A6407E87}"/>
    <cellStyle name="Normal 53 7 2 3" xfId="23784" xr:uid="{D8CE45D0-EB21-4044-A7AC-F0A7E736BD25}"/>
    <cellStyle name="Normal 53 7 2 4" xfId="29482" xr:uid="{B904FCFC-F183-4290-BECE-F97579631B28}"/>
    <cellStyle name="Normal 53 7 2 5" xfId="35180" xr:uid="{DB858725-66C5-4EFE-8D8E-9CAE04196CAB}"/>
    <cellStyle name="Normal 53 7 3" xfId="8287" xr:uid="{61E0C4CD-CEE1-4945-AC20-3CBB962E3311}"/>
    <cellStyle name="Normal 53 7 4" xfId="8288" xr:uid="{E3031E38-A66F-4976-A115-21AD808D8965}"/>
    <cellStyle name="Normal 53 7 5" xfId="17247" xr:uid="{52871EB8-BC20-45E1-8D63-BB0642783F1E}"/>
    <cellStyle name="Normal 53 7 6" xfId="23783" xr:uid="{D40016E4-0849-433D-A76C-2D178A8E5952}"/>
    <cellStyle name="Normal 53 7 7" xfId="29481" xr:uid="{34068A3B-00E8-41E9-88F7-08DE21272468}"/>
    <cellStyle name="Normal 53 7 8" xfId="35179" xr:uid="{74E8A3D9-8EED-4553-A235-8691B0DC8D35}"/>
    <cellStyle name="Normal 53 8" xfId="8289" xr:uid="{B128B337-4EB3-49FF-AD14-A258E2ADDF9A}"/>
    <cellStyle name="Normal 53 8 2" xfId="8290" xr:uid="{C9453415-4F13-400F-AA9D-6E01367FFC31}"/>
    <cellStyle name="Normal 53 8 2 2" xfId="17250" xr:uid="{BD21AEFA-71A7-4005-A7FF-1121B876C6CC}"/>
    <cellStyle name="Normal 53 8 2 3" xfId="23786" xr:uid="{43045FF0-AD66-4142-9202-C9FA5B1DDCB7}"/>
    <cellStyle name="Normal 53 8 2 4" xfId="29484" xr:uid="{7F3EE0D0-B63D-4839-B465-FAA381423CC7}"/>
    <cellStyle name="Normal 53 8 2 5" xfId="35182" xr:uid="{2208798F-5860-4D20-83A8-18188012683D}"/>
    <cellStyle name="Normal 53 8 3" xfId="8291" xr:uid="{23B56432-A3E7-462A-A36F-0A039AF8481B}"/>
    <cellStyle name="Normal 53 8 4" xfId="8292" xr:uid="{2E7584DF-BAE0-44EF-8DC0-BC9AAEE0CB09}"/>
    <cellStyle name="Normal 53 8 5" xfId="17249" xr:uid="{F7EE0179-D117-4988-A80E-CE620B1167A2}"/>
    <cellStyle name="Normal 53 8 6" xfId="23785" xr:uid="{19408055-2D92-4F4A-BFFC-875D784CBD04}"/>
    <cellStyle name="Normal 53 8 7" xfId="29483" xr:uid="{49B48F2B-22C2-4530-8CB8-7FAA210279C0}"/>
    <cellStyle name="Normal 53 8 8" xfId="35181" xr:uid="{B8FA9D81-5A3E-4BD2-8786-7CB6E8FBA435}"/>
    <cellStyle name="Normal 53 9" xfId="8293" xr:uid="{6AE38B9D-3AE4-4A89-9347-A08CCDFF47A6}"/>
    <cellStyle name="Normal 53 9 2" xfId="8294" xr:uid="{0138B223-C114-47ED-9857-3BD5783AACD3}"/>
    <cellStyle name="Normal 53 9 2 2" xfId="17252" xr:uid="{0BAB347C-F91A-44B2-B430-49A89B93A62E}"/>
    <cellStyle name="Normal 53 9 2 3" xfId="23788" xr:uid="{3A46616F-3688-4878-A0A4-0C8F6A7B5EC7}"/>
    <cellStyle name="Normal 53 9 2 4" xfId="29486" xr:uid="{DACA920F-D926-42BA-AD83-B85CEB18CCC5}"/>
    <cellStyle name="Normal 53 9 2 5" xfId="35184" xr:uid="{CB506856-BD4D-4218-9358-C1C07290012B}"/>
    <cellStyle name="Normal 53 9 3" xfId="8295" xr:uid="{FBF2D91E-28A1-4D35-933A-F272D21F9DA7}"/>
    <cellStyle name="Normal 53 9 4" xfId="8296" xr:uid="{53189513-F224-44D8-8090-D92A123B8D10}"/>
    <cellStyle name="Normal 53 9 5" xfId="17251" xr:uid="{693B88D3-AB99-4FAA-953A-40AD280DFDEC}"/>
    <cellStyle name="Normal 53 9 6" xfId="23787" xr:uid="{1C16147E-9C82-46BC-A26C-BCE02D89A06F}"/>
    <cellStyle name="Normal 53 9 7" xfId="29485" xr:uid="{EB4A6270-1256-4B07-BA92-E0EFABFAEF14}"/>
    <cellStyle name="Normal 53 9 8" xfId="35183" xr:uid="{6B65BD46-8C95-488D-B68F-E1BF9C8E78F3}"/>
    <cellStyle name="Normal 54" xfId="21" xr:uid="{60707882-0B6B-4E81-9641-BB4156FDC848}"/>
    <cellStyle name="Normal 54 10" xfId="8297" xr:uid="{622E5C02-526A-4AF5-9C03-86FB9DF4ED69}"/>
    <cellStyle name="Normal 54 10 2" xfId="8298" xr:uid="{64DFE5A2-B088-4787-9774-6E61C33D3A63}"/>
    <cellStyle name="Normal 54 10 2 2" xfId="17254" xr:uid="{0A11BC92-9540-49A0-A964-D4A528B55E09}"/>
    <cellStyle name="Normal 54 10 2 3" xfId="23790" xr:uid="{0D129FE2-2FBB-4316-B9FE-12FA07F15313}"/>
    <cellStyle name="Normal 54 10 2 4" xfId="29488" xr:uid="{CEC4B6B8-033B-4722-9823-392396BAF29D}"/>
    <cellStyle name="Normal 54 10 2 5" xfId="35186" xr:uid="{42EB6857-B6EF-47FE-A600-B3ABE76F8647}"/>
    <cellStyle name="Normal 54 10 3" xfId="8299" xr:uid="{B7883AA6-D257-4156-B789-F8C65A37E7FB}"/>
    <cellStyle name="Normal 54 10 4" xfId="8300" xr:uid="{CC7C8665-FDD9-40E9-B809-CED9C2ADD996}"/>
    <cellStyle name="Normal 54 10 5" xfId="17253" xr:uid="{615F7E71-712D-4D7C-A858-6711FB18BE38}"/>
    <cellStyle name="Normal 54 10 6" xfId="23789" xr:uid="{5F83659A-005E-42A7-BC45-6AE7496BBE82}"/>
    <cellStyle name="Normal 54 10 7" xfId="29487" xr:uid="{EE415A91-1FA8-4967-8DB3-7174EF9DFBD0}"/>
    <cellStyle name="Normal 54 10 8" xfId="35185" xr:uid="{3CC6CD61-AACA-42B4-9824-34BD8D578617}"/>
    <cellStyle name="Normal 54 11" xfId="8301" xr:uid="{7F0D4712-2324-40CD-971E-B1A91BE21061}"/>
    <cellStyle name="Normal 54 11 2" xfId="8302" xr:uid="{AD46B11E-00B9-4351-86A0-BA95A5CBF06C}"/>
    <cellStyle name="Normal 54 11 2 2" xfId="17256" xr:uid="{71AB99BF-E0DA-4846-9C06-36C8829E6890}"/>
    <cellStyle name="Normal 54 11 2 3" xfId="23792" xr:uid="{CBE8CF0A-4E28-4C76-AA33-DD87FC990052}"/>
    <cellStyle name="Normal 54 11 2 4" xfId="29490" xr:uid="{DC8759D4-06AE-4B41-9379-2D36EB4554AD}"/>
    <cellStyle name="Normal 54 11 2 5" xfId="35188" xr:uid="{80E7A7B2-592A-4BD7-A0EE-F0969DD85837}"/>
    <cellStyle name="Normal 54 11 3" xfId="8303" xr:uid="{AE0AE74F-B1E8-4A99-A28B-925EAFDB8015}"/>
    <cellStyle name="Normal 54 11 4" xfId="8304" xr:uid="{348B58F1-1C1A-4992-BBFC-F153D0F22581}"/>
    <cellStyle name="Normal 54 11 5" xfId="17255" xr:uid="{48866325-39E3-4362-8E90-43ABF10C7D2A}"/>
    <cellStyle name="Normal 54 11 6" xfId="23791" xr:uid="{CA53A370-5109-4ADC-9F9B-2B85D951B5D7}"/>
    <cellStyle name="Normal 54 11 7" xfId="29489" xr:uid="{4E12CD46-129A-4FD2-8BDD-804ECBB97D79}"/>
    <cellStyle name="Normal 54 11 8" xfId="35187" xr:uid="{9D29ACB5-E364-4F61-B2B3-DF213F83661D}"/>
    <cellStyle name="Normal 54 12" xfId="8305" xr:uid="{EEFDA735-658E-4A93-AFE2-F5B42FFCBFD4}"/>
    <cellStyle name="Normal 54 12 2" xfId="8306" xr:uid="{72DD9FA9-A8BF-4EB1-803D-8AE795F0331A}"/>
    <cellStyle name="Normal 54 12 2 2" xfId="17258" xr:uid="{D945DE50-556D-46AA-9B5A-C2BFBFF46C8D}"/>
    <cellStyle name="Normal 54 12 2 3" xfId="23794" xr:uid="{B51B3366-4276-4EA4-A600-C12D2EDA4B3B}"/>
    <cellStyle name="Normal 54 12 2 4" xfId="29492" xr:uid="{8CE30137-32E6-460D-9693-4B5BEB61292C}"/>
    <cellStyle name="Normal 54 12 2 5" xfId="35190" xr:uid="{040324C5-7A45-4D73-A054-68A5B6E06E08}"/>
    <cellStyle name="Normal 54 12 3" xfId="8307" xr:uid="{38FE5F8C-3346-4B84-A2FA-1451F9C04D38}"/>
    <cellStyle name="Normal 54 12 4" xfId="8308" xr:uid="{972F8D5A-631E-4037-9609-562605694350}"/>
    <cellStyle name="Normal 54 12 5" xfId="17257" xr:uid="{F0C090B9-F1DC-43B4-BEB1-C8B5E8822135}"/>
    <cellStyle name="Normal 54 12 6" xfId="23793" xr:uid="{57135B34-F895-46B0-92C9-92CA0E073ADA}"/>
    <cellStyle name="Normal 54 12 7" xfId="29491" xr:uid="{9AB145FC-1D58-4214-AFD2-B308BD967CBA}"/>
    <cellStyle name="Normal 54 12 8" xfId="35189" xr:uid="{25266DF7-DAB7-4D12-A4DA-CCE8A16729FE}"/>
    <cellStyle name="Normal 54 13" xfId="8309" xr:uid="{15BF245B-0B1B-433A-8268-33E080C32F95}"/>
    <cellStyle name="Normal 54 13 2" xfId="8310" xr:uid="{CD2D6560-851A-4B60-84DF-E16E8492BEB0}"/>
    <cellStyle name="Normal 54 13 2 2" xfId="17260" xr:uid="{7218E776-813E-45D7-999E-37A931ADB908}"/>
    <cellStyle name="Normal 54 13 2 3" xfId="23796" xr:uid="{91C2E498-A004-46FA-AD93-961A394C75B7}"/>
    <cellStyle name="Normal 54 13 2 4" xfId="29494" xr:uid="{0AC591B5-937F-4B47-A969-44156FDE75EA}"/>
    <cellStyle name="Normal 54 13 2 5" xfId="35192" xr:uid="{0E9806F6-33E4-45AF-BA35-B5967408316B}"/>
    <cellStyle name="Normal 54 13 3" xfId="8311" xr:uid="{8F5E5313-9C0B-42E5-9B4F-C7F556761A16}"/>
    <cellStyle name="Normal 54 13 4" xfId="8312" xr:uid="{68D8A434-9569-4540-8B63-9514C9034A30}"/>
    <cellStyle name="Normal 54 13 5" xfId="17259" xr:uid="{AA54CE00-989B-4B98-B936-E50ED552C75C}"/>
    <cellStyle name="Normal 54 13 6" xfId="23795" xr:uid="{321FA327-3AB1-4A99-98CA-0F3DED12A79D}"/>
    <cellStyle name="Normal 54 13 7" xfId="29493" xr:uid="{EF2EBC54-8F2F-4D4B-A0CE-C79CA7C7F92D}"/>
    <cellStyle name="Normal 54 13 8" xfId="35191" xr:uid="{B832F810-CB01-4E19-972C-7CE21E3CA75C}"/>
    <cellStyle name="Normal 54 14" xfId="8313" xr:uid="{B7FB80DA-266A-48D1-90F7-D984F8B1EDF6}"/>
    <cellStyle name="Normal 54 14 2" xfId="8314" xr:uid="{CBDDD623-4B09-41C0-88B4-570AACED7045}"/>
    <cellStyle name="Normal 54 14 2 2" xfId="17262" xr:uid="{36F1A837-ADE1-4F6E-BE28-79330E69B00A}"/>
    <cellStyle name="Normal 54 14 2 3" xfId="23798" xr:uid="{2B0615BC-AB01-4554-9461-4C48EE05E852}"/>
    <cellStyle name="Normal 54 14 2 4" xfId="29496" xr:uid="{A59B4662-7D67-4507-95E5-030B1EAF40D2}"/>
    <cellStyle name="Normal 54 14 2 5" xfId="35194" xr:uid="{39B85FDE-B5A8-463D-A52B-5BFD6D28EC5A}"/>
    <cellStyle name="Normal 54 14 3" xfId="8315" xr:uid="{1F3F7BEC-B5BE-416B-8676-E1793C66A428}"/>
    <cellStyle name="Normal 54 14 4" xfId="8316" xr:uid="{0E2F9C8F-D538-4504-8B6C-C87F813EEB58}"/>
    <cellStyle name="Normal 54 14 5" xfId="17261" xr:uid="{06D29D95-4228-46E8-8811-FE4FC52DC574}"/>
    <cellStyle name="Normal 54 14 6" xfId="23797" xr:uid="{DE1A08E7-A4BD-48B2-B066-72644498576A}"/>
    <cellStyle name="Normal 54 14 7" xfId="29495" xr:uid="{0D7A8394-A181-424F-BDE0-11D787B4AD45}"/>
    <cellStyle name="Normal 54 14 8" xfId="35193" xr:uid="{4D151E97-54A6-4A92-AB75-14DA1659BD5E}"/>
    <cellStyle name="Normal 54 15" xfId="8317" xr:uid="{5BDFAA72-17F1-46BF-9FCD-72785DC1D54C}"/>
    <cellStyle name="Normal 54 15 2" xfId="8318" xr:uid="{B58BA329-3832-418A-AC99-19E4E48DA74E}"/>
    <cellStyle name="Normal 54 15 2 2" xfId="17264" xr:uid="{62D1B566-9F2F-40DF-9D1F-4544C59D99DA}"/>
    <cellStyle name="Normal 54 15 2 3" xfId="23800" xr:uid="{8344B001-DB9E-42ED-A48B-2900EFA0163A}"/>
    <cellStyle name="Normal 54 15 2 4" xfId="29498" xr:uid="{BA67E986-2491-45DB-98C8-93E39BB22D87}"/>
    <cellStyle name="Normal 54 15 2 5" xfId="35196" xr:uid="{BE3B2407-CC8B-4E46-80A9-BDEF538C6C9C}"/>
    <cellStyle name="Normal 54 15 3" xfId="8319" xr:uid="{8CA8F138-2280-49FA-A2A7-3A130CC86E80}"/>
    <cellStyle name="Normal 54 15 4" xfId="8320" xr:uid="{892FEDC7-DBD9-44F7-93A6-59103E925023}"/>
    <cellStyle name="Normal 54 15 5" xfId="17263" xr:uid="{589909B0-98BF-4BBD-A40D-2AD5EDED2274}"/>
    <cellStyle name="Normal 54 15 6" xfId="23799" xr:uid="{7B8D9BE7-18EB-4BCC-8A43-6F20F9505FFC}"/>
    <cellStyle name="Normal 54 15 7" xfId="29497" xr:uid="{D9BC2DC5-B7F3-4FC9-A766-ADCF88168577}"/>
    <cellStyle name="Normal 54 15 8" xfId="35195" xr:uid="{F4F2DEC5-2ED3-4CD5-8FA5-9D022112950A}"/>
    <cellStyle name="Normal 54 16" xfId="8321" xr:uid="{5798E4C0-CFE5-4B04-9431-7EA97B5E10B6}"/>
    <cellStyle name="Normal 54 16 2" xfId="8322" xr:uid="{03FB700D-51A3-4428-9710-333C2C088335}"/>
    <cellStyle name="Normal 54 16 2 2" xfId="17266" xr:uid="{CC7A2014-C5A8-44DA-9FB9-8D8B87472EA9}"/>
    <cellStyle name="Normal 54 16 2 3" xfId="23802" xr:uid="{18EB7FD9-4E9C-4E6D-8C27-96716A89954F}"/>
    <cellStyle name="Normal 54 16 2 4" xfId="29500" xr:uid="{0CA816DB-BE5E-4D70-A12A-1585642BD689}"/>
    <cellStyle name="Normal 54 16 2 5" xfId="35198" xr:uid="{2BD5A8CF-6205-4384-96DD-91D9FE0CD554}"/>
    <cellStyle name="Normal 54 16 3" xfId="8323" xr:uid="{654F6272-E9C7-41AC-BBDA-E669074FDBC1}"/>
    <cellStyle name="Normal 54 16 4" xfId="8324" xr:uid="{04DCC899-9F40-4191-820E-6846638D1B1D}"/>
    <cellStyle name="Normal 54 16 5" xfId="17265" xr:uid="{9A799B83-5F7C-43E3-BA81-B73132CE5222}"/>
    <cellStyle name="Normal 54 16 6" xfId="23801" xr:uid="{3C6EA728-0D75-4F5D-AC60-FCC4DA9C3739}"/>
    <cellStyle name="Normal 54 16 7" xfId="29499" xr:uid="{E0CF0820-2483-4994-8F4C-42CCC007748A}"/>
    <cellStyle name="Normal 54 16 8" xfId="35197" xr:uid="{F7F4D18F-0321-43A1-98F4-EDEEF8015C57}"/>
    <cellStyle name="Normal 54 17" xfId="8325" xr:uid="{D81BA273-A85B-45E8-9B6C-6F4ED1D8434A}"/>
    <cellStyle name="Normal 54 17 2" xfId="8326" xr:uid="{256C95BD-D38E-40AC-8E1C-7A0A1809FA12}"/>
    <cellStyle name="Normal 54 17 2 2" xfId="17268" xr:uid="{8CCB530C-A724-4265-A572-7E452598CD6B}"/>
    <cellStyle name="Normal 54 17 2 3" xfId="23804" xr:uid="{F3607E9D-2774-4AB8-B360-9A65F7381962}"/>
    <cellStyle name="Normal 54 17 2 4" xfId="29502" xr:uid="{E45ABEFF-FDA9-4EFA-B296-74C4D6FB6DC1}"/>
    <cellStyle name="Normal 54 17 2 5" xfId="35200" xr:uid="{CA9BA63B-1B2E-47BA-BE7A-EF12247FA5FB}"/>
    <cellStyle name="Normal 54 17 3" xfId="8327" xr:uid="{2C21849B-309F-4F26-9BD1-53E035602676}"/>
    <cellStyle name="Normal 54 17 4" xfId="8328" xr:uid="{E2D2493D-2A9E-4101-AEB4-AA93D7216F75}"/>
    <cellStyle name="Normal 54 17 5" xfId="17267" xr:uid="{D7B130C3-88F1-440C-A999-E273C1B078F7}"/>
    <cellStyle name="Normal 54 17 6" xfId="23803" xr:uid="{F7BE7D84-775C-4483-97AD-B02B0D61F428}"/>
    <cellStyle name="Normal 54 17 7" xfId="29501" xr:uid="{C42177EE-0E82-40B1-9046-ABE8703EC0DF}"/>
    <cellStyle name="Normal 54 17 8" xfId="35199" xr:uid="{367B9ED8-CDF1-4E0D-9F05-011609695C41}"/>
    <cellStyle name="Normal 54 18" xfId="8329" xr:uid="{A223D428-727D-4BE8-BAC1-A4EDCDE37A62}"/>
    <cellStyle name="Normal 54 18 2" xfId="8330" xr:uid="{7BCAA4CD-85D7-4B39-9759-55F65F96F9BA}"/>
    <cellStyle name="Normal 54 18 2 2" xfId="17270" xr:uid="{BC01146A-6EB5-4A4B-A333-6FFB89CCD46E}"/>
    <cellStyle name="Normal 54 18 2 3" xfId="23806" xr:uid="{1E0DFFA5-B05A-4E83-89F7-B65DF49C63C0}"/>
    <cellStyle name="Normal 54 18 2 4" xfId="29504" xr:uid="{9ACF1C34-55B9-4D19-A9ED-3BFCB9ABB7EE}"/>
    <cellStyle name="Normal 54 18 2 5" xfId="35202" xr:uid="{D66D406F-C5F2-4515-846B-E4715A6DDA87}"/>
    <cellStyle name="Normal 54 18 3" xfId="8331" xr:uid="{1BC40926-90B0-4FA5-A464-1BF30C18619D}"/>
    <cellStyle name="Normal 54 18 4" xfId="8332" xr:uid="{E8FC0B74-8358-4BBC-B225-025487DF4FD5}"/>
    <cellStyle name="Normal 54 18 5" xfId="17269" xr:uid="{518239CD-A068-47E3-8721-434058162D44}"/>
    <cellStyle name="Normal 54 18 6" xfId="23805" xr:uid="{CA93894B-46F9-47D5-9078-EAE90EC20532}"/>
    <cellStyle name="Normal 54 18 7" xfId="29503" xr:uid="{BC54A5CC-ED06-41F6-B614-1B1C8BA2BD35}"/>
    <cellStyle name="Normal 54 18 8" xfId="35201" xr:uid="{FF5C8203-1925-4C43-82E7-1E7B9E210CBF}"/>
    <cellStyle name="Normal 54 19" xfId="8333" xr:uid="{AB933267-1011-40B8-8EA7-36DDCEC8AB0B}"/>
    <cellStyle name="Normal 54 19 2" xfId="8334" xr:uid="{6E59C9FF-8B18-4466-AABB-B90456CC0F89}"/>
    <cellStyle name="Normal 54 19 2 2" xfId="17272" xr:uid="{EB5124F1-C31B-47AF-834E-D5B52DD8C5DE}"/>
    <cellStyle name="Normal 54 19 2 3" xfId="23808" xr:uid="{20F01DAD-5BDC-445A-81FC-FEA1C535F521}"/>
    <cellStyle name="Normal 54 19 2 4" xfId="29506" xr:uid="{3ED82A80-4352-4AC7-9759-D8C6A91FEB37}"/>
    <cellStyle name="Normal 54 19 2 5" xfId="35204" xr:uid="{18FFC2A5-698C-4DEB-8FD1-834E9EAC0F2F}"/>
    <cellStyle name="Normal 54 19 3" xfId="8335" xr:uid="{7549A37D-C763-4040-9433-8DC4628E920A}"/>
    <cellStyle name="Normal 54 19 4" xfId="8336" xr:uid="{48A0643D-134E-458B-B40E-E215AE142B51}"/>
    <cellStyle name="Normal 54 19 5" xfId="17271" xr:uid="{FB3243D6-C868-4766-BB57-0FDBEDBC6968}"/>
    <cellStyle name="Normal 54 19 6" xfId="23807" xr:uid="{3B61F369-9E5C-4307-8D8D-F41712FE7C39}"/>
    <cellStyle name="Normal 54 19 7" xfId="29505" xr:uid="{42E9AFE5-9044-4007-8785-B64F351D2420}"/>
    <cellStyle name="Normal 54 19 8" xfId="35203" xr:uid="{2744E697-EF14-44FB-866C-B8A85DD27CC3}"/>
    <cellStyle name="Normal 54 2" xfId="43" xr:uid="{6AD01598-9A68-4C85-8484-E45D07B4B94F}"/>
    <cellStyle name="Normal 54 2 2" xfId="8338" xr:uid="{389596B0-EA03-42C3-B997-23EC2E31DBFB}"/>
    <cellStyle name="Normal 54 2 2 2" xfId="17274" xr:uid="{2E2CCFA0-5C84-4AFD-89F9-C6CF4DE1389F}"/>
    <cellStyle name="Normal 54 2 2 3" xfId="23810" xr:uid="{4A83E558-E0A7-4F02-B76A-D9D254AD353D}"/>
    <cellStyle name="Normal 54 2 2 4" xfId="29508" xr:uid="{6184875D-EAD9-4C73-8EA7-02DDDB6EDE71}"/>
    <cellStyle name="Normal 54 2 2 5" xfId="35206" xr:uid="{BAF8107A-A1B1-4089-9043-F2DCEB1A129D}"/>
    <cellStyle name="Normal 54 2 3" xfId="8339" xr:uid="{02ADCDA4-FBBD-400B-90DB-49B7913D38FA}"/>
    <cellStyle name="Normal 54 2 4" xfId="8340" xr:uid="{B30F8655-3614-421A-BA8C-2DB2981A1DD7}"/>
    <cellStyle name="Normal 54 2 5" xfId="8337" xr:uid="{051280B2-2607-4AFF-8909-3D5978F8CA6C}"/>
    <cellStyle name="Normal 54 2 5 2" xfId="20119" xr:uid="{F63621C8-FB7A-459A-BEF5-D75B43AB42A1}"/>
    <cellStyle name="Normal 54 2 6" xfId="17273" xr:uid="{4BE34DB7-EBC8-463B-AD2C-DFB9BD86ADFA}"/>
    <cellStyle name="Normal 54 2 7" xfId="23809" xr:uid="{9900D05E-BC6B-4B78-9724-00505F30C5E2}"/>
    <cellStyle name="Normal 54 2 8" xfId="29507" xr:uid="{D70D77AB-5B33-4102-8D8D-D894B3D3CD9D}"/>
    <cellStyle name="Normal 54 2 9" xfId="35205" xr:uid="{9090719D-5719-48C8-832E-5FEC2239CE05}"/>
    <cellStyle name="Normal 54 20" xfId="8341" xr:uid="{415FF0E2-5DFF-48D4-8E3D-F9ACD5934000}"/>
    <cellStyle name="Normal 54 20 2" xfId="8342" xr:uid="{D07FFEB1-1E3F-4C4F-8B55-737119BAB8F4}"/>
    <cellStyle name="Normal 54 20 2 2" xfId="17276" xr:uid="{18AE4782-3BB3-4B60-90BC-4E5E905739A5}"/>
    <cellStyle name="Normal 54 20 2 3" xfId="23812" xr:uid="{008278BA-91CB-42B9-BDCB-A3694FF4CC3E}"/>
    <cellStyle name="Normal 54 20 2 4" xfId="29510" xr:uid="{314308D3-A223-4A5C-AE8F-837907E5B9D6}"/>
    <cellStyle name="Normal 54 20 2 5" xfId="35208" xr:uid="{3D4B4910-81A4-46C2-9415-0B3B0F40F4EA}"/>
    <cellStyle name="Normal 54 20 3" xfId="8343" xr:uid="{F874BCD7-E796-4C77-9E59-B260862B52D8}"/>
    <cellStyle name="Normal 54 20 4" xfId="8344" xr:uid="{7E478080-2307-4084-AEDA-DA6FD0C12D54}"/>
    <cellStyle name="Normal 54 20 5" xfId="17275" xr:uid="{B6A32922-97B8-43A2-A1F9-142F7495B4D1}"/>
    <cellStyle name="Normal 54 20 6" xfId="23811" xr:uid="{77829050-31EB-47BB-BDC1-902CAB7B6473}"/>
    <cellStyle name="Normal 54 20 7" xfId="29509" xr:uid="{486F4F81-A007-4AB1-8414-490B302B455D}"/>
    <cellStyle name="Normal 54 20 8" xfId="35207" xr:uid="{165A26F6-A50C-4856-9ABB-6826C78FB8C7}"/>
    <cellStyle name="Normal 54 21" xfId="8345" xr:uid="{2B362CDE-F001-49DC-95BF-243188F6CE3E}"/>
    <cellStyle name="Normal 54 21 2" xfId="8346" xr:uid="{AB4ACC20-EDB3-4015-BB00-E6EFC22014EA}"/>
    <cellStyle name="Normal 54 21 2 2" xfId="17278" xr:uid="{8E8E345A-5712-4D0D-A9B9-93DACBA9A6C8}"/>
    <cellStyle name="Normal 54 21 2 3" xfId="23814" xr:uid="{C606FFF3-EC95-43F7-B01C-1CEDCAFA4662}"/>
    <cellStyle name="Normal 54 21 2 4" xfId="29512" xr:uid="{60982DED-8A8C-4F37-98DE-2355ADC058A7}"/>
    <cellStyle name="Normal 54 21 2 5" xfId="35210" xr:uid="{15CD752A-1C5E-4021-975C-CD6AF8E9C7C1}"/>
    <cellStyle name="Normal 54 21 3" xfId="8347" xr:uid="{10ABE827-49C4-48F0-9024-0FF33485DF62}"/>
    <cellStyle name="Normal 54 21 4" xfId="8348" xr:uid="{DEB46535-71FA-4EB0-A8DB-12E6E91731A7}"/>
    <cellStyle name="Normal 54 21 5" xfId="17277" xr:uid="{2AA322DE-23AA-4250-8DA2-C0F14B59CB3E}"/>
    <cellStyle name="Normal 54 21 6" xfId="23813" xr:uid="{DB1BFA34-2351-4B11-9361-ED8EA4328648}"/>
    <cellStyle name="Normal 54 21 7" xfId="29511" xr:uid="{7EB05F62-870F-4671-99F2-4F109A7CC591}"/>
    <cellStyle name="Normal 54 21 8" xfId="35209" xr:uid="{D3729B9D-AC9D-4D32-A33F-78A95C1FE235}"/>
    <cellStyle name="Normal 54 22" xfId="8349" xr:uid="{5754F7DD-7A1B-48CB-BED8-5A71AE1B3169}"/>
    <cellStyle name="Normal 54 22 2" xfId="8350" xr:uid="{506C7549-60C1-4D57-A4E0-EC889C844EA4}"/>
    <cellStyle name="Normal 54 22 2 2" xfId="17280" xr:uid="{A448637E-ABD3-493E-A871-2E6664B0CDB6}"/>
    <cellStyle name="Normal 54 22 2 3" xfId="23816" xr:uid="{E6A54912-268E-476D-A6A8-EEA1430C9244}"/>
    <cellStyle name="Normal 54 22 2 4" xfId="29514" xr:uid="{39B3F806-4AA1-461E-8269-0EC9BDF75D88}"/>
    <cellStyle name="Normal 54 22 2 5" xfId="35212" xr:uid="{C75384CF-4FCB-4D21-BA58-6270E9CF70BF}"/>
    <cellStyle name="Normal 54 22 3" xfId="8351" xr:uid="{F0E23955-9DE6-4E67-AD13-8165EAFFDDF9}"/>
    <cellStyle name="Normal 54 22 4" xfId="8352" xr:uid="{F5D697A9-A827-44F0-B097-52E12FC2028A}"/>
    <cellStyle name="Normal 54 22 5" xfId="17279" xr:uid="{F0198FF5-39D1-43AC-BD8A-BE3274993E8F}"/>
    <cellStyle name="Normal 54 22 6" xfId="23815" xr:uid="{C7418AE4-42DF-43A7-A193-7D5A06737D8E}"/>
    <cellStyle name="Normal 54 22 7" xfId="29513" xr:uid="{80B84CE6-DFA4-471E-9BC1-954CAEE8BA5E}"/>
    <cellStyle name="Normal 54 22 8" xfId="35211" xr:uid="{20018CD8-CF67-434A-84C1-46AB4AB7B3EA}"/>
    <cellStyle name="Normal 54 23" xfId="8353" xr:uid="{AB427ECE-A299-41C7-8FEB-3B91953D5D0F}"/>
    <cellStyle name="Normal 54 23 2" xfId="8354" xr:uid="{22BA2034-B019-4CA1-96E1-9060908D94F4}"/>
    <cellStyle name="Normal 54 23 2 2" xfId="17282" xr:uid="{9475F188-502C-45F6-9738-6DF978C9ECE4}"/>
    <cellStyle name="Normal 54 23 2 3" xfId="23818" xr:uid="{90AF001A-6002-44D3-98B4-6CC8D5DB3F7E}"/>
    <cellStyle name="Normal 54 23 2 4" xfId="29516" xr:uid="{D9889337-7C4A-4828-A2F5-C8259E3CA6E5}"/>
    <cellStyle name="Normal 54 23 2 5" xfId="35214" xr:uid="{36C05DFE-EE1B-426C-A535-116FC8390D91}"/>
    <cellStyle name="Normal 54 23 3" xfId="8355" xr:uid="{27BB6BE1-7E73-4D6C-A1BE-A09D71693F0A}"/>
    <cellStyle name="Normal 54 23 4" xfId="8356" xr:uid="{569A23D3-091E-4872-911A-4F29E3440438}"/>
    <cellStyle name="Normal 54 23 5" xfId="17281" xr:uid="{BA1512F8-0584-4FB0-9B77-0F49923EB279}"/>
    <cellStyle name="Normal 54 23 6" xfId="23817" xr:uid="{058BCFBF-3B9D-4251-A971-AD082E7DB38E}"/>
    <cellStyle name="Normal 54 23 7" xfId="29515" xr:uid="{F4874A4A-7755-4C43-AC75-30215B8E3C36}"/>
    <cellStyle name="Normal 54 23 8" xfId="35213" xr:uid="{73814776-B5A5-4845-8FCB-B2F8F6E61B60}"/>
    <cellStyle name="Normal 54 24" xfId="8357" xr:uid="{9E619F1F-D953-4F19-A5A9-5D98E590FC53}"/>
    <cellStyle name="Normal 54 24 2" xfId="8358" xr:uid="{0802FD8A-1836-43C3-865C-5F57A830EE67}"/>
    <cellStyle name="Normal 54 24 2 2" xfId="17284" xr:uid="{237C19B0-75EB-4DE9-AE6A-8E86F1EF303E}"/>
    <cellStyle name="Normal 54 24 2 3" xfId="23820" xr:uid="{C47E8D2F-A1CD-4760-AA03-5AF6CD9935EC}"/>
    <cellStyle name="Normal 54 24 2 4" xfId="29518" xr:uid="{828ACEBD-8B4D-4149-94D8-BB0BA7EDBFDD}"/>
    <cellStyle name="Normal 54 24 2 5" xfId="35216" xr:uid="{F08CC33A-4B9F-4592-9F1D-D786303DE769}"/>
    <cellStyle name="Normal 54 24 3" xfId="8359" xr:uid="{776A8C60-ED9C-4873-8798-B4C31907A4E3}"/>
    <cellStyle name="Normal 54 24 4" xfId="8360" xr:uid="{23A21191-3706-4653-81CD-4A409AF763BA}"/>
    <cellStyle name="Normal 54 24 5" xfId="17283" xr:uid="{25265B51-E142-4DDB-B4F1-3A2FFF14BA29}"/>
    <cellStyle name="Normal 54 24 6" xfId="23819" xr:uid="{1A7EC43E-5CB2-4F1A-9AE4-E218B3249DB5}"/>
    <cellStyle name="Normal 54 24 7" xfId="29517" xr:uid="{8096FA98-4EA3-4DA1-9DA2-8B6E2E498C27}"/>
    <cellStyle name="Normal 54 24 8" xfId="35215" xr:uid="{94D82BDC-1905-413B-B804-C469B652251C}"/>
    <cellStyle name="Normal 54 25" xfId="8361" xr:uid="{FF5B5BFF-05B1-4825-ABBF-D382C766A1AE}"/>
    <cellStyle name="Normal 54 25 2" xfId="8362" xr:uid="{16B2D173-586B-4535-8E87-8BBA0F24AF99}"/>
    <cellStyle name="Normal 54 25 2 2" xfId="17286" xr:uid="{09B41EE0-6D37-484E-9376-D0ED5801F21D}"/>
    <cellStyle name="Normal 54 25 2 3" xfId="23822" xr:uid="{99D5C461-6736-4029-8D41-8DF25756F236}"/>
    <cellStyle name="Normal 54 25 2 4" xfId="29520" xr:uid="{C041D749-59D1-4549-848C-EC0B8156A1B1}"/>
    <cellStyle name="Normal 54 25 2 5" xfId="35218" xr:uid="{FDACD33A-1CF3-4B95-8829-BAF9519853E8}"/>
    <cellStyle name="Normal 54 25 3" xfId="8363" xr:uid="{7CE22E7C-BF18-42AE-A69C-E47AB2254E4B}"/>
    <cellStyle name="Normal 54 25 4" xfId="8364" xr:uid="{97DD9D62-AF5F-47E7-8977-F640D2ACD594}"/>
    <cellStyle name="Normal 54 25 5" xfId="17285" xr:uid="{D2668D25-2DC9-4C31-A530-79CDF8783327}"/>
    <cellStyle name="Normal 54 25 6" xfId="23821" xr:uid="{63890629-119D-4363-BE1F-EEB979CD28E0}"/>
    <cellStyle name="Normal 54 25 7" xfId="29519" xr:uid="{0F28229E-2F12-4F58-A5CB-4AED73894798}"/>
    <cellStyle name="Normal 54 25 8" xfId="35217" xr:uid="{7B8514B6-A114-447C-AF86-AACAEFB7119B}"/>
    <cellStyle name="Normal 54 26" xfId="8365" xr:uid="{C3BEBB2C-EEE9-444F-9B52-6D76F5F61B65}"/>
    <cellStyle name="Normal 54 26 2" xfId="8366" xr:uid="{CF4EBBAF-91C9-4419-9504-E91527A297D7}"/>
    <cellStyle name="Normal 54 26 2 2" xfId="17288" xr:uid="{96ADE341-6DBF-435F-B6C4-8CC8CAFAD74A}"/>
    <cellStyle name="Normal 54 26 2 3" xfId="23824" xr:uid="{6CD52DBA-AD4C-4DF0-B59B-66A3746B9D8C}"/>
    <cellStyle name="Normal 54 26 2 4" xfId="29522" xr:uid="{B7D8FFED-E5DA-44A4-8872-446DFF70914E}"/>
    <cellStyle name="Normal 54 26 2 5" xfId="35220" xr:uid="{C2A37F1D-C206-423F-84EF-E892DD60F44A}"/>
    <cellStyle name="Normal 54 26 3" xfId="8367" xr:uid="{46F60E7C-F0CB-46B8-B088-8C9919E00B75}"/>
    <cellStyle name="Normal 54 26 4" xfId="8368" xr:uid="{2E295AF6-79EE-4551-AD1D-6C4FD21FA1D4}"/>
    <cellStyle name="Normal 54 26 5" xfId="17287" xr:uid="{DDE3E8FF-DA06-44BF-994C-A8F6155210DC}"/>
    <cellStyle name="Normal 54 26 6" xfId="23823" xr:uid="{01741968-2D70-48B3-ADA6-BAC52A831558}"/>
    <cellStyle name="Normal 54 26 7" xfId="29521" xr:uid="{35640B00-6D72-49DC-9EEA-EE5B12005F76}"/>
    <cellStyle name="Normal 54 26 8" xfId="35219" xr:uid="{FDA412B3-220E-4B0D-B376-7CFE2C2CB473}"/>
    <cellStyle name="Normal 54 27" xfId="8369" xr:uid="{1654C722-C12D-409E-AF02-ED84265EFE1F}"/>
    <cellStyle name="Normal 54 27 2" xfId="8370" xr:uid="{078E2AD8-A6A1-47E7-9BDA-631FFE325F7F}"/>
    <cellStyle name="Normal 54 27 2 2" xfId="17290" xr:uid="{B1A16B92-2504-4D09-847D-7A25DED4CF86}"/>
    <cellStyle name="Normal 54 27 2 3" xfId="23826" xr:uid="{A63E76B6-DD1D-482B-AD10-A91C57674889}"/>
    <cellStyle name="Normal 54 27 2 4" xfId="29524" xr:uid="{FFFB1514-838D-4781-A633-E61903DA3438}"/>
    <cellStyle name="Normal 54 27 2 5" xfId="35222" xr:uid="{3A37368E-327E-4391-8B59-348B46C0061D}"/>
    <cellStyle name="Normal 54 27 3" xfId="8371" xr:uid="{4B8B2CC4-BAFD-42C3-B086-8AB98E062458}"/>
    <cellStyle name="Normal 54 27 4" xfId="8372" xr:uid="{95377BEC-550B-4996-BE0D-A37EA4ED9208}"/>
    <cellStyle name="Normal 54 27 5" xfId="17289" xr:uid="{48622EFB-B551-443D-9331-B1E2F8BB6E37}"/>
    <cellStyle name="Normal 54 27 6" xfId="23825" xr:uid="{FFC0023F-54DA-4258-ABF8-4A12196CFB43}"/>
    <cellStyle name="Normal 54 27 7" xfId="29523" xr:uid="{E5A04DE6-5929-4604-9748-85D2F451E037}"/>
    <cellStyle name="Normal 54 27 8" xfId="35221" xr:uid="{DBB77654-35AF-45A4-8072-CF87AB0F2DC3}"/>
    <cellStyle name="Normal 54 28" xfId="8373" xr:uid="{A816CEAA-EA4A-43BA-94CB-6154F1D495FE}"/>
    <cellStyle name="Normal 54 28 2" xfId="8374" xr:uid="{866DB263-505D-4A81-92C5-A8E36642462A}"/>
    <cellStyle name="Normal 54 28 2 2" xfId="17292" xr:uid="{EAC127D9-12AD-4E0E-BF0E-6662242CFD25}"/>
    <cellStyle name="Normal 54 28 2 3" xfId="23828" xr:uid="{9DE2E255-DBBF-4DBC-90C7-54DB1FBAE270}"/>
    <cellStyle name="Normal 54 28 2 4" xfId="29526" xr:uid="{AF1B657C-7B2D-45CF-B09A-CAC0F901AB0D}"/>
    <cellStyle name="Normal 54 28 2 5" xfId="35224" xr:uid="{88CF7EEE-B26E-420D-9960-C1A3EFA927BE}"/>
    <cellStyle name="Normal 54 28 3" xfId="8375" xr:uid="{EF4B50FF-5060-497C-A612-7C43082593E5}"/>
    <cellStyle name="Normal 54 28 4" xfId="8376" xr:uid="{6E31E850-384C-4A55-8BC4-1FBD122A7D0A}"/>
    <cellStyle name="Normal 54 28 5" xfId="17291" xr:uid="{AFE00D8B-A8F1-47A6-91FE-2EC1E8BCAA9A}"/>
    <cellStyle name="Normal 54 28 6" xfId="23827" xr:uid="{425153FA-1DD1-46F2-B1CF-A3B524B2931B}"/>
    <cellStyle name="Normal 54 28 7" xfId="29525" xr:uid="{790C2F86-29F4-4E65-902D-5D04DA7ED01A}"/>
    <cellStyle name="Normal 54 28 8" xfId="35223" xr:uid="{25D7CB9D-F922-4890-840E-E3477374C3BB}"/>
    <cellStyle name="Normal 54 29" xfId="8377" xr:uid="{1FD02188-DD4F-4826-90B2-909988C88491}"/>
    <cellStyle name="Normal 54 29 2" xfId="8378" xr:uid="{7CC0BEB1-6E0C-4DFC-9AAE-E877ECD951B3}"/>
    <cellStyle name="Normal 54 29 2 2" xfId="17294" xr:uid="{D5C23DC1-8F51-4B0B-AA92-B2D8F87D03D9}"/>
    <cellStyle name="Normal 54 29 2 3" xfId="23830" xr:uid="{3816325A-7474-4F29-8278-6C91391A66FB}"/>
    <cellStyle name="Normal 54 29 2 4" xfId="29528" xr:uid="{C600C511-86D3-4B6D-B2A2-6DBFC72B595B}"/>
    <cellStyle name="Normal 54 29 2 5" xfId="35226" xr:uid="{D8153427-100A-4F2F-8E02-7C5AC4E71FCC}"/>
    <cellStyle name="Normal 54 29 3" xfId="8379" xr:uid="{635723BB-B6A3-499E-B2C3-1BA21CBB8F9E}"/>
    <cellStyle name="Normal 54 29 4" xfId="8380" xr:uid="{8629009C-0801-4597-95CB-9540E64FEA41}"/>
    <cellStyle name="Normal 54 29 5" xfId="17293" xr:uid="{25E763E2-103D-4E5E-A719-C42C78A8CF1A}"/>
    <cellStyle name="Normal 54 29 6" xfId="23829" xr:uid="{A76F3235-FB30-4EE4-B83C-D48E548F6777}"/>
    <cellStyle name="Normal 54 29 7" xfId="29527" xr:uid="{C7685B45-2C82-44E9-B2F0-5EFC0ED66AA9}"/>
    <cellStyle name="Normal 54 29 8" xfId="35225" xr:uid="{38B1FE5C-3AE6-4AC9-AEAC-71D805594AC2}"/>
    <cellStyle name="Normal 54 3" xfId="63" xr:uid="{86D2AE0C-F932-4002-BB67-CEA2DD7E1DD0}"/>
    <cellStyle name="Normal 54 3 2" xfId="8382" xr:uid="{470CF7BF-30AF-460B-BBDE-B4321A659AA4}"/>
    <cellStyle name="Normal 54 3 2 2" xfId="17296" xr:uid="{3CAACD5E-DF2D-48A9-92F3-80AB34D73494}"/>
    <cellStyle name="Normal 54 3 2 3" xfId="23832" xr:uid="{C8D36754-EA3D-4726-B242-7C1A66F532B0}"/>
    <cellStyle name="Normal 54 3 2 4" xfId="29530" xr:uid="{31833CC3-A4F8-421B-9DFF-070A91F3C79D}"/>
    <cellStyle name="Normal 54 3 2 5" xfId="35228" xr:uid="{8308A6D1-D59A-4365-A14A-2A2872A4BABC}"/>
    <cellStyle name="Normal 54 3 3" xfId="8383" xr:uid="{3FB5FE1B-D7FA-40B2-9C2F-F9F9E5BECF3F}"/>
    <cellStyle name="Normal 54 3 4" xfId="8384" xr:uid="{2A7BDEAD-AA67-4487-814D-072768B6206B}"/>
    <cellStyle name="Normal 54 3 5" xfId="8381" xr:uid="{7E195C14-77EF-4768-A738-D69FFCD49F5C}"/>
    <cellStyle name="Normal 54 3 5 2" xfId="20120" xr:uid="{06664451-9B83-4E19-BCDD-4C90D972D697}"/>
    <cellStyle name="Normal 54 3 6" xfId="17295" xr:uid="{C075DEE8-AC1D-425D-939C-DF9405E4571B}"/>
    <cellStyle name="Normal 54 3 7" xfId="23831" xr:uid="{97D0B51C-876F-4653-87A9-EAB2D3439A17}"/>
    <cellStyle name="Normal 54 3 8" xfId="29529" xr:uid="{AA1BB521-A7FF-4889-ACD1-7D0762D94520}"/>
    <cellStyle name="Normal 54 3 9" xfId="35227" xr:uid="{DDC640B0-A167-4634-9E14-DFD08DEB921F}"/>
    <cellStyle name="Normal 54 30" xfId="8385" xr:uid="{1168D586-D745-4132-82C2-D651F27EC4F3}"/>
    <cellStyle name="Normal 54 30 2" xfId="8386" xr:uid="{5C79F8D6-A8CD-44E3-8925-1968EB543019}"/>
    <cellStyle name="Normal 54 30 2 2" xfId="17298" xr:uid="{AFF30124-26F1-4F8E-AF06-DB8BE9A17819}"/>
    <cellStyle name="Normal 54 30 2 3" xfId="23834" xr:uid="{EDEA4F2E-AF78-4B76-BDBF-C268B5668DE6}"/>
    <cellStyle name="Normal 54 30 2 4" xfId="29532" xr:uid="{BF007AB9-5034-43E7-A6D9-ADE8C58AFFE7}"/>
    <cellStyle name="Normal 54 30 2 5" xfId="35230" xr:uid="{7A47D82D-34C1-4371-BDCD-46A17550CCBE}"/>
    <cellStyle name="Normal 54 30 3" xfId="8387" xr:uid="{89619740-F40B-4CB1-9EBD-6A2EABE5D7F5}"/>
    <cellStyle name="Normal 54 30 4" xfId="8388" xr:uid="{EE466D8F-B358-47D2-9B3E-07D07BA1DF90}"/>
    <cellStyle name="Normal 54 30 5" xfId="17297" xr:uid="{3DA7395F-40B8-4C7E-98AC-615279816486}"/>
    <cellStyle name="Normal 54 30 6" xfId="23833" xr:uid="{2D9B6F79-B47E-40D0-8E60-5B7DEC431310}"/>
    <cellStyle name="Normal 54 30 7" xfId="29531" xr:uid="{5E168A5C-F64B-4726-BEC8-94449DAF6955}"/>
    <cellStyle name="Normal 54 30 8" xfId="35229" xr:uid="{66D2D31F-DE70-45DD-8FC1-45EA58BD6E34}"/>
    <cellStyle name="Normal 54 31" xfId="8389" xr:uid="{A9104BE8-5613-4F9A-801A-F9CE002426F9}"/>
    <cellStyle name="Normal 54 31 2" xfId="8390" xr:uid="{BFD6F993-02EB-48EB-9325-9CFBCEE415F7}"/>
    <cellStyle name="Normal 54 31 2 2" xfId="17300" xr:uid="{FC8EA9A1-0A8B-46F8-B633-1D9A040EBCE7}"/>
    <cellStyle name="Normal 54 31 2 3" xfId="23836" xr:uid="{5A6B785A-4C64-42AD-A8E7-30F00D53D23A}"/>
    <cellStyle name="Normal 54 31 2 4" xfId="29534" xr:uid="{5DAD385A-7DAA-481A-8AFE-A8AC24F54A59}"/>
    <cellStyle name="Normal 54 31 2 5" xfId="35232" xr:uid="{844BF52C-7A7E-4C27-813E-5799BC1064E8}"/>
    <cellStyle name="Normal 54 31 3" xfId="8391" xr:uid="{9C6A6C49-6594-47E4-A188-F8DDA45706A8}"/>
    <cellStyle name="Normal 54 31 4" xfId="8392" xr:uid="{5497F71F-D9C7-4501-9AA5-E23C3A0FE1E5}"/>
    <cellStyle name="Normal 54 31 5" xfId="17299" xr:uid="{4612B2A5-A42C-44B7-A583-886621F61CBC}"/>
    <cellStyle name="Normal 54 31 6" xfId="23835" xr:uid="{DC72A5B8-FDBB-4FD9-BA24-1BFBA489FEB7}"/>
    <cellStyle name="Normal 54 31 7" xfId="29533" xr:uid="{3D2716AD-EA81-4797-9D8D-1663DF54D25C}"/>
    <cellStyle name="Normal 54 31 8" xfId="35231" xr:uid="{FDAAEC91-7A79-44E0-9E6D-BEF1405AC628}"/>
    <cellStyle name="Normal 54 32" xfId="8393" xr:uid="{856167A0-DD99-4D78-9946-EE087CE61996}"/>
    <cellStyle name="Normal 54 32 2" xfId="8394" xr:uid="{349BCDF3-6AF3-448A-8E52-476A1BE867F8}"/>
    <cellStyle name="Normal 54 32 2 2" xfId="17302" xr:uid="{51C78D5F-B715-4B47-B951-171AA3BAC442}"/>
    <cellStyle name="Normal 54 32 2 3" xfId="23838" xr:uid="{4DE7E188-00B2-41C2-8F30-D39799CA8306}"/>
    <cellStyle name="Normal 54 32 2 4" xfId="29536" xr:uid="{2D8C4E01-B749-49C5-BBBB-45B78700A6EB}"/>
    <cellStyle name="Normal 54 32 2 5" xfId="35234" xr:uid="{96B52414-EB2C-42C5-9D62-53F21073F88B}"/>
    <cellStyle name="Normal 54 32 3" xfId="8395" xr:uid="{D381BFE5-6EA6-4452-8098-D2BE650596D6}"/>
    <cellStyle name="Normal 54 32 4" xfId="8396" xr:uid="{9623C48C-AAED-4588-A16A-53F03534651D}"/>
    <cellStyle name="Normal 54 32 5" xfId="17301" xr:uid="{FEFAFE5A-2C0D-4400-AEA0-5D823346597A}"/>
    <cellStyle name="Normal 54 32 6" xfId="23837" xr:uid="{C0018A62-E676-4C0F-A5EF-2186F536DB12}"/>
    <cellStyle name="Normal 54 32 7" xfId="29535" xr:uid="{1F42489B-D771-400F-BA68-C3E7A6AF7080}"/>
    <cellStyle name="Normal 54 32 8" xfId="35233" xr:uid="{3468876E-8F22-401E-979C-1EB2B5F7BC11}"/>
    <cellStyle name="Normal 54 33" xfId="8397" xr:uid="{8EC680E4-EE5D-4095-BBF5-6881DC975B62}"/>
    <cellStyle name="Normal 54 33 2" xfId="8398" xr:uid="{66F484A7-F312-4630-8D8D-4D04FDF0114E}"/>
    <cellStyle name="Normal 54 33 2 2" xfId="17304" xr:uid="{9156BE21-46BE-4DB0-B48C-3DA5997D1208}"/>
    <cellStyle name="Normal 54 33 2 3" xfId="23840" xr:uid="{032E199B-4098-44A5-B968-1C91962A3070}"/>
    <cellStyle name="Normal 54 33 2 4" xfId="29538" xr:uid="{F9789D88-6853-42FC-962B-9BBE2A6765DE}"/>
    <cellStyle name="Normal 54 33 2 5" xfId="35236" xr:uid="{078EAFD3-1E0F-4E2E-943F-24C10C1CB43E}"/>
    <cellStyle name="Normal 54 33 3" xfId="8399" xr:uid="{02983340-7740-4D23-9B47-A830142F41D8}"/>
    <cellStyle name="Normal 54 33 4" xfId="8400" xr:uid="{7B416638-A2D4-40B4-871C-B49DBD169AF5}"/>
    <cellStyle name="Normal 54 33 5" xfId="17303" xr:uid="{39887E5F-3B02-40FC-A1A3-9F587CDD6006}"/>
    <cellStyle name="Normal 54 33 6" xfId="23839" xr:uid="{AD6BB97D-2C40-4CEC-B907-750A36CBCAE1}"/>
    <cellStyle name="Normal 54 33 7" xfId="29537" xr:uid="{4AEF0D0D-175A-47FC-B487-21FDE7191482}"/>
    <cellStyle name="Normal 54 33 8" xfId="35235" xr:uid="{D8C43207-339C-43D3-940F-97BAD0B16A84}"/>
    <cellStyle name="Normal 54 34" xfId="8401" xr:uid="{B6B299A2-16F2-4451-A2BD-E8E5D4FF61B4}"/>
    <cellStyle name="Normal 54 34 2" xfId="8402" xr:uid="{ADECB32E-74A2-4862-ABA6-B33EAE82621B}"/>
    <cellStyle name="Normal 54 34 2 2" xfId="17306" xr:uid="{4518AC9F-0A26-4735-9F10-A812AE255DA2}"/>
    <cellStyle name="Normal 54 34 2 3" xfId="23842" xr:uid="{64BF386F-16FE-4E7D-B9BA-E0DB2F0153C6}"/>
    <cellStyle name="Normal 54 34 2 4" xfId="29540" xr:uid="{F7FDB057-94A5-4FFB-97B7-F78B3856FC39}"/>
    <cellStyle name="Normal 54 34 2 5" xfId="35238" xr:uid="{7C1BD880-ECCA-42D1-82C2-9891813CBCD9}"/>
    <cellStyle name="Normal 54 34 3" xfId="8403" xr:uid="{9DAA357F-F155-40D5-A7BE-41C8EE5780C7}"/>
    <cellStyle name="Normal 54 34 4" xfId="8404" xr:uid="{21C87A7C-EAE3-43B7-AF96-A70E26ED19D2}"/>
    <cellStyle name="Normal 54 34 5" xfId="17305" xr:uid="{6F60858B-1C8C-4963-9185-7676808D805A}"/>
    <cellStyle name="Normal 54 34 6" xfId="23841" xr:uid="{481C0CE4-7A19-41DB-801C-0FD826346521}"/>
    <cellStyle name="Normal 54 34 7" xfId="29539" xr:uid="{191B918A-ACFE-40D4-9B04-4C1FA2BF9D74}"/>
    <cellStyle name="Normal 54 34 8" xfId="35237" xr:uid="{B65285F3-EBBC-4BD1-B81B-74D776D275FE}"/>
    <cellStyle name="Normal 54 35" xfId="8405" xr:uid="{BC0EC1CB-744E-4236-B549-41DBF0BC9D35}"/>
    <cellStyle name="Normal 54 35 2" xfId="17307" xr:uid="{7D76AEC5-D65C-4053-8023-46EDB21380F1}"/>
    <cellStyle name="Normal 54 35 3" xfId="23843" xr:uid="{A8D7DFD6-0829-49C2-9F6A-972AE8B67168}"/>
    <cellStyle name="Normal 54 35 4" xfId="29541" xr:uid="{92D598F8-EC56-4C1C-A7C7-C58425D98DF4}"/>
    <cellStyle name="Normal 54 35 5" xfId="35239" xr:uid="{5C9F4248-AA12-46F2-8FCC-A26F49EAD921}"/>
    <cellStyle name="Normal 54 36" xfId="8406" xr:uid="{1D4CB276-BB08-4DA3-BB79-EF55BF1B5A90}"/>
    <cellStyle name="Normal 54 36 2" xfId="17308" xr:uid="{9A15A947-4670-4BBD-9EF1-52DB9F83F994}"/>
    <cellStyle name="Normal 54 36 3" xfId="23844" xr:uid="{A6CE11E9-B088-4C24-81B6-88751C49BC54}"/>
    <cellStyle name="Normal 54 36 4" xfId="29542" xr:uid="{A1B81822-F2A4-422B-AB22-A35EE37C020E}"/>
    <cellStyle name="Normal 54 36 5" xfId="35240" xr:uid="{E92B13CA-9A0D-4F7A-8316-EB3C3166F595}"/>
    <cellStyle name="Normal 54 37" xfId="8407" xr:uid="{8B9E367D-73AC-4EBF-A0D0-B2CEAEA5272B}"/>
    <cellStyle name="Normal 54 37 2" xfId="17309" xr:uid="{595FE73B-AF8E-4C53-8C48-19E3484D39D8}"/>
    <cellStyle name="Normal 54 37 3" xfId="23845" xr:uid="{6100E263-8328-4F5E-9284-AC6AF01DA066}"/>
    <cellStyle name="Normal 54 37 4" xfId="29543" xr:uid="{B3140379-5CAA-424F-8CF5-AAD23C3A53E3}"/>
    <cellStyle name="Normal 54 37 5" xfId="35241" xr:uid="{656D621F-4DBA-4353-BE2C-EE601A77CA0B}"/>
    <cellStyle name="Normal 54 38" xfId="8408" xr:uid="{685C9480-0C66-434E-8A26-DDF24BBEC662}"/>
    <cellStyle name="Normal 54 38 2" xfId="17310" xr:uid="{1AF147D8-26CB-4463-B520-DDD6A1ACCDE8}"/>
    <cellStyle name="Normal 54 38 3" xfId="23846" xr:uid="{1BC08878-B946-49E2-B06E-1537A51EE082}"/>
    <cellStyle name="Normal 54 38 4" xfId="29544" xr:uid="{A7B8DAD1-40AE-4645-AA91-3CC22D3F23AB}"/>
    <cellStyle name="Normal 54 38 5" xfId="35242" xr:uid="{0CD0609D-3D07-40BD-BEF4-1060D8541EEC}"/>
    <cellStyle name="Normal 54 39" xfId="8409" xr:uid="{40E9E760-4617-4021-92DD-B9B1CD4A795B}"/>
    <cellStyle name="Normal 54 39 2" xfId="17311" xr:uid="{C239F35E-777C-4B43-9C54-67556C176C11}"/>
    <cellStyle name="Normal 54 39 3" xfId="23847" xr:uid="{3FFFA59B-08CF-4C44-A4B6-EB137DA082C6}"/>
    <cellStyle name="Normal 54 39 4" xfId="29545" xr:uid="{D5FB9A05-8DF6-4F6B-A771-1A8ABCB4F468}"/>
    <cellStyle name="Normal 54 39 5" xfId="35243" xr:uid="{3FB9A757-5C81-46C3-9FBB-F8C3289832FB}"/>
    <cellStyle name="Normal 54 4" xfId="8410" xr:uid="{08F280E0-6303-4E3C-BCE8-AEE39DE7B776}"/>
    <cellStyle name="Normal 54 4 2" xfId="8411" xr:uid="{0623E05A-9555-4500-94FA-CDB19F62005E}"/>
    <cellStyle name="Normal 54 4 2 2" xfId="17313" xr:uid="{16488CF7-19D3-4AE9-A129-6FCB952C53E8}"/>
    <cellStyle name="Normal 54 4 2 3" xfId="23849" xr:uid="{6AF28690-6363-4B2E-8689-B3425E2AC6A4}"/>
    <cellStyle name="Normal 54 4 2 4" xfId="29547" xr:uid="{79B41278-ECB1-43FB-9251-23F0E102C680}"/>
    <cellStyle name="Normal 54 4 2 5" xfId="35245" xr:uid="{871CE5C6-31C1-4741-B28B-C32D32755CFF}"/>
    <cellStyle name="Normal 54 4 3" xfId="8412" xr:uid="{11ABE769-B3F8-43BC-8008-5B772BF4D1EF}"/>
    <cellStyle name="Normal 54 4 4" xfId="8413" xr:uid="{AC51D557-9B6F-4CE6-865C-A5B596B27A9B}"/>
    <cellStyle name="Normal 54 4 5" xfId="17312" xr:uid="{16CB3437-B0FF-46E7-A6FA-B6EFC9CB0572}"/>
    <cellStyle name="Normal 54 4 6" xfId="23848" xr:uid="{CB711FB5-AD27-44B4-A00F-6C2B9518719F}"/>
    <cellStyle name="Normal 54 4 7" xfId="29546" xr:uid="{B11F0E2A-863B-495A-BE66-D5B9ECB4D33B}"/>
    <cellStyle name="Normal 54 4 8" xfId="35244" xr:uid="{53F0A87A-33E6-4071-BE56-607A055569BC}"/>
    <cellStyle name="Normal 54 40" xfId="8414" xr:uid="{9DB0A60D-A430-4B79-B8E2-07A7D334209E}"/>
    <cellStyle name="Normal 54 40 2" xfId="17314" xr:uid="{529C4769-8596-4889-8156-2976902932D5}"/>
    <cellStyle name="Normal 54 40 3" xfId="23850" xr:uid="{9AB087C2-46B7-428F-8112-95979AD47C16}"/>
    <cellStyle name="Normal 54 40 4" xfId="29548" xr:uid="{31E3A9B4-0C72-4B82-9623-DCD31A6462AC}"/>
    <cellStyle name="Normal 54 40 5" xfId="35246" xr:uid="{9B46533D-39DC-45CB-8E2A-7436F0867D04}"/>
    <cellStyle name="Normal 54 41" xfId="8415" xr:uid="{FD06BA5A-DA09-47AE-A33E-C9942FF0232C}"/>
    <cellStyle name="Normal 54 41 2" xfId="17315" xr:uid="{DD37A644-BFB2-4F99-A780-8F73504F1CD0}"/>
    <cellStyle name="Normal 54 41 3" xfId="23851" xr:uid="{53E1A45A-360D-40C0-97DC-F69FF1920AE5}"/>
    <cellStyle name="Normal 54 41 4" xfId="29549" xr:uid="{CB510B0F-37A1-4CD2-9F82-E9228DC860C9}"/>
    <cellStyle name="Normal 54 41 5" xfId="35247" xr:uid="{FECA9CE6-FA1C-4463-9330-AC9FAC8B8363}"/>
    <cellStyle name="Normal 54 42" xfId="8416" xr:uid="{A86DB4DE-D25B-462A-AC5E-B40871FC00AF}"/>
    <cellStyle name="Normal 54 42 2" xfId="17316" xr:uid="{17938CC5-D8E0-45C4-8D1A-4D5349F742B3}"/>
    <cellStyle name="Normal 54 42 3" xfId="23852" xr:uid="{4EF9A29A-C99B-4DE9-A286-CA7FC610FC44}"/>
    <cellStyle name="Normal 54 42 4" xfId="29550" xr:uid="{78B4A2DB-E652-4306-93A8-D9ABE20E87B3}"/>
    <cellStyle name="Normal 54 42 5" xfId="35248" xr:uid="{94CDDD8A-2B48-403D-9E8D-0DE2F7C15897}"/>
    <cellStyle name="Normal 54 43" xfId="8417" xr:uid="{F6F6633F-5F38-4C64-A89D-896E54028528}"/>
    <cellStyle name="Normal 54 43 2" xfId="17317" xr:uid="{188475C3-23C9-4CB0-9C51-A0C83015491D}"/>
    <cellStyle name="Normal 54 43 3" xfId="23853" xr:uid="{71A38D0C-D402-484B-BAE9-FB2A07DA016F}"/>
    <cellStyle name="Normal 54 43 4" xfId="29551" xr:uid="{AF9953B4-FE0D-43BA-BCF6-486CAD02EA2E}"/>
    <cellStyle name="Normal 54 43 5" xfId="35249" xr:uid="{301CC004-5155-4388-A9C2-E80075E3EBBB}"/>
    <cellStyle name="Normal 54 44" xfId="8418" xr:uid="{2A6FDB5A-0895-4EF4-97FC-56E71B038C55}"/>
    <cellStyle name="Normal 54 44 2" xfId="17318" xr:uid="{7D12B8EC-B89F-4719-AF78-DBE96DE7BE74}"/>
    <cellStyle name="Normal 54 44 3" xfId="23854" xr:uid="{D11566D7-7478-4BBB-A08A-53D9F357F1EB}"/>
    <cellStyle name="Normal 54 44 4" xfId="29552" xr:uid="{A0DA5F50-2508-4C58-802C-A4F79FE0833C}"/>
    <cellStyle name="Normal 54 44 5" xfId="35250" xr:uid="{91754C8A-9B8D-4F39-BA1B-F31C6E573A6E}"/>
    <cellStyle name="Normal 54 45" xfId="8419" xr:uid="{0F03D795-8ED7-4B3D-8F2B-DABED649966F}"/>
    <cellStyle name="Normal 54 45 2" xfId="17319" xr:uid="{27EC6232-EAA9-47E6-BA4F-234468084666}"/>
    <cellStyle name="Normal 54 45 3" xfId="23855" xr:uid="{042E8458-7ECB-484B-84EC-B359D40EF407}"/>
    <cellStyle name="Normal 54 45 4" xfId="29553" xr:uid="{27E77B91-5C29-479C-B9FC-F3DEC2C16649}"/>
    <cellStyle name="Normal 54 45 5" xfId="35251" xr:uid="{E47AF576-14EE-473E-89B8-AB645C55D76C}"/>
    <cellStyle name="Normal 54 46" xfId="8420" xr:uid="{D55DFECD-1266-45D0-88A9-6637EC23CF01}"/>
    <cellStyle name="Normal 54 46 2" xfId="17320" xr:uid="{69D183AD-7A05-4F66-9F7B-ACD4DE3261AB}"/>
    <cellStyle name="Normal 54 46 3" xfId="23856" xr:uid="{F5CCA60B-0769-4C69-AF1A-426E603D57E7}"/>
    <cellStyle name="Normal 54 46 4" xfId="29554" xr:uid="{E970B5F9-3A14-4F27-AC0A-C67476B84F52}"/>
    <cellStyle name="Normal 54 46 5" xfId="35252" xr:uid="{2A363F63-901D-4078-992B-1D4F50E26480}"/>
    <cellStyle name="Normal 54 47" xfId="8421" xr:uid="{98F33F65-D126-4C86-BB97-900091898B46}"/>
    <cellStyle name="Normal 54 47 2" xfId="17321" xr:uid="{CE792B38-CF0B-49A9-A4A7-04A980C4854F}"/>
    <cellStyle name="Normal 54 47 3" xfId="23857" xr:uid="{43942193-0879-4F01-AE4A-A302A1088F54}"/>
    <cellStyle name="Normal 54 47 4" xfId="29555" xr:uid="{E5864451-8885-4F2C-AF2E-E6A8CB1DC9DB}"/>
    <cellStyle name="Normal 54 47 5" xfId="35253" xr:uid="{270EA21F-54C6-4C5E-8121-20F8DF48983E}"/>
    <cellStyle name="Normal 54 48" xfId="8422" xr:uid="{BAE80961-96F1-4A0F-B800-64C4F69D5619}"/>
    <cellStyle name="Normal 54 48 2" xfId="17322" xr:uid="{B16A17F2-71FA-4B88-B0D1-A0E812CE8F9C}"/>
    <cellStyle name="Normal 54 48 3" xfId="23858" xr:uid="{C016E4DC-3B53-41A2-A370-443AC19C30C3}"/>
    <cellStyle name="Normal 54 48 4" xfId="29556" xr:uid="{AE4DE1D9-403E-48F0-B91D-B2399C1DE4D6}"/>
    <cellStyle name="Normal 54 48 5" xfId="35254" xr:uid="{C2DFE1A9-298D-43BE-BB58-D6143CC82230}"/>
    <cellStyle name="Normal 54 49" xfId="8423" xr:uid="{95D92CB8-25C8-4814-B69A-658D03DEB05F}"/>
    <cellStyle name="Normal 54 49 2" xfId="17323" xr:uid="{4971D32D-FADC-45B0-88AE-BDD14C6C9996}"/>
    <cellStyle name="Normal 54 49 3" xfId="23859" xr:uid="{B631534C-1A07-437F-9D68-4AFD714BDADF}"/>
    <cellStyle name="Normal 54 49 4" xfId="29557" xr:uid="{D25CAA33-D4FD-4BF4-A0F0-54A4D2DFF34B}"/>
    <cellStyle name="Normal 54 49 5" xfId="35255" xr:uid="{2A0475BD-A147-4791-8710-A22054AE5D0B}"/>
    <cellStyle name="Normal 54 5" xfId="8424" xr:uid="{39629E81-E231-410E-BB23-6D9BC62042BF}"/>
    <cellStyle name="Normal 54 5 2" xfId="8425" xr:uid="{D8084FDA-6C7B-4611-8FD2-0DA30B2D2C20}"/>
    <cellStyle name="Normal 54 5 2 2" xfId="17325" xr:uid="{89D6F44D-4BE2-4FB7-A69C-3F0FED005F57}"/>
    <cellStyle name="Normal 54 5 2 3" xfId="23861" xr:uid="{8A06DA1E-A5C6-4F17-B3B4-872EF42619D0}"/>
    <cellStyle name="Normal 54 5 2 4" xfId="29559" xr:uid="{6C7DC1ED-8413-4A75-9338-E82628CDEFCD}"/>
    <cellStyle name="Normal 54 5 2 5" xfId="35257" xr:uid="{1EDDE477-8899-4D74-84B4-59089BC76FC0}"/>
    <cellStyle name="Normal 54 5 3" xfId="8426" xr:uid="{BE98BB8A-3F7E-45F4-9D44-B247BD78DDC0}"/>
    <cellStyle name="Normal 54 5 4" xfId="8427" xr:uid="{CBA918F3-0806-4718-A4F5-3E54CC7F2CE9}"/>
    <cellStyle name="Normal 54 5 5" xfId="17324" xr:uid="{DB507757-3B10-4004-8A87-65788FD20A87}"/>
    <cellStyle name="Normal 54 5 6" xfId="23860" xr:uid="{32977CEA-A9A4-4805-9EA4-6BB350FD743D}"/>
    <cellStyle name="Normal 54 5 7" xfId="29558" xr:uid="{F4869183-9E27-4F96-8FB4-A2721E5BF936}"/>
    <cellStyle name="Normal 54 5 8" xfId="35256" xr:uid="{2CE4083D-CA0D-41AC-9720-00B2F9090BBB}"/>
    <cellStyle name="Normal 54 50" xfId="8428" xr:uid="{3E36E2AD-A688-4C52-9A3D-0232B0F9B2CF}"/>
    <cellStyle name="Normal 54 50 2" xfId="17326" xr:uid="{65B9DAA1-5163-4856-A3BA-71540211F880}"/>
    <cellStyle name="Normal 54 50 3" xfId="23862" xr:uid="{B15EC189-78D8-46EF-AF8C-6BC79C661A74}"/>
    <cellStyle name="Normal 54 50 4" xfId="29560" xr:uid="{9EF760B3-BD02-4BA0-952A-9CF3F58C6B2A}"/>
    <cellStyle name="Normal 54 50 5" xfId="35258" xr:uid="{0B4F9D24-5927-4427-BE4A-404B52B95A0A}"/>
    <cellStyle name="Normal 54 51" xfId="8429" xr:uid="{EEF2379F-1F3B-4E22-B5E2-5ECCD1B82B74}"/>
    <cellStyle name="Normal 54 51 2" xfId="17327" xr:uid="{E47B3D0E-16EB-4F74-A884-02EA005A39C6}"/>
    <cellStyle name="Normal 54 51 3" xfId="23863" xr:uid="{31F0765A-FEBA-4ADB-91FC-82AA496F868C}"/>
    <cellStyle name="Normal 54 51 4" xfId="29561" xr:uid="{59A12E32-46B7-47E0-980A-B76004C5E1F4}"/>
    <cellStyle name="Normal 54 51 5" xfId="35259" xr:uid="{8448D7C4-04A4-48B2-ABBE-A20FCD6A3E83}"/>
    <cellStyle name="Normal 54 52" xfId="8430" xr:uid="{E45597B3-D49B-4FEF-AF62-D2B1D0A19F1C}"/>
    <cellStyle name="Normal 54 52 2" xfId="17328" xr:uid="{C5B5F578-C747-469A-BF18-EEB5124E14D8}"/>
    <cellStyle name="Normal 54 52 3" xfId="23864" xr:uid="{23D89E34-E64C-471D-9113-59383D57ACBE}"/>
    <cellStyle name="Normal 54 52 4" xfId="29562" xr:uid="{577C9A9C-9206-4844-9C14-42B3E6BF4A0E}"/>
    <cellStyle name="Normal 54 52 5" xfId="35260" xr:uid="{80242A92-C192-4531-9885-C33A933F6F94}"/>
    <cellStyle name="Normal 54 53" xfId="8431" xr:uid="{8F41C060-0486-4A46-9EC3-9D24AE22910E}"/>
    <cellStyle name="Normal 54 53 2" xfId="17329" xr:uid="{C26DB7B9-3A67-4A48-AF9B-D14CD177A012}"/>
    <cellStyle name="Normal 54 53 3" xfId="23865" xr:uid="{11AAF09A-61C8-45D5-9F71-96F02CE0442F}"/>
    <cellStyle name="Normal 54 53 4" xfId="29563" xr:uid="{85AD1CBB-8A91-43B1-82CC-C383B8330229}"/>
    <cellStyle name="Normal 54 53 5" xfId="35261" xr:uid="{C99445A6-976F-4166-B8AA-95AE9102EA78}"/>
    <cellStyle name="Normal 54 54" xfId="8432" xr:uid="{317ECD68-E617-4AFB-BF74-CE6408DB90C5}"/>
    <cellStyle name="Normal 54 54 2" xfId="17330" xr:uid="{069EE831-3166-45FB-A4E3-069CC1B42BCD}"/>
    <cellStyle name="Normal 54 54 3" xfId="23866" xr:uid="{FCE60316-1EBB-4592-93CE-AEBB907F392E}"/>
    <cellStyle name="Normal 54 54 4" xfId="29564" xr:uid="{50DE1AEF-5CAF-4205-B05B-F0C5154FC017}"/>
    <cellStyle name="Normal 54 54 5" xfId="35262" xr:uid="{15C8C1EA-5938-4C76-9791-5EE033EFFA98}"/>
    <cellStyle name="Normal 54 55" xfId="8433" xr:uid="{36DA5C6F-61D2-496F-8658-703CE9DD0BFE}"/>
    <cellStyle name="Normal 54 55 2" xfId="17331" xr:uid="{7AF74D77-F798-4F9B-84F6-31FAB3BB8A87}"/>
    <cellStyle name="Normal 54 55 3" xfId="23867" xr:uid="{130738F5-2D10-4D46-9651-991C962F1376}"/>
    <cellStyle name="Normal 54 55 4" xfId="29565" xr:uid="{19B6F92C-2F13-4D29-9F3E-23E4D34CF701}"/>
    <cellStyle name="Normal 54 55 5" xfId="35263" xr:uid="{EBEE5396-1714-46E4-B332-B0B4E5CF7AF6}"/>
    <cellStyle name="Normal 54 56" xfId="8434" xr:uid="{0ECB7970-0A33-4291-9702-E207DF85ED6B}"/>
    <cellStyle name="Normal 54 56 2" xfId="17332" xr:uid="{F66C84BB-A5B6-4AC9-A1BC-199EAB4C2DAB}"/>
    <cellStyle name="Normal 54 56 3" xfId="23868" xr:uid="{874B3128-2D58-4E37-8D44-5093A380FA8B}"/>
    <cellStyle name="Normal 54 56 4" xfId="29566" xr:uid="{3FFB387E-617F-40BC-9186-DAEC547CFC88}"/>
    <cellStyle name="Normal 54 56 5" xfId="35264" xr:uid="{0F50DE29-A02E-45DA-8172-AA3E9E0C1874}"/>
    <cellStyle name="Normal 54 57" xfId="8435" xr:uid="{87E01D15-1A8B-4D48-95C1-04C2DD4319E1}"/>
    <cellStyle name="Normal 54 57 2" xfId="17333" xr:uid="{9967407A-3B6B-4A6E-92AF-690A4FD542AF}"/>
    <cellStyle name="Normal 54 57 3" xfId="23869" xr:uid="{D287DCF5-F81F-489B-A988-CFC831DC1387}"/>
    <cellStyle name="Normal 54 57 4" xfId="29567" xr:uid="{19557C1C-B5A0-484B-BFDC-742732673327}"/>
    <cellStyle name="Normal 54 57 5" xfId="35265" xr:uid="{FBBEA911-3ABD-4675-8867-8768B824A0DA}"/>
    <cellStyle name="Normal 54 58" xfId="8436" xr:uid="{D2DC5ABA-BD9B-4E5A-9635-7D1A043FEC58}"/>
    <cellStyle name="Normal 54 58 2" xfId="17334" xr:uid="{A67975B0-BA95-4C90-A393-2C9F81587F24}"/>
    <cellStyle name="Normal 54 58 3" xfId="23870" xr:uid="{BD7C1475-4943-4468-B201-81C110CD6C2F}"/>
    <cellStyle name="Normal 54 58 4" xfId="29568" xr:uid="{A60B3274-AF9B-404A-A617-3CDB04260D18}"/>
    <cellStyle name="Normal 54 58 5" xfId="35266" xr:uid="{52BF0DF6-4A29-4407-8E19-1109D8401EE5}"/>
    <cellStyle name="Normal 54 59" xfId="8437" xr:uid="{4D842CFF-C8FC-4BD7-8C43-87792493646B}"/>
    <cellStyle name="Normal 54 59 2" xfId="17335" xr:uid="{386BD275-5B0B-44E5-873E-43B7A5EEF899}"/>
    <cellStyle name="Normal 54 59 3" xfId="23871" xr:uid="{3A0FA6D0-F12A-4393-A6BF-FFC3689BDFDE}"/>
    <cellStyle name="Normal 54 59 4" xfId="29569" xr:uid="{7A221A1C-58D6-4DCB-A5AB-60546DB3CC05}"/>
    <cellStyle name="Normal 54 59 5" xfId="35267" xr:uid="{785D08BD-3E1D-41B7-B48E-D98CC6B1B4AE}"/>
    <cellStyle name="Normal 54 6" xfId="8438" xr:uid="{BD9205C4-E40E-42A0-9CD4-814F766D8205}"/>
    <cellStyle name="Normal 54 6 2" xfId="8439" xr:uid="{ACFDB156-1CBB-4658-B88E-5617158D6639}"/>
    <cellStyle name="Normal 54 6 2 2" xfId="17337" xr:uid="{60FD016E-1A50-4094-9165-E0563E020832}"/>
    <cellStyle name="Normal 54 6 2 3" xfId="23873" xr:uid="{2DAC2458-429B-475A-A765-106E6FBE230D}"/>
    <cellStyle name="Normal 54 6 2 4" xfId="29571" xr:uid="{5369056D-6F5E-47FB-969A-B2FD92A7292A}"/>
    <cellStyle name="Normal 54 6 2 5" xfId="35269" xr:uid="{A6960267-F119-4418-873C-5E2E28D5B9F9}"/>
    <cellStyle name="Normal 54 6 3" xfId="8440" xr:uid="{A0D5650F-16CB-4539-A0B7-DFC7D903F1DE}"/>
    <cellStyle name="Normal 54 6 4" xfId="8441" xr:uid="{20995E81-AF2F-4614-B3A4-C3BD877BBA18}"/>
    <cellStyle name="Normal 54 6 5" xfId="17336" xr:uid="{D2AC63A3-687A-4494-B859-709C7CEB0BF0}"/>
    <cellStyle name="Normal 54 6 6" xfId="23872" xr:uid="{4D36A1C8-8863-4360-9D96-1DBC992CADFD}"/>
    <cellStyle name="Normal 54 6 7" xfId="29570" xr:uid="{E79F0CF8-7837-465D-A120-21E5C2565BE8}"/>
    <cellStyle name="Normal 54 6 8" xfId="35268" xr:uid="{CE21B123-0A46-4182-9796-854EF31D47D3}"/>
    <cellStyle name="Normal 54 60" xfId="8442" xr:uid="{2C8D9CB2-33F0-4CC0-B517-FB3C3A88B2DE}"/>
    <cellStyle name="Normal 54 60 2" xfId="17338" xr:uid="{E40D5323-1C1A-4D29-91A9-49B1E114BA15}"/>
    <cellStyle name="Normal 54 60 3" xfId="23874" xr:uid="{40E19AB9-AADB-4A51-94A3-550B977D39C7}"/>
    <cellStyle name="Normal 54 60 4" xfId="29572" xr:uid="{3380D231-3463-4D9D-9885-052857454E9B}"/>
    <cellStyle name="Normal 54 60 5" xfId="35270" xr:uid="{5709AE2A-9807-4C11-9202-CD3943510C8B}"/>
    <cellStyle name="Normal 54 61" xfId="8443" xr:uid="{DF3944B3-59D1-4427-8224-5811648826F7}"/>
    <cellStyle name="Normal 54 61 2" xfId="17339" xr:uid="{0B0BE4D0-7D22-464A-AE31-965A19284726}"/>
    <cellStyle name="Normal 54 61 3" xfId="23875" xr:uid="{DDA136E7-72E6-4A99-9933-C1839A499CB4}"/>
    <cellStyle name="Normal 54 61 4" xfId="29573" xr:uid="{524CE55E-F70B-46C0-99F5-8844D0101D3E}"/>
    <cellStyle name="Normal 54 61 5" xfId="35271" xr:uid="{881F562D-0DA8-4EC5-AD69-16C8D386F762}"/>
    <cellStyle name="Normal 54 62" xfId="8444" xr:uid="{D6403D83-8B5D-4F0E-8F5D-9B23ADE0E88A}"/>
    <cellStyle name="Normal 54 62 2" xfId="17340" xr:uid="{89F055FB-1818-4805-BD87-08E237805649}"/>
    <cellStyle name="Normal 54 62 3" xfId="23876" xr:uid="{8CC0BA1E-0315-472B-9553-32522D61EF3B}"/>
    <cellStyle name="Normal 54 62 4" xfId="29574" xr:uid="{42891A11-8FEE-496E-B79A-E07C809EC271}"/>
    <cellStyle name="Normal 54 62 5" xfId="35272" xr:uid="{AA1F8332-3584-475E-870C-BA182CE64E41}"/>
    <cellStyle name="Normal 54 63" xfId="1206" xr:uid="{1D6B550A-A959-43A2-B620-82A4A6F58978}"/>
    <cellStyle name="Normal 54 7" xfId="8445" xr:uid="{307E5EF9-6652-4081-B495-A6A2FD9659AF}"/>
    <cellStyle name="Normal 54 7 2" xfId="8446" xr:uid="{9CA869F2-0ABA-4A19-B2DE-BF0EF3E884C3}"/>
    <cellStyle name="Normal 54 7 2 2" xfId="17342" xr:uid="{C9BB1DFD-AD22-402D-893F-B07358D19F20}"/>
    <cellStyle name="Normal 54 7 2 3" xfId="23878" xr:uid="{CE066A3F-64DC-466C-89E6-C7A100448B64}"/>
    <cellStyle name="Normal 54 7 2 4" xfId="29576" xr:uid="{9D8CBF37-AB48-4E6A-BEFE-AFE6CE713B8D}"/>
    <cellStyle name="Normal 54 7 2 5" xfId="35274" xr:uid="{8087169B-64DA-4196-9028-1394A381D8DA}"/>
    <cellStyle name="Normal 54 7 3" xfId="8447" xr:uid="{56ED9BBE-4C58-4713-9EC7-4E24A22933B7}"/>
    <cellStyle name="Normal 54 7 4" xfId="8448" xr:uid="{034ABAA6-142F-484B-8815-C99314CDB24A}"/>
    <cellStyle name="Normal 54 7 5" xfId="17341" xr:uid="{356F23D0-53B1-48A2-9561-273A2311F7DB}"/>
    <cellStyle name="Normal 54 7 6" xfId="23877" xr:uid="{F1D0DAFA-C30F-4516-850B-416D9D2EEBBB}"/>
    <cellStyle name="Normal 54 7 7" xfId="29575" xr:uid="{89ABB898-76A0-4161-8373-F6B1C2134F63}"/>
    <cellStyle name="Normal 54 7 8" xfId="35273" xr:uid="{A5D9080F-754B-4696-9D3F-2A3873AE3F3C}"/>
    <cellStyle name="Normal 54 8" xfId="8449" xr:uid="{70CC4AE1-76A2-41C0-8B03-518C20E2930F}"/>
    <cellStyle name="Normal 54 8 2" xfId="8450" xr:uid="{42F121B3-B923-4790-87D6-3ED16D7FDD74}"/>
    <cellStyle name="Normal 54 8 2 2" xfId="17344" xr:uid="{452D1A84-E98E-4E5C-908B-E00FD702358C}"/>
    <cellStyle name="Normal 54 8 2 3" xfId="23880" xr:uid="{EEE1E5CF-F5B6-431A-97EE-A4CBE826DBDF}"/>
    <cellStyle name="Normal 54 8 2 4" xfId="29578" xr:uid="{4FC3D857-7B96-4A1E-A73B-234447201A70}"/>
    <cellStyle name="Normal 54 8 2 5" xfId="35276" xr:uid="{E79B71A0-BC91-4BDB-9BB4-0A73991B1212}"/>
    <cellStyle name="Normal 54 8 3" xfId="8451" xr:uid="{A8A36C39-9B95-490B-9F90-7ADC1952CB93}"/>
    <cellStyle name="Normal 54 8 4" xfId="8452" xr:uid="{BA05DE5C-9BAC-44FE-867B-91A3ABDA197B}"/>
    <cellStyle name="Normal 54 8 5" xfId="17343" xr:uid="{94927EC9-0C16-4D0A-BFAB-4B9210775079}"/>
    <cellStyle name="Normal 54 8 6" xfId="23879" xr:uid="{5B765B37-9C34-4E15-ADEA-87A3DCD4104F}"/>
    <cellStyle name="Normal 54 8 7" xfId="29577" xr:uid="{27993C51-82E2-4DBC-B9AC-D1C6190EC6E8}"/>
    <cellStyle name="Normal 54 8 8" xfId="35275" xr:uid="{A997BAD8-51DC-4716-B05B-4C9C3954A59A}"/>
    <cellStyle name="Normal 54 9" xfId="8453" xr:uid="{3EDDFD12-225D-4BC7-907F-668BFB6ACA17}"/>
    <cellStyle name="Normal 54 9 2" xfId="8454" xr:uid="{84449ABF-7E1E-4AF1-A84F-8A354F2013FB}"/>
    <cellStyle name="Normal 54 9 2 2" xfId="17346" xr:uid="{B10FA12F-0AA9-42B9-B5F8-14A3C060DF33}"/>
    <cellStyle name="Normal 54 9 2 3" xfId="23882" xr:uid="{C35B4B6C-0135-4284-B5E1-F400F8DD3AC6}"/>
    <cellStyle name="Normal 54 9 2 4" xfId="29580" xr:uid="{A3A50F7E-A31B-40E1-B8F5-7D485E95F598}"/>
    <cellStyle name="Normal 54 9 2 5" xfId="35278" xr:uid="{F2EE1AA9-EBCC-462C-8627-0D7AF20F940F}"/>
    <cellStyle name="Normal 54 9 3" xfId="8455" xr:uid="{3D2720B1-2B2C-4EF0-BB37-CA5CCF8EA097}"/>
    <cellStyle name="Normal 54 9 4" xfId="8456" xr:uid="{F8202735-0D5F-41B2-8FDB-029C6943C61E}"/>
    <cellStyle name="Normal 54 9 5" xfId="17345" xr:uid="{F649B62E-7B0C-4C36-86AB-83953CF29B55}"/>
    <cellStyle name="Normal 54 9 6" xfId="23881" xr:uid="{2609125F-B244-4A3B-B6C0-5AAE0CA00D45}"/>
    <cellStyle name="Normal 54 9 7" xfId="29579" xr:uid="{B119B56D-D1CF-477E-9834-013CE1A6D152}"/>
    <cellStyle name="Normal 54 9 8" xfId="35277" xr:uid="{B2F4DDFA-2513-42A9-9699-AF8E291EBA4D}"/>
    <cellStyle name="Normal 55" xfId="1207" xr:uid="{EF647875-65CC-4031-8E16-DA2A89A1FDCA}"/>
    <cellStyle name="Normal 55 10" xfId="8457" xr:uid="{DEE736C0-3583-4382-88BD-4C9805D189E7}"/>
    <cellStyle name="Normal 55 10 2" xfId="8458" xr:uid="{1ABE680F-90A3-470F-9DF6-DF8893512556}"/>
    <cellStyle name="Normal 55 10 2 2" xfId="17348" xr:uid="{F74E59E6-28DD-4B61-B1CC-D65C61E8FC6A}"/>
    <cellStyle name="Normal 55 10 2 3" xfId="23884" xr:uid="{0CBDE6DB-A3CF-4405-A69C-18B7938D3E82}"/>
    <cellStyle name="Normal 55 10 2 4" xfId="29582" xr:uid="{68B59DDD-D09B-43CB-A524-B572E73C4ECC}"/>
    <cellStyle name="Normal 55 10 2 5" xfId="35280" xr:uid="{770FD994-B39A-4BE2-83FD-40359AD6D946}"/>
    <cellStyle name="Normal 55 10 3" xfId="8459" xr:uid="{AE7B2435-1916-4361-9E74-5A1957A2B565}"/>
    <cellStyle name="Normal 55 10 4" xfId="8460" xr:uid="{34DF3062-BDCE-4C72-B1EE-CA7792B82D2A}"/>
    <cellStyle name="Normal 55 10 5" xfId="17347" xr:uid="{BB9214FC-C11B-477E-A203-94F6AB9DE909}"/>
    <cellStyle name="Normal 55 10 6" xfId="23883" xr:uid="{E9A678FB-3B75-4878-AA1F-053F813FDD38}"/>
    <cellStyle name="Normal 55 10 7" xfId="29581" xr:uid="{B52740EA-B6C0-4A0D-81D8-4A6548B789DA}"/>
    <cellStyle name="Normal 55 10 8" xfId="35279" xr:uid="{18B6BF73-7526-4458-983C-CE2605ECE121}"/>
    <cellStyle name="Normal 55 11" xfId="8461" xr:uid="{906568F9-344D-4B2D-9386-9E3735FE323A}"/>
    <cellStyle name="Normal 55 11 2" xfId="8462" xr:uid="{070D0331-5C7D-4D64-8DB5-F51818E8A3FA}"/>
    <cellStyle name="Normal 55 11 2 2" xfId="17350" xr:uid="{7CFA6E79-5C2A-40B0-BF8D-BA758646966E}"/>
    <cellStyle name="Normal 55 11 2 3" xfId="23886" xr:uid="{33E6F5C6-F53B-4614-8F81-ABA42A5859CA}"/>
    <cellStyle name="Normal 55 11 2 4" xfId="29584" xr:uid="{7BF3E81A-37AC-413E-A98F-A973859DC2E1}"/>
    <cellStyle name="Normal 55 11 2 5" xfId="35282" xr:uid="{50011ECC-34DB-400D-B3F5-8D7A39061D56}"/>
    <cellStyle name="Normal 55 11 3" xfId="8463" xr:uid="{A13803E8-DD14-4B1F-8055-A496C1EDA769}"/>
    <cellStyle name="Normal 55 11 4" xfId="8464" xr:uid="{1CC2ED1A-FEC0-4055-B353-27310EAB133D}"/>
    <cellStyle name="Normal 55 11 5" xfId="17349" xr:uid="{B52D580B-4205-48BA-BF3D-E61848F3EC83}"/>
    <cellStyle name="Normal 55 11 6" xfId="23885" xr:uid="{EE57B070-9B38-4D4E-B0BA-DC313732B94C}"/>
    <cellStyle name="Normal 55 11 7" xfId="29583" xr:uid="{B1DE3B54-3184-4F56-8B23-C05BDAF3BB77}"/>
    <cellStyle name="Normal 55 11 8" xfId="35281" xr:uid="{707901BF-9E49-47FE-9E87-26BBB3311189}"/>
    <cellStyle name="Normal 55 12" xfId="8465" xr:uid="{B8C9B622-EF31-4B0A-B317-A6DEB53513C4}"/>
    <cellStyle name="Normal 55 12 2" xfId="8466" xr:uid="{0F45EA60-6DDA-4C33-A8F0-6E391813DF89}"/>
    <cellStyle name="Normal 55 12 2 2" xfId="17352" xr:uid="{7CDA3A1D-538D-4680-8F07-96376C8710F8}"/>
    <cellStyle name="Normal 55 12 2 3" xfId="23888" xr:uid="{252929B1-AA23-451F-9FE6-BFF9338EC0DB}"/>
    <cellStyle name="Normal 55 12 2 4" xfId="29586" xr:uid="{C794BF78-6158-4711-AA81-1B65D5F928A8}"/>
    <cellStyle name="Normal 55 12 2 5" xfId="35284" xr:uid="{D6275495-CB8C-407B-AB72-796772DCAB2C}"/>
    <cellStyle name="Normal 55 12 3" xfId="8467" xr:uid="{9FFE3B16-6700-455C-A823-7DDC21FF5E1C}"/>
    <cellStyle name="Normal 55 12 4" xfId="8468" xr:uid="{7FF9DAB7-5200-48E4-9BF2-560D93F4705B}"/>
    <cellStyle name="Normal 55 12 5" xfId="17351" xr:uid="{9EDD77A9-94D5-4C21-AFC3-50AF39CFE84A}"/>
    <cellStyle name="Normal 55 12 6" xfId="23887" xr:uid="{1DA5F2BD-7DCF-4CE4-84FF-CC0DEF620929}"/>
    <cellStyle name="Normal 55 12 7" xfId="29585" xr:uid="{55ABEA72-47E1-4349-81C5-D33200B30537}"/>
    <cellStyle name="Normal 55 12 8" xfId="35283" xr:uid="{6CEC3477-7121-466C-BC1B-FCB2BCA74516}"/>
    <cellStyle name="Normal 55 13" xfId="8469" xr:uid="{3B83D4D1-138F-4734-B7DA-CC132331D18C}"/>
    <cellStyle name="Normal 55 13 2" xfId="8470" xr:uid="{44D64646-3A8E-4F22-AED3-D40BB3875FEF}"/>
    <cellStyle name="Normal 55 13 2 2" xfId="17354" xr:uid="{8BA8D038-78A1-4816-A81A-F1A99287184A}"/>
    <cellStyle name="Normal 55 13 2 3" xfId="23890" xr:uid="{631EA4AA-0D48-42DD-AC02-3468321EE120}"/>
    <cellStyle name="Normal 55 13 2 4" xfId="29588" xr:uid="{D394230D-0053-4AF1-834E-EE662E79A05B}"/>
    <cellStyle name="Normal 55 13 2 5" xfId="35286" xr:uid="{BA38BEF2-5817-4845-A856-79FD8DEF41DD}"/>
    <cellStyle name="Normal 55 13 3" xfId="8471" xr:uid="{CB013615-CCB9-44FA-8787-EFB27FA65D21}"/>
    <cellStyle name="Normal 55 13 4" xfId="8472" xr:uid="{EF8B6FDB-7E4D-4E74-84B1-EB4C13E91B4C}"/>
    <cellStyle name="Normal 55 13 5" xfId="17353" xr:uid="{877B3AD0-AF84-458B-B9BA-1262153D9AD1}"/>
    <cellStyle name="Normal 55 13 6" xfId="23889" xr:uid="{230EAD30-75A8-4374-B3F6-8A0E5D5D9D57}"/>
    <cellStyle name="Normal 55 13 7" xfId="29587" xr:uid="{466AB55E-C66A-44F1-BA69-90C7EC6A4D87}"/>
    <cellStyle name="Normal 55 13 8" xfId="35285" xr:uid="{61F86D63-29EC-49C6-A66B-8382BD6C820D}"/>
    <cellStyle name="Normal 55 14" xfId="8473" xr:uid="{2F8BAB24-D3A0-486E-BCEC-9576B1E1BC3B}"/>
    <cellStyle name="Normal 55 14 2" xfId="8474" xr:uid="{728C9309-E3BB-4539-9AD4-25404B26661C}"/>
    <cellStyle name="Normal 55 14 2 2" xfId="17356" xr:uid="{C826306D-A30D-45AE-8B40-A78FD5B0D319}"/>
    <cellStyle name="Normal 55 14 2 3" xfId="23892" xr:uid="{C6191986-D552-4978-9422-334ECC5859B5}"/>
    <cellStyle name="Normal 55 14 2 4" xfId="29590" xr:uid="{B71400C7-0C71-465D-BA1E-657261F900CF}"/>
    <cellStyle name="Normal 55 14 2 5" xfId="35288" xr:uid="{8248C3AE-0D39-4BA2-8B9C-F78D080B5A00}"/>
    <cellStyle name="Normal 55 14 3" xfId="8475" xr:uid="{2E156670-3376-4B3F-848C-A4500C31E050}"/>
    <cellStyle name="Normal 55 14 4" xfId="8476" xr:uid="{DF2FBF80-8759-4728-8FC0-DD2F0A12F138}"/>
    <cellStyle name="Normal 55 14 5" xfId="17355" xr:uid="{31376E13-9194-4C70-8C0D-D3CB9BFDE217}"/>
    <cellStyle name="Normal 55 14 6" xfId="23891" xr:uid="{9637F14F-6EF2-4B57-A13E-5C40ABB370A0}"/>
    <cellStyle name="Normal 55 14 7" xfId="29589" xr:uid="{1A9CC574-CF11-44D8-B499-CF14A5D61877}"/>
    <cellStyle name="Normal 55 14 8" xfId="35287" xr:uid="{29FD67B7-BE75-4394-BE90-A91D1FD1942F}"/>
    <cellStyle name="Normal 55 15" xfId="8477" xr:uid="{EE5257A7-782F-47CD-8392-C4E683257C67}"/>
    <cellStyle name="Normal 55 15 2" xfId="8478" xr:uid="{66F1B96E-3919-443A-A234-394746425807}"/>
    <cellStyle name="Normal 55 15 2 2" xfId="17358" xr:uid="{62B9746F-ACEF-4FD7-A59E-0DBDCF565A50}"/>
    <cellStyle name="Normal 55 15 2 3" xfId="23894" xr:uid="{A064FD98-EB53-4544-A345-EAFA552A39CE}"/>
    <cellStyle name="Normal 55 15 2 4" xfId="29592" xr:uid="{0A151DF9-0BD0-4478-8557-25803AE611C4}"/>
    <cellStyle name="Normal 55 15 2 5" xfId="35290" xr:uid="{4114B36A-A0FB-44B9-B5A4-31FD307DD88F}"/>
    <cellStyle name="Normal 55 15 3" xfId="8479" xr:uid="{94C4750C-4386-411F-9ECB-7E6BF38A5D50}"/>
    <cellStyle name="Normal 55 15 4" xfId="8480" xr:uid="{B3996572-84A5-40C5-B04B-D83A58C2461C}"/>
    <cellStyle name="Normal 55 15 5" xfId="17357" xr:uid="{52DAE8EE-B34A-44B4-A92D-B4F4D0736A9B}"/>
    <cellStyle name="Normal 55 15 6" xfId="23893" xr:uid="{74126361-EB09-46EF-B7C9-66A733D8F798}"/>
    <cellStyle name="Normal 55 15 7" xfId="29591" xr:uid="{3EDDEB07-52AC-4055-9E87-DAAC6E00D84C}"/>
    <cellStyle name="Normal 55 15 8" xfId="35289" xr:uid="{5B7E5F84-A956-486B-90C7-072796191C6C}"/>
    <cellStyle name="Normal 55 16" xfId="8481" xr:uid="{13B6D32F-6617-424D-A2FD-68841125A88A}"/>
    <cellStyle name="Normal 55 16 2" xfId="8482" xr:uid="{33C720A8-EEDD-45DB-844C-6F99FA0DDD9E}"/>
    <cellStyle name="Normal 55 16 2 2" xfId="17360" xr:uid="{10F1C7E5-2DF5-4EDF-9EF1-611C7DC40BD9}"/>
    <cellStyle name="Normal 55 16 2 3" xfId="23896" xr:uid="{74B57B51-BDF3-4499-B063-824B7AA56F40}"/>
    <cellStyle name="Normal 55 16 2 4" xfId="29594" xr:uid="{7E765AB9-5A51-4C88-B736-64CF912DC673}"/>
    <cellStyle name="Normal 55 16 2 5" xfId="35292" xr:uid="{91199A8A-DA53-482F-B0C8-AA9A2C3D4C80}"/>
    <cellStyle name="Normal 55 16 3" xfId="8483" xr:uid="{A9A444A7-97E0-498D-8C88-6323B2C12D88}"/>
    <cellStyle name="Normal 55 16 4" xfId="8484" xr:uid="{AB7969C7-8150-40DF-A42D-694A40E06481}"/>
    <cellStyle name="Normal 55 16 5" xfId="17359" xr:uid="{11F5C1B4-321E-44C0-B77F-662AFC1F8ABA}"/>
    <cellStyle name="Normal 55 16 6" xfId="23895" xr:uid="{C593BB17-F446-45CB-BB4B-6928732A368D}"/>
    <cellStyle name="Normal 55 16 7" xfId="29593" xr:uid="{21E9E6BE-57B9-41B2-ADE3-3A4B3EAF3941}"/>
    <cellStyle name="Normal 55 16 8" xfId="35291" xr:uid="{6087E950-F4B8-42BD-B0DB-BBD2287D771F}"/>
    <cellStyle name="Normal 55 17" xfId="8485" xr:uid="{F38B52C7-109E-4675-AD96-D0F5259735A9}"/>
    <cellStyle name="Normal 55 17 2" xfId="8486" xr:uid="{A7B1C0BB-3374-47E6-A38E-8AEF9CD43F52}"/>
    <cellStyle name="Normal 55 17 2 2" xfId="17362" xr:uid="{552F2008-0EF6-4BDA-B514-F46BA638E1A7}"/>
    <cellStyle name="Normal 55 17 2 3" xfId="23898" xr:uid="{395DEB25-808A-4371-A4A6-C2A5042AF23E}"/>
    <cellStyle name="Normal 55 17 2 4" xfId="29596" xr:uid="{3E2C01CC-7E22-4041-A120-C9FB570D4B7B}"/>
    <cellStyle name="Normal 55 17 2 5" xfId="35294" xr:uid="{E9D6A6EB-B0D7-444E-8FD6-31B9CDD2471E}"/>
    <cellStyle name="Normal 55 17 3" xfId="8487" xr:uid="{C0FB002C-EA3C-400B-B2E8-53156BB22FF0}"/>
    <cellStyle name="Normal 55 17 4" xfId="8488" xr:uid="{F27F7D67-185D-4DF5-AEED-F10BE91C6196}"/>
    <cellStyle name="Normal 55 17 5" xfId="17361" xr:uid="{B87891A4-C595-437B-AFF6-07DBA2156792}"/>
    <cellStyle name="Normal 55 17 6" xfId="23897" xr:uid="{E86C78C6-E408-43B4-93E2-F9FC90C86083}"/>
    <cellStyle name="Normal 55 17 7" xfId="29595" xr:uid="{676C5008-AC22-49B2-B2D8-E633F9DA8201}"/>
    <cellStyle name="Normal 55 17 8" xfId="35293" xr:uid="{2FEA8D0E-F883-400B-AB9E-7317C3470EA7}"/>
    <cellStyle name="Normal 55 18" xfId="8489" xr:uid="{84D4837F-7D54-4F66-B54A-D965E68881CA}"/>
    <cellStyle name="Normal 55 18 2" xfId="8490" xr:uid="{9841F163-A894-4461-9B99-66FC26070B41}"/>
    <cellStyle name="Normal 55 18 2 2" xfId="17364" xr:uid="{2F7E2A36-3D7C-4355-A80B-B1B6653B5CDE}"/>
    <cellStyle name="Normal 55 18 2 3" xfId="23900" xr:uid="{6D17E427-99A8-4A1F-ACD2-E7354FEF2CB4}"/>
    <cellStyle name="Normal 55 18 2 4" xfId="29598" xr:uid="{A2C70F91-6A83-4825-A5B6-3FD7D17BF864}"/>
    <cellStyle name="Normal 55 18 2 5" xfId="35296" xr:uid="{003458D0-884B-4F42-92D2-86971B5DA5A7}"/>
    <cellStyle name="Normal 55 18 3" xfId="8491" xr:uid="{74BA9503-87D8-437D-91F3-21587B5788AE}"/>
    <cellStyle name="Normal 55 18 4" xfId="8492" xr:uid="{C9A98B7C-CCC6-4373-BF5E-10928286419D}"/>
    <cellStyle name="Normal 55 18 5" xfId="17363" xr:uid="{291A653D-315D-42F4-A331-8C0319B2E82D}"/>
    <cellStyle name="Normal 55 18 6" xfId="23899" xr:uid="{FEA47705-631C-4870-8023-2EFCB6B6754C}"/>
    <cellStyle name="Normal 55 18 7" xfId="29597" xr:uid="{2EB51014-DBB3-4A2E-B8A9-BB42EA9D43A7}"/>
    <cellStyle name="Normal 55 18 8" xfId="35295" xr:uid="{E2FA5986-EDB3-45F5-9031-1B9DCFCDF9B5}"/>
    <cellStyle name="Normal 55 19" xfId="8493" xr:uid="{68867E18-A5AD-4D78-8CC7-2A41997AEEF7}"/>
    <cellStyle name="Normal 55 19 2" xfId="8494" xr:uid="{7AB6E879-75E5-4704-9D27-3BA60516B2CA}"/>
    <cellStyle name="Normal 55 19 2 2" xfId="17366" xr:uid="{1D59B1D7-2E7E-488C-A8F3-5389A154A331}"/>
    <cellStyle name="Normal 55 19 2 3" xfId="23902" xr:uid="{AFB6F8EA-F891-448B-82A1-2F84FBD13B30}"/>
    <cellStyle name="Normal 55 19 2 4" xfId="29600" xr:uid="{F225644A-84E1-4540-BC6D-11FA787A7541}"/>
    <cellStyle name="Normal 55 19 2 5" xfId="35298" xr:uid="{CC8D0AE1-5E25-41C7-AF81-E1F9C6EDAF83}"/>
    <cellStyle name="Normal 55 19 3" xfId="8495" xr:uid="{AF22E7D9-3A03-47BA-8978-4D0C74D366D9}"/>
    <cellStyle name="Normal 55 19 4" xfId="8496" xr:uid="{D10B140D-902D-4E89-977B-23566F60AA49}"/>
    <cellStyle name="Normal 55 19 5" xfId="17365" xr:uid="{4E1E4612-7401-462A-BAF0-AC0AC23AD71B}"/>
    <cellStyle name="Normal 55 19 6" xfId="23901" xr:uid="{F1EE61F3-460A-41A2-AFA2-0BB000BDF8B4}"/>
    <cellStyle name="Normal 55 19 7" xfId="29599" xr:uid="{9BDC6E64-42CB-4B6B-84DE-C00E0D051AA2}"/>
    <cellStyle name="Normal 55 19 8" xfId="35297" xr:uid="{3AE62001-41C8-426E-AF74-78796B35969D}"/>
    <cellStyle name="Normal 55 2" xfId="8497" xr:uid="{C7097E5E-D19B-41F6-9C5F-EC3BF489FB46}"/>
    <cellStyle name="Normal 55 2 2" xfId="8498" xr:uid="{AB5BC193-94C2-45A3-BFB7-BD4DDECB3F40}"/>
    <cellStyle name="Normal 55 2 2 2" xfId="17368" xr:uid="{F9974958-2F6F-4A9C-8A36-01284F01D8A5}"/>
    <cellStyle name="Normal 55 2 2 3" xfId="23904" xr:uid="{5F77A733-4527-42FF-8512-FF781BE6CBCB}"/>
    <cellStyle name="Normal 55 2 2 4" xfId="29602" xr:uid="{A4ABC5BC-B65E-4C06-83F8-7433D114A731}"/>
    <cellStyle name="Normal 55 2 2 5" xfId="35300" xr:uid="{1246638A-EFE1-4A9B-8FD9-1750872960C6}"/>
    <cellStyle name="Normal 55 2 3" xfId="8499" xr:uid="{6B57E7C4-F91D-4798-B1FD-90249EF21D14}"/>
    <cellStyle name="Normal 55 2 4" xfId="8500" xr:uid="{2CC4105D-45FA-4AEA-A843-78C0E30FF7E5}"/>
    <cellStyle name="Normal 55 2 5" xfId="17367" xr:uid="{135DC472-A832-4CF3-AB39-AECE7D427DAB}"/>
    <cellStyle name="Normal 55 2 6" xfId="23903" xr:uid="{A1DFC381-3E45-45E4-8C3D-5FC16A48B312}"/>
    <cellStyle name="Normal 55 2 7" xfId="29601" xr:uid="{3119961B-5469-4466-8C41-167D7606DD37}"/>
    <cellStyle name="Normal 55 2 8" xfId="35299" xr:uid="{C0513019-3007-48C8-AF37-B667517D2FEC}"/>
    <cellStyle name="Normal 55 20" xfId="8501" xr:uid="{A3866CE2-B293-4EB3-951A-7D7705EBA1DE}"/>
    <cellStyle name="Normal 55 20 2" xfId="8502" xr:uid="{FA9D0A2D-638C-4E25-AEDE-C4A018DA86DE}"/>
    <cellStyle name="Normal 55 20 2 2" xfId="17370" xr:uid="{D6AE175F-DE92-4A9B-9B9A-A326DA8D25E4}"/>
    <cellStyle name="Normal 55 20 2 3" xfId="23906" xr:uid="{AB5B9723-D6BF-47D3-B9EF-7A23BD5D9E3F}"/>
    <cellStyle name="Normal 55 20 2 4" xfId="29604" xr:uid="{8AD6344A-D0D4-481F-8374-6519BD0FBB88}"/>
    <cellStyle name="Normal 55 20 2 5" xfId="35302" xr:uid="{EB083A64-E443-4E68-A091-ED5EF1AD88FB}"/>
    <cellStyle name="Normal 55 20 3" xfId="8503" xr:uid="{7FE7A265-74A5-45CD-86FB-0B2B3B6AB307}"/>
    <cellStyle name="Normal 55 20 4" xfId="8504" xr:uid="{EC0E8089-FF7E-483A-9725-376834775320}"/>
    <cellStyle name="Normal 55 20 5" xfId="17369" xr:uid="{AD2A5F81-216F-41E8-80A7-51750CD03E4E}"/>
    <cellStyle name="Normal 55 20 6" xfId="23905" xr:uid="{E0ACFBA0-0B94-4705-B52D-67A9159CC83D}"/>
    <cellStyle name="Normal 55 20 7" xfId="29603" xr:uid="{E62FC441-10EE-4606-AD9A-FCF50CDBF173}"/>
    <cellStyle name="Normal 55 20 8" xfId="35301" xr:uid="{B35DA0A9-6B39-4D0D-A5DA-CE4C0716FCD8}"/>
    <cellStyle name="Normal 55 21" xfId="8505" xr:uid="{2F9DE8D4-3416-4EBA-BC18-80FA83EE5A78}"/>
    <cellStyle name="Normal 55 21 2" xfId="8506" xr:uid="{A61F31FD-6356-4262-9B58-ACFB3B3213F3}"/>
    <cellStyle name="Normal 55 21 2 2" xfId="17372" xr:uid="{E0522135-B2A1-4F56-927E-ECF8A07EDFCC}"/>
    <cellStyle name="Normal 55 21 2 3" xfId="23908" xr:uid="{9D49212E-C800-459F-B16D-E14BB6C58F85}"/>
    <cellStyle name="Normal 55 21 2 4" xfId="29606" xr:uid="{472B2118-6BFE-40C9-BAD0-BAE6B5BBBA92}"/>
    <cellStyle name="Normal 55 21 2 5" xfId="35304" xr:uid="{D5F91DDA-499F-4342-863C-47B57B1E4854}"/>
    <cellStyle name="Normal 55 21 3" xfId="8507" xr:uid="{49018785-5DCC-4388-9022-F53FCC8668A7}"/>
    <cellStyle name="Normal 55 21 4" xfId="8508" xr:uid="{ECCA3A76-F40A-422D-9905-03D125936E26}"/>
    <cellStyle name="Normal 55 21 5" xfId="17371" xr:uid="{DC4A9129-C5D8-43A0-B50B-8D4F5FC87CA7}"/>
    <cellStyle name="Normal 55 21 6" xfId="23907" xr:uid="{F9ECFF71-D284-48D0-B750-9E03BE1586D5}"/>
    <cellStyle name="Normal 55 21 7" xfId="29605" xr:uid="{E424295F-90F7-49C9-8A26-1FDDDCE59705}"/>
    <cellStyle name="Normal 55 21 8" xfId="35303" xr:uid="{E7568317-E736-483F-AF48-C5DF499656AE}"/>
    <cellStyle name="Normal 55 22" xfId="8509" xr:uid="{CB234CA3-AD3B-457F-AFD5-7AFBE0DDA868}"/>
    <cellStyle name="Normal 55 22 2" xfId="8510" xr:uid="{EF30356F-20CC-4CEA-AFF3-FE77393DB62F}"/>
    <cellStyle name="Normal 55 22 2 2" xfId="17374" xr:uid="{AA90E35E-B4E5-4A20-8787-5E8B73F7015D}"/>
    <cellStyle name="Normal 55 22 2 3" xfId="23910" xr:uid="{380B864F-6004-465B-94A8-A95F0D80F8AD}"/>
    <cellStyle name="Normal 55 22 2 4" xfId="29608" xr:uid="{7922B017-1F04-4FF8-9AD0-6C3C55ABC435}"/>
    <cellStyle name="Normal 55 22 2 5" xfId="35306" xr:uid="{42B5EC2F-4C2E-401E-AA22-49B19E9643F8}"/>
    <cellStyle name="Normal 55 22 3" xfId="8511" xr:uid="{798394E3-A123-49DE-8CF2-1A69DDE2D8F6}"/>
    <cellStyle name="Normal 55 22 4" xfId="8512" xr:uid="{C2620933-6A5D-4E3B-9FD7-F5BDADF44598}"/>
    <cellStyle name="Normal 55 22 5" xfId="17373" xr:uid="{88BF462F-80E9-4C27-BF6A-A7DBFF2E0F8C}"/>
    <cellStyle name="Normal 55 22 6" xfId="23909" xr:uid="{76C9587E-C31F-43CA-BFBB-E58386B8CA3F}"/>
    <cellStyle name="Normal 55 22 7" xfId="29607" xr:uid="{EF05FF20-9C2C-4EFA-904B-7E54A402E1B2}"/>
    <cellStyle name="Normal 55 22 8" xfId="35305" xr:uid="{AA438DF8-B476-4970-AE49-228931EDA56E}"/>
    <cellStyle name="Normal 55 23" xfId="8513" xr:uid="{C34D8FE9-E155-4471-80F5-4866837F2014}"/>
    <cellStyle name="Normal 55 23 2" xfId="8514" xr:uid="{7900BDE2-3BAB-4985-8290-4896FA84C48D}"/>
    <cellStyle name="Normal 55 23 2 2" xfId="17376" xr:uid="{29FF0FE2-CD90-42E1-B405-2E6A47E90F2B}"/>
    <cellStyle name="Normal 55 23 2 3" xfId="23912" xr:uid="{C4EB9E7B-1F09-4999-A7EC-83E3EE180AA7}"/>
    <cellStyle name="Normal 55 23 2 4" xfId="29610" xr:uid="{E2D394D6-8823-451C-935E-3A4337EBEB25}"/>
    <cellStyle name="Normal 55 23 2 5" xfId="35308" xr:uid="{A1B44C78-F272-4DFE-BE96-CFFF4A8F3007}"/>
    <cellStyle name="Normal 55 23 3" xfId="8515" xr:uid="{EDD3C0FB-6E6A-4DF3-840F-655108777C31}"/>
    <cellStyle name="Normal 55 23 4" xfId="8516" xr:uid="{5389FBF0-5AD0-41DF-992C-B3F61F3E6AEC}"/>
    <cellStyle name="Normal 55 23 5" xfId="17375" xr:uid="{7C9DBD7C-F93C-4507-A13C-C76BB71DB8E0}"/>
    <cellStyle name="Normal 55 23 6" xfId="23911" xr:uid="{B91FFF9C-1852-43AF-BE77-7EA09B841A53}"/>
    <cellStyle name="Normal 55 23 7" xfId="29609" xr:uid="{34748B9A-432D-4B17-9EE0-123E25AB57DC}"/>
    <cellStyle name="Normal 55 23 8" xfId="35307" xr:uid="{EA7CB221-D6F6-47A0-8FB2-65DFEE690885}"/>
    <cellStyle name="Normal 55 24" xfId="8517" xr:uid="{EC5B773E-2045-4B81-AB9F-984D9D09D1D7}"/>
    <cellStyle name="Normal 55 24 2" xfId="8518" xr:uid="{98550D08-8CDB-4F02-B434-5D54CE308540}"/>
    <cellStyle name="Normal 55 24 2 2" xfId="17378" xr:uid="{7EB617D5-B187-440C-91DF-6CC0B8F796AD}"/>
    <cellStyle name="Normal 55 24 2 3" xfId="23914" xr:uid="{BE726A9D-3197-411C-B4C2-DA5A4A74CECC}"/>
    <cellStyle name="Normal 55 24 2 4" xfId="29612" xr:uid="{3FEE878B-7453-46D9-AE8F-3713FE208517}"/>
    <cellStyle name="Normal 55 24 2 5" xfId="35310" xr:uid="{23B8B475-69EB-4C16-9693-4110930771C8}"/>
    <cellStyle name="Normal 55 24 3" xfId="8519" xr:uid="{8CA0E660-816B-49AA-B28D-12F714BE57F3}"/>
    <cellStyle name="Normal 55 24 4" xfId="8520" xr:uid="{40DBC958-4B7F-46A9-8EB5-EECCF03392F6}"/>
    <cellStyle name="Normal 55 24 5" xfId="17377" xr:uid="{A11D8116-1EC7-46EA-9063-33E226A0986A}"/>
    <cellStyle name="Normal 55 24 6" xfId="23913" xr:uid="{222E6791-50CA-4684-93E5-A27815A86079}"/>
    <cellStyle name="Normal 55 24 7" xfId="29611" xr:uid="{C6A5F12C-E4E9-4FCE-AC12-409700C82042}"/>
    <cellStyle name="Normal 55 24 8" xfId="35309" xr:uid="{D16E5E84-61BB-4023-A9A7-C0175CC1242F}"/>
    <cellStyle name="Normal 55 25" xfId="8521" xr:uid="{FC41520A-9760-46F3-B75D-3D0B3523B5FF}"/>
    <cellStyle name="Normal 55 25 2" xfId="8522" xr:uid="{4D0F1B6F-3364-40AF-9231-D333EB3228B1}"/>
    <cellStyle name="Normal 55 25 2 2" xfId="17380" xr:uid="{D78791B6-E2BB-415A-B334-A8744E9E9B12}"/>
    <cellStyle name="Normal 55 25 2 3" xfId="23916" xr:uid="{B2272B47-4A37-47FE-A823-76E0511B089E}"/>
    <cellStyle name="Normal 55 25 2 4" xfId="29614" xr:uid="{BB877253-12C3-419F-917F-36AABE0A314C}"/>
    <cellStyle name="Normal 55 25 2 5" xfId="35312" xr:uid="{92773513-0C9B-438D-B084-950732146594}"/>
    <cellStyle name="Normal 55 25 3" xfId="8523" xr:uid="{A2A680E5-4E49-4D06-824F-C3C9201B5E1F}"/>
    <cellStyle name="Normal 55 25 4" xfId="8524" xr:uid="{34C2457F-7943-4D91-8F66-C253C3E3F163}"/>
    <cellStyle name="Normal 55 25 5" xfId="17379" xr:uid="{C5ECDC6A-089B-4502-9FED-18D521B19B86}"/>
    <cellStyle name="Normal 55 25 6" xfId="23915" xr:uid="{A1CC3B53-7AC4-4BC4-9EA2-C934F4119F1E}"/>
    <cellStyle name="Normal 55 25 7" xfId="29613" xr:uid="{28AE1C94-6080-4187-AF1E-FB9ADB284B1C}"/>
    <cellStyle name="Normal 55 25 8" xfId="35311" xr:uid="{7927ACAE-268C-4B05-B2F5-C24C177D9C8E}"/>
    <cellStyle name="Normal 55 26" xfId="8525" xr:uid="{D57F8158-8314-4050-8002-909563FB11E4}"/>
    <cellStyle name="Normal 55 26 2" xfId="8526" xr:uid="{3EC32319-B4BE-4BDC-9A56-E721636A6050}"/>
    <cellStyle name="Normal 55 26 2 2" xfId="17382" xr:uid="{383DC97D-8416-4EE5-92A4-6F03BAB9EC91}"/>
    <cellStyle name="Normal 55 26 2 3" xfId="23918" xr:uid="{BB0001F4-2FDF-4668-9E05-ADCF8549692A}"/>
    <cellStyle name="Normal 55 26 2 4" xfId="29616" xr:uid="{00C5FC6A-C387-4F32-B889-9BCB0D14C675}"/>
    <cellStyle name="Normal 55 26 2 5" xfId="35314" xr:uid="{25265F59-B6DE-47E8-8FE6-08CDC9AB613F}"/>
    <cellStyle name="Normal 55 26 3" xfId="8527" xr:uid="{325616B0-DC3A-47BE-8CE8-8B70FA97A128}"/>
    <cellStyle name="Normal 55 26 4" xfId="8528" xr:uid="{03A04949-B502-4913-8813-60AAEA9C2746}"/>
    <cellStyle name="Normal 55 26 5" xfId="17381" xr:uid="{7A80885E-6C40-41B1-9FE1-22457ED28E74}"/>
    <cellStyle name="Normal 55 26 6" xfId="23917" xr:uid="{44FC0D08-4C7E-44F8-B861-C2E292338405}"/>
    <cellStyle name="Normal 55 26 7" xfId="29615" xr:uid="{8113C502-8E43-4F28-A57B-A91ACB845FFA}"/>
    <cellStyle name="Normal 55 26 8" xfId="35313" xr:uid="{28974BF1-69F1-4104-9503-E6F0F5258543}"/>
    <cellStyle name="Normal 55 27" xfId="8529" xr:uid="{1322B71D-1814-44E6-ABD1-1EBB05AF1724}"/>
    <cellStyle name="Normal 55 27 2" xfId="8530" xr:uid="{BCF429EB-3E58-48ED-A36A-C78AFCE96CE7}"/>
    <cellStyle name="Normal 55 27 2 2" xfId="17384" xr:uid="{AAFADEAC-3E27-4A07-B313-92E22C05DE6D}"/>
    <cellStyle name="Normal 55 27 2 3" xfId="23920" xr:uid="{6A5D5DA0-7E6D-4613-B93D-FE5F8C6B85F0}"/>
    <cellStyle name="Normal 55 27 2 4" xfId="29618" xr:uid="{B3824F22-0D7A-409C-8CA1-8E217F7DBB27}"/>
    <cellStyle name="Normal 55 27 2 5" xfId="35316" xr:uid="{E98D5152-5383-4F57-8DE8-EDB43767C822}"/>
    <cellStyle name="Normal 55 27 3" xfId="8531" xr:uid="{756906C0-0F59-4C4D-864D-F42E730C08E2}"/>
    <cellStyle name="Normal 55 27 4" xfId="8532" xr:uid="{5C951272-4CA9-4E16-9E11-2209B138FA64}"/>
    <cellStyle name="Normal 55 27 5" xfId="17383" xr:uid="{20075A46-EB24-4D90-B145-C80DFDA8553F}"/>
    <cellStyle name="Normal 55 27 6" xfId="23919" xr:uid="{24F83273-7776-4DA5-AA33-E73893A8345B}"/>
    <cellStyle name="Normal 55 27 7" xfId="29617" xr:uid="{341C3ACF-D32A-496B-9E90-43B73F462397}"/>
    <cellStyle name="Normal 55 27 8" xfId="35315" xr:uid="{CAFD9375-A442-4B37-B208-1FE3C787EBEB}"/>
    <cellStyle name="Normal 55 28" xfId="8533" xr:uid="{972D8572-8CB7-4C1B-9C40-9E6EAC74E981}"/>
    <cellStyle name="Normal 55 28 2" xfId="8534" xr:uid="{7DDEE51E-837F-41A3-BB58-DF86930933B1}"/>
    <cellStyle name="Normal 55 28 2 2" xfId="17386" xr:uid="{07336D8D-3A62-43C0-9358-E0AB5481F8FB}"/>
    <cellStyle name="Normal 55 28 2 3" xfId="23922" xr:uid="{687504DC-F5E6-4EEC-A050-4B569FCA44CF}"/>
    <cellStyle name="Normal 55 28 2 4" xfId="29620" xr:uid="{23E4388E-0610-4368-A690-24FCA7A31F20}"/>
    <cellStyle name="Normal 55 28 2 5" xfId="35318" xr:uid="{64F8AB9A-0681-4EBD-8261-89C5959D700D}"/>
    <cellStyle name="Normal 55 28 3" xfId="8535" xr:uid="{3B3589E4-A8F0-4D0F-91AA-4F8349A722AA}"/>
    <cellStyle name="Normal 55 28 4" xfId="8536" xr:uid="{B09B238F-BB9D-48FC-956F-E8AC7A5DE65E}"/>
    <cellStyle name="Normal 55 28 5" xfId="17385" xr:uid="{20269F41-03E8-491B-947C-E4084B750421}"/>
    <cellStyle name="Normal 55 28 6" xfId="23921" xr:uid="{1D9BFAF7-1721-4D17-82FF-0B37FEDCAF8B}"/>
    <cellStyle name="Normal 55 28 7" xfId="29619" xr:uid="{6652E10B-6493-472D-9666-7085F2E91351}"/>
    <cellStyle name="Normal 55 28 8" xfId="35317" xr:uid="{38473031-9840-47B5-B681-B9E675F55B4A}"/>
    <cellStyle name="Normal 55 29" xfId="8537" xr:uid="{5497F42B-8CCE-4C01-A082-54B818B3C90D}"/>
    <cellStyle name="Normal 55 29 2" xfId="8538" xr:uid="{3AD5561D-861D-40C8-95E3-109A88033992}"/>
    <cellStyle name="Normal 55 29 2 2" xfId="17388" xr:uid="{8C8677F1-5AE5-4BD0-BCCA-5437327FEB5B}"/>
    <cellStyle name="Normal 55 29 2 3" xfId="23924" xr:uid="{B14DCF0A-D58E-4298-BB7D-FA3BA7D427E2}"/>
    <cellStyle name="Normal 55 29 2 4" xfId="29622" xr:uid="{3F7465E7-2320-49B9-81AD-355B460ACCC0}"/>
    <cellStyle name="Normal 55 29 2 5" xfId="35320" xr:uid="{D21A32E9-3A40-4D9A-8E19-298D7548D1A6}"/>
    <cellStyle name="Normal 55 29 3" xfId="8539" xr:uid="{40E95C15-E3E5-4B6A-B715-1C5AB94E002B}"/>
    <cellStyle name="Normal 55 29 4" xfId="8540" xr:uid="{EA99FB09-0C82-487D-AF4B-27733E3C8C41}"/>
    <cellStyle name="Normal 55 29 5" xfId="17387" xr:uid="{2615ED72-2880-4BDC-AF93-934A253E14F7}"/>
    <cellStyle name="Normal 55 29 6" xfId="23923" xr:uid="{EC300968-3551-4885-A82A-8797B38525A4}"/>
    <cellStyle name="Normal 55 29 7" xfId="29621" xr:uid="{EFCDE484-B1ED-45BB-B66C-EDEABF6B7D92}"/>
    <cellStyle name="Normal 55 29 8" xfId="35319" xr:uid="{15BBB5D5-DAE0-4D18-8679-7A18ABE3F98D}"/>
    <cellStyle name="Normal 55 3" xfId="8541" xr:uid="{6619BC5F-559E-4078-9AA9-23A3327762F5}"/>
    <cellStyle name="Normal 55 3 2" xfId="8542" xr:uid="{DD929062-8E6D-45BF-BDD5-A5D3B4070069}"/>
    <cellStyle name="Normal 55 3 2 2" xfId="17390" xr:uid="{B7B9204E-C7CB-457A-8F10-98DA0B793F5E}"/>
    <cellStyle name="Normal 55 3 2 3" xfId="23926" xr:uid="{A365D003-45F0-4A5D-A1F0-A3966791207E}"/>
    <cellStyle name="Normal 55 3 2 4" xfId="29624" xr:uid="{6325443B-6046-4FD7-A640-7FD7ECC484E5}"/>
    <cellStyle name="Normal 55 3 2 5" xfId="35322" xr:uid="{995C8D2E-3813-4CAF-BDA9-F0ED4CB0B4B3}"/>
    <cellStyle name="Normal 55 3 3" xfId="8543" xr:uid="{7EB58384-73BA-45A4-A3E1-7A4364D17DA4}"/>
    <cellStyle name="Normal 55 3 4" xfId="8544" xr:uid="{2A7CD3FB-BC78-4680-A420-E5B7D18AD132}"/>
    <cellStyle name="Normal 55 3 5" xfId="17389" xr:uid="{B37CBCFA-0D31-4080-9A71-2978720C660A}"/>
    <cellStyle name="Normal 55 3 6" xfId="23925" xr:uid="{EAF5F7F0-DB16-4402-9B08-8E8C56CDD5B6}"/>
    <cellStyle name="Normal 55 3 7" xfId="29623" xr:uid="{E730A46C-1C17-4353-B58B-06419EA1474B}"/>
    <cellStyle name="Normal 55 3 8" xfId="35321" xr:uid="{45220441-6F8B-412F-B575-B520588879F4}"/>
    <cellStyle name="Normal 55 30" xfId="8545" xr:uid="{07845094-8256-489B-92E4-44B0D4285950}"/>
    <cellStyle name="Normal 55 30 2" xfId="8546" xr:uid="{51131A75-3F0B-465A-84D6-BAF519A0C62E}"/>
    <cellStyle name="Normal 55 30 2 2" xfId="17392" xr:uid="{87AB891C-64B0-46A1-A6A3-992302421493}"/>
    <cellStyle name="Normal 55 30 2 3" xfId="23928" xr:uid="{E1AE5325-E6D2-412B-8B13-63F707F67DDE}"/>
    <cellStyle name="Normal 55 30 2 4" xfId="29626" xr:uid="{05AA91AB-16E4-4303-9D1F-F6D49C01030B}"/>
    <cellStyle name="Normal 55 30 2 5" xfId="35324" xr:uid="{82F06872-0A7F-4D77-AEC5-24ADDB46AB29}"/>
    <cellStyle name="Normal 55 30 3" xfId="8547" xr:uid="{A8CE2FA6-C96E-4E60-8C2D-A7E6C9FDEADB}"/>
    <cellStyle name="Normal 55 30 4" xfId="8548" xr:uid="{5A9BD094-1C97-4C90-9BF4-8A6F676082B2}"/>
    <cellStyle name="Normal 55 30 5" xfId="17391" xr:uid="{26575814-AF6D-49E4-9CDE-554F4CA6AF59}"/>
    <cellStyle name="Normal 55 30 6" xfId="23927" xr:uid="{137B7C61-12DC-4E39-91A8-1EB69070201C}"/>
    <cellStyle name="Normal 55 30 7" xfId="29625" xr:uid="{5F0C6EC3-388E-407A-9332-728E8F46DB40}"/>
    <cellStyle name="Normal 55 30 8" xfId="35323" xr:uid="{80426B7A-591D-4F57-AB77-590B22C16191}"/>
    <cellStyle name="Normal 55 31" xfId="8549" xr:uid="{42F946ED-F6CF-4BA1-BFE1-765AC6EC886E}"/>
    <cellStyle name="Normal 55 31 2" xfId="8550" xr:uid="{4D8FCF41-6FC0-45E5-A4CE-3E26C71128C2}"/>
    <cellStyle name="Normal 55 31 2 2" xfId="17394" xr:uid="{FF887A65-0C20-469A-8090-1D7DDB8B4D35}"/>
    <cellStyle name="Normal 55 31 2 3" xfId="23930" xr:uid="{88F747D5-F632-4783-9B14-F01005C3AF2B}"/>
    <cellStyle name="Normal 55 31 2 4" xfId="29628" xr:uid="{6A5610A7-62F0-4626-9E46-07B5675435E4}"/>
    <cellStyle name="Normal 55 31 2 5" xfId="35326" xr:uid="{1842940F-9274-4387-889B-6F28AB463206}"/>
    <cellStyle name="Normal 55 31 3" xfId="8551" xr:uid="{3D7871D1-4F2D-482D-845D-6D5775576198}"/>
    <cellStyle name="Normal 55 31 4" xfId="8552" xr:uid="{4E62C1E3-358E-4923-9919-B2F6C952916E}"/>
    <cellStyle name="Normal 55 31 5" xfId="17393" xr:uid="{B20420A6-CE86-437E-9EDE-7E485BEE7E7C}"/>
    <cellStyle name="Normal 55 31 6" xfId="23929" xr:uid="{26916ABD-61AA-490B-AE92-215E42CF7436}"/>
    <cellStyle name="Normal 55 31 7" xfId="29627" xr:uid="{1A18F122-25ED-4D5E-9582-639A37819AE6}"/>
    <cellStyle name="Normal 55 31 8" xfId="35325" xr:uid="{137B5F33-0831-49C8-BFAC-6042629C9A9E}"/>
    <cellStyle name="Normal 55 32" xfId="8553" xr:uid="{ED29EF60-1FC2-4AD5-A0C6-B3DED8BEB369}"/>
    <cellStyle name="Normal 55 32 2" xfId="8554" xr:uid="{35D6F720-474D-4655-B0C8-0A57F7486F89}"/>
    <cellStyle name="Normal 55 32 2 2" xfId="17396" xr:uid="{B07B91E5-56F2-4BF3-A329-78A62506BED0}"/>
    <cellStyle name="Normal 55 32 2 3" xfId="23932" xr:uid="{C2903C7C-F656-4F89-A788-8F1C448F28EC}"/>
    <cellStyle name="Normal 55 32 2 4" xfId="29630" xr:uid="{36345004-170E-42B5-8E89-E59B0F43D10A}"/>
    <cellStyle name="Normal 55 32 2 5" xfId="35328" xr:uid="{7163DEFA-592C-45AF-9C77-1E424EB2CA41}"/>
    <cellStyle name="Normal 55 32 3" xfId="8555" xr:uid="{45845408-7FFA-415F-9E8C-001C7C141C1F}"/>
    <cellStyle name="Normal 55 32 4" xfId="8556" xr:uid="{3BB552F8-51A0-46F1-A1CA-E8375CFAFCBB}"/>
    <cellStyle name="Normal 55 32 5" xfId="17395" xr:uid="{6A63CF68-8F50-4123-A996-25CC17606362}"/>
    <cellStyle name="Normal 55 32 6" xfId="23931" xr:uid="{D8CF9C4D-D7D1-4D70-AADD-220E52A83B6D}"/>
    <cellStyle name="Normal 55 32 7" xfId="29629" xr:uid="{65B6865D-0E04-4009-885C-CF7F8FD68E53}"/>
    <cellStyle name="Normal 55 32 8" xfId="35327" xr:uid="{E850C700-A42B-4BA2-9E08-D89212F8212A}"/>
    <cellStyle name="Normal 55 33" xfId="8557" xr:uid="{9ECDD705-00EC-4A95-B667-82B2FBAC63A1}"/>
    <cellStyle name="Normal 55 33 2" xfId="8558" xr:uid="{5A3E0C54-D1FD-4CD4-8C2F-BAA104E18C04}"/>
    <cellStyle name="Normal 55 33 2 2" xfId="17398" xr:uid="{B34CD50E-00AF-43B5-93D3-4975F2C9434B}"/>
    <cellStyle name="Normal 55 33 2 3" xfId="23934" xr:uid="{C0BE3089-A647-441E-AB77-6C7C06A793ED}"/>
    <cellStyle name="Normal 55 33 2 4" xfId="29632" xr:uid="{9FFDFBF9-8E3A-4E2E-87B7-76BF32AD64D1}"/>
    <cellStyle name="Normal 55 33 2 5" xfId="35330" xr:uid="{B766A75B-833F-4CBB-B224-05BC77AB5289}"/>
    <cellStyle name="Normal 55 33 3" xfId="8559" xr:uid="{E7B9EAAC-4342-464E-BA22-2C5C9DA98033}"/>
    <cellStyle name="Normal 55 33 4" xfId="8560" xr:uid="{A72D1F11-04DF-4B7F-92A4-744136FD5E17}"/>
    <cellStyle name="Normal 55 33 5" xfId="17397" xr:uid="{25F9BED1-85F5-4EBE-A74E-1A22C0BBBCBA}"/>
    <cellStyle name="Normal 55 33 6" xfId="23933" xr:uid="{DA26D912-4214-4618-97BD-BCF6A9F19AE8}"/>
    <cellStyle name="Normal 55 33 7" xfId="29631" xr:uid="{595E9F81-4039-425D-86D7-40AC7D30AD64}"/>
    <cellStyle name="Normal 55 33 8" xfId="35329" xr:uid="{A54BB2A2-9AC8-4847-A0D3-7BB0B98888AF}"/>
    <cellStyle name="Normal 55 34" xfId="8561" xr:uid="{FE428A41-A0A3-495E-958B-3E7A9E9D71A1}"/>
    <cellStyle name="Normal 55 34 2" xfId="8562" xr:uid="{9D798840-82C1-4D98-BF4A-31785803C71E}"/>
    <cellStyle name="Normal 55 34 2 2" xfId="17400" xr:uid="{C13DA860-15D0-4E16-BE44-C77187D7E7AF}"/>
    <cellStyle name="Normal 55 34 2 3" xfId="23936" xr:uid="{B6BA76BC-2A16-428A-B429-EE5D65A2C96C}"/>
    <cellStyle name="Normal 55 34 2 4" xfId="29634" xr:uid="{9C97110F-EA2E-4DC8-9F13-85CA6473D22D}"/>
    <cellStyle name="Normal 55 34 2 5" xfId="35332" xr:uid="{1D0B0FD0-47DC-4B3A-9354-7294484DDC47}"/>
    <cellStyle name="Normal 55 34 3" xfId="8563" xr:uid="{B1333FBB-67A7-4322-BE3A-A8B62D8FF97F}"/>
    <cellStyle name="Normal 55 34 4" xfId="8564" xr:uid="{047EF2B8-746D-4C1F-B8E6-F46677534927}"/>
    <cellStyle name="Normal 55 34 5" xfId="17399" xr:uid="{6C973034-F269-423A-B6B7-3B9F4D9C78D1}"/>
    <cellStyle name="Normal 55 34 6" xfId="23935" xr:uid="{4032DAC7-14CB-47EB-B8B5-C2A90EE1DD2E}"/>
    <cellStyle name="Normal 55 34 7" xfId="29633" xr:uid="{780DFA58-C813-4FD9-9AF0-FA9462695C9A}"/>
    <cellStyle name="Normal 55 34 8" xfId="35331" xr:uid="{02F5ED90-1074-4F83-8ADD-89C52C035074}"/>
    <cellStyle name="Normal 55 35" xfId="8565" xr:uid="{7E8A8F09-E641-4AA9-B472-859A9D857BF8}"/>
    <cellStyle name="Normal 55 35 2" xfId="17401" xr:uid="{7FF6BCDF-7C1C-4335-B66C-06B99ACBD0D6}"/>
    <cellStyle name="Normal 55 35 3" xfId="23937" xr:uid="{C792D5C0-714A-435F-9B77-5941381BD6EA}"/>
    <cellStyle name="Normal 55 35 4" xfId="29635" xr:uid="{29567B08-2824-4B17-BCCF-F418AD947AF3}"/>
    <cellStyle name="Normal 55 35 5" xfId="35333" xr:uid="{DED2E64A-D8D1-4A2E-A442-C2480CFED4F2}"/>
    <cellStyle name="Normal 55 36" xfId="8566" xr:uid="{C3D403B3-79C7-4FE0-A6A9-18AA1A75EF49}"/>
    <cellStyle name="Normal 55 36 2" xfId="17402" xr:uid="{41401CB8-EFB7-4F67-AEC0-4ED1ABB04C59}"/>
    <cellStyle name="Normal 55 36 3" xfId="23938" xr:uid="{436E055A-3786-43E3-B165-3ABE9D4FE31B}"/>
    <cellStyle name="Normal 55 36 4" xfId="29636" xr:uid="{F006603B-299F-4DFD-8E86-8270A452D987}"/>
    <cellStyle name="Normal 55 36 5" xfId="35334" xr:uid="{858C981F-EF46-4395-888D-E1A7FB13DE8D}"/>
    <cellStyle name="Normal 55 37" xfId="8567" xr:uid="{5352F530-3BCD-4BA5-A51C-7023F1C0B705}"/>
    <cellStyle name="Normal 55 37 2" xfId="17403" xr:uid="{01014FDC-827E-4567-ADF5-9C1B4F6DDEE3}"/>
    <cellStyle name="Normal 55 37 3" xfId="23939" xr:uid="{87E98066-6CF4-4C6D-A047-D319C6D452D9}"/>
    <cellStyle name="Normal 55 37 4" xfId="29637" xr:uid="{68FCDA2F-42DC-4C32-A60E-7AE1BC6A3C75}"/>
    <cellStyle name="Normal 55 37 5" xfId="35335" xr:uid="{93F6E30B-051C-4EE7-B462-49278B3DB792}"/>
    <cellStyle name="Normal 55 38" xfId="8568" xr:uid="{0AF5F573-C0C0-4B15-936D-62B1DC032D51}"/>
    <cellStyle name="Normal 55 38 2" xfId="17404" xr:uid="{012F503F-7C64-427E-9191-D547486F3BA5}"/>
    <cellStyle name="Normal 55 38 3" xfId="23940" xr:uid="{CFB49A68-8A3D-4E55-A03D-41F60E11F355}"/>
    <cellStyle name="Normal 55 38 4" xfId="29638" xr:uid="{4FA36625-3E0A-471D-8548-E886A7727018}"/>
    <cellStyle name="Normal 55 38 5" xfId="35336" xr:uid="{5A487BE4-D4FB-449D-9A03-A8837D8E2297}"/>
    <cellStyle name="Normal 55 39" xfId="8569" xr:uid="{4DC53DBF-B4AE-4038-8F9A-7421DC0F6BF4}"/>
    <cellStyle name="Normal 55 39 2" xfId="17405" xr:uid="{3FBF6E87-DA5B-476E-A25F-4AC5C49C3BBA}"/>
    <cellStyle name="Normal 55 39 3" xfId="23941" xr:uid="{039DB71F-38A3-4B4A-AD17-70F5FA0B6024}"/>
    <cellStyle name="Normal 55 39 4" xfId="29639" xr:uid="{6A459EC5-CEBB-412B-95D0-43F8324356E2}"/>
    <cellStyle name="Normal 55 39 5" xfId="35337" xr:uid="{6FE159C3-B2D5-4AB3-8877-44DC91832099}"/>
    <cellStyle name="Normal 55 4" xfId="8570" xr:uid="{D9AE044E-81BE-47F0-945A-88B90C5A79C1}"/>
    <cellStyle name="Normal 55 4 2" xfId="8571" xr:uid="{A594E81D-6F06-47CB-A043-25DE5F78B3FD}"/>
    <cellStyle name="Normal 55 4 2 2" xfId="17407" xr:uid="{2B41B160-C249-4E0F-881E-627CD3762BBB}"/>
    <cellStyle name="Normal 55 4 2 3" xfId="23943" xr:uid="{18F4AC1D-5048-40A3-83BA-2D33BEA2749A}"/>
    <cellStyle name="Normal 55 4 2 4" xfId="29641" xr:uid="{3A760BE8-5487-4C55-B19F-DAEE940D7913}"/>
    <cellStyle name="Normal 55 4 2 5" xfId="35339" xr:uid="{736D500B-DEF7-4C1E-96AA-7C6D618199D0}"/>
    <cellStyle name="Normal 55 4 3" xfId="8572" xr:uid="{96FC93E9-416F-4FB4-A1F4-65AA5B3BBE0C}"/>
    <cellStyle name="Normal 55 4 4" xfId="8573" xr:uid="{2A48EC01-308E-48A8-8757-0F2AC2DBEFF7}"/>
    <cellStyle name="Normal 55 4 5" xfId="17406" xr:uid="{9AA60464-89A8-4C8D-B315-B015D46980E7}"/>
    <cellStyle name="Normal 55 4 6" xfId="23942" xr:uid="{6C0D737A-24D9-453B-BD18-7E227F2FD49C}"/>
    <cellStyle name="Normal 55 4 7" xfId="29640" xr:uid="{175718C5-BC05-4D91-B854-8CDC00A46D19}"/>
    <cellStyle name="Normal 55 4 8" xfId="35338" xr:uid="{F31A9429-1060-460A-83EB-F69AF4ABCD55}"/>
    <cellStyle name="Normal 55 40" xfId="8574" xr:uid="{E09193CC-48BB-4D14-B79C-BC5273EDE6C5}"/>
    <cellStyle name="Normal 55 40 2" xfId="17408" xr:uid="{51604881-69CA-4FED-9E99-5895C959B5B8}"/>
    <cellStyle name="Normal 55 40 3" xfId="23944" xr:uid="{66BD44A9-7F9A-4331-AFAC-3752DBA0AFE6}"/>
    <cellStyle name="Normal 55 40 4" xfId="29642" xr:uid="{7CF5EE30-94DC-454D-AFEA-41E575CE852D}"/>
    <cellStyle name="Normal 55 40 5" xfId="35340" xr:uid="{CC3109EE-4EEE-4D66-9340-1DC3FEFEDAE8}"/>
    <cellStyle name="Normal 55 41" xfId="8575" xr:uid="{340B148A-A4CB-4CC7-BD81-2DFF2AF7352A}"/>
    <cellStyle name="Normal 55 41 2" xfId="17409" xr:uid="{0AE79DDF-C5D4-444E-AFCB-C7BFC56CFDCB}"/>
    <cellStyle name="Normal 55 41 3" xfId="23945" xr:uid="{D63CF491-066E-47BC-902F-A64CFF87F4ED}"/>
    <cellStyle name="Normal 55 41 4" xfId="29643" xr:uid="{5F1862B8-DFEC-41E7-BE29-BA821E3CAB2D}"/>
    <cellStyle name="Normal 55 41 5" xfId="35341" xr:uid="{3D961330-B227-4A9D-9CBC-FBDDADDAB10A}"/>
    <cellStyle name="Normal 55 42" xfId="8576" xr:uid="{D159A846-0F2C-4E57-83FD-6C020D18BBB5}"/>
    <cellStyle name="Normal 55 42 2" xfId="17410" xr:uid="{4A4EBA88-FA4E-4C14-8126-B94614D06CE2}"/>
    <cellStyle name="Normal 55 42 3" xfId="23946" xr:uid="{80FC959A-408B-4F44-81E2-A23A4F8D5769}"/>
    <cellStyle name="Normal 55 42 4" xfId="29644" xr:uid="{DD234F90-0CDE-4DB1-BBC0-BEFBBF7724C3}"/>
    <cellStyle name="Normal 55 42 5" xfId="35342" xr:uid="{E208D8E5-AF19-4AFA-A8A8-07FB9C5887A2}"/>
    <cellStyle name="Normal 55 43" xfId="8577" xr:uid="{3307F1F7-E68B-4D49-AB52-D047CE70F92E}"/>
    <cellStyle name="Normal 55 43 2" xfId="17411" xr:uid="{7D589E31-7AF7-4D13-9DB5-B8CC984D37E3}"/>
    <cellStyle name="Normal 55 43 3" xfId="23947" xr:uid="{B0A05040-7640-4F59-B2B7-F04E8AE9CEAB}"/>
    <cellStyle name="Normal 55 43 4" xfId="29645" xr:uid="{402BE768-6174-488D-9709-7949441AD51D}"/>
    <cellStyle name="Normal 55 43 5" xfId="35343" xr:uid="{2F78D120-2F5B-407F-9504-E8219A936C0C}"/>
    <cellStyle name="Normal 55 44" xfId="8578" xr:uid="{A8334F32-0994-4FAD-8E1C-BBFD7E865BC3}"/>
    <cellStyle name="Normal 55 44 2" xfId="17412" xr:uid="{66F681F6-E12B-4E76-917C-DB78D7515CD9}"/>
    <cellStyle name="Normal 55 44 3" xfId="23948" xr:uid="{637D557C-AA3D-4D41-8896-EB366CBE886C}"/>
    <cellStyle name="Normal 55 44 4" xfId="29646" xr:uid="{55DF0D19-076D-4346-836D-86B5544D0D58}"/>
    <cellStyle name="Normal 55 44 5" xfId="35344" xr:uid="{D27869DB-2F8E-467F-AE70-CF8BF48BAB8F}"/>
    <cellStyle name="Normal 55 45" xfId="8579" xr:uid="{F0BC9E3D-A164-49A1-8D35-E55CBBBCC386}"/>
    <cellStyle name="Normal 55 45 2" xfId="17413" xr:uid="{75467934-09A1-4D82-B3BC-9DC888B926CC}"/>
    <cellStyle name="Normal 55 45 3" xfId="23949" xr:uid="{6008D5A3-FD15-4BF7-ACC2-4F55F5DE6005}"/>
    <cellStyle name="Normal 55 45 4" xfId="29647" xr:uid="{42A653E7-917F-4EF6-B909-69F8ABF5505D}"/>
    <cellStyle name="Normal 55 45 5" xfId="35345" xr:uid="{BAE0575B-DBE9-43C7-A8A0-6F29F8A6B9D9}"/>
    <cellStyle name="Normal 55 46" xfId="8580" xr:uid="{6ED74E70-5708-44BD-AD3C-A54909001286}"/>
    <cellStyle name="Normal 55 46 2" xfId="17414" xr:uid="{71AB7090-7B1B-4A53-96E2-0AA9BAD2461D}"/>
    <cellStyle name="Normal 55 46 3" xfId="23950" xr:uid="{48E93E9B-239A-44DC-8BBF-530D0C0CDFF5}"/>
    <cellStyle name="Normal 55 46 4" xfId="29648" xr:uid="{C566F1D7-FCBB-4DDA-A01D-795C9EBDB2D5}"/>
    <cellStyle name="Normal 55 46 5" xfId="35346" xr:uid="{A37D82E8-0390-4471-BFC3-30824370F2D2}"/>
    <cellStyle name="Normal 55 47" xfId="8581" xr:uid="{8B6204A3-5E09-4784-89D8-F22404E5149B}"/>
    <cellStyle name="Normal 55 47 2" xfId="17415" xr:uid="{D7B18656-BD2D-4001-9169-D482A316B1C7}"/>
    <cellStyle name="Normal 55 47 3" xfId="23951" xr:uid="{5C55DB34-ADA8-4501-AD21-105AE5850EAC}"/>
    <cellStyle name="Normal 55 47 4" xfId="29649" xr:uid="{94163C10-2AA4-495C-B91C-C00FCE448AFB}"/>
    <cellStyle name="Normal 55 47 5" xfId="35347" xr:uid="{83CCDD3E-156E-4DE4-BF8B-0002E625900B}"/>
    <cellStyle name="Normal 55 48" xfId="8582" xr:uid="{CAC04FA0-9EDB-48B0-9981-7D354CA2DE77}"/>
    <cellStyle name="Normal 55 48 2" xfId="17416" xr:uid="{DC81BB2B-D4C9-45E2-9C5F-4A6CA0FF826E}"/>
    <cellStyle name="Normal 55 48 3" xfId="23952" xr:uid="{3F3CFA6E-795C-405F-B57D-3FB0A08C912F}"/>
    <cellStyle name="Normal 55 48 4" xfId="29650" xr:uid="{F76F55FB-1F75-4327-A1ED-CFFF56011AFB}"/>
    <cellStyle name="Normal 55 48 5" xfId="35348" xr:uid="{291070C1-C8C5-4923-82A1-D51A1A304570}"/>
    <cellStyle name="Normal 55 49" xfId="8583" xr:uid="{55502EB7-5F63-4F8D-9DCE-98F2E5DA9C19}"/>
    <cellStyle name="Normal 55 49 2" xfId="17417" xr:uid="{29AAFE41-2926-4E77-9CC9-FB81773AD8C9}"/>
    <cellStyle name="Normal 55 49 3" xfId="23953" xr:uid="{89D443F9-50E7-4503-8739-11B239BD6078}"/>
    <cellStyle name="Normal 55 49 4" xfId="29651" xr:uid="{E3677633-1257-4822-952F-1B7EB35B3EC4}"/>
    <cellStyle name="Normal 55 49 5" xfId="35349" xr:uid="{F3493931-CAD5-4E12-8F71-6A203C132B96}"/>
    <cellStyle name="Normal 55 5" xfId="8584" xr:uid="{A3602D90-15D0-461B-BAF9-B1A040675587}"/>
    <cellStyle name="Normal 55 5 2" xfId="8585" xr:uid="{D54D4691-EDD5-4245-8374-0A8CAA5CC057}"/>
    <cellStyle name="Normal 55 5 2 2" xfId="17419" xr:uid="{FEA74356-9B4D-4602-A208-F84332A99C03}"/>
    <cellStyle name="Normal 55 5 2 3" xfId="23955" xr:uid="{776F3C42-F620-4BB6-A659-19BC7A4272C3}"/>
    <cellStyle name="Normal 55 5 2 4" xfId="29653" xr:uid="{6FB0AF56-21D7-4D93-90E3-097EDF9F0EA0}"/>
    <cellStyle name="Normal 55 5 2 5" xfId="35351" xr:uid="{40F9258C-DA35-4F0D-AD6C-FF5C71B05A44}"/>
    <cellStyle name="Normal 55 5 3" xfId="8586" xr:uid="{DC680475-33C9-43C2-BCBC-CBB80F4A36EE}"/>
    <cellStyle name="Normal 55 5 4" xfId="8587" xr:uid="{BB2A92B6-9ADD-4641-99D9-7FE0D37916D9}"/>
    <cellStyle name="Normal 55 5 5" xfId="17418" xr:uid="{D3FB29CA-5CEC-4830-8338-9EC2C179D7BE}"/>
    <cellStyle name="Normal 55 5 6" xfId="23954" xr:uid="{947F4DBE-0D84-4F82-BDA9-D1056261671D}"/>
    <cellStyle name="Normal 55 5 7" xfId="29652" xr:uid="{EF54BE4C-024A-467B-B0A4-920237D89CD3}"/>
    <cellStyle name="Normal 55 5 8" xfId="35350" xr:uid="{1877CACE-CD3E-495A-B2DA-AB0E22871E9A}"/>
    <cellStyle name="Normal 55 50" xfId="8588" xr:uid="{52CB057C-0AD3-4905-927B-9EAD05F70275}"/>
    <cellStyle name="Normal 55 50 2" xfId="17420" xr:uid="{E8036433-FAAE-4907-AAB6-63F457488577}"/>
    <cellStyle name="Normal 55 50 3" xfId="23956" xr:uid="{1B3B3C12-3F4E-488B-A0D6-0A05445EC0C1}"/>
    <cellStyle name="Normal 55 50 4" xfId="29654" xr:uid="{145CBA13-3514-4671-88E9-F6DAFEA1477C}"/>
    <cellStyle name="Normal 55 50 5" xfId="35352" xr:uid="{9BA22336-408B-4D88-9832-93EE57CE1110}"/>
    <cellStyle name="Normal 55 51" xfId="8589" xr:uid="{2FEFB15A-15D8-4B5D-8625-3879CCF15D71}"/>
    <cellStyle name="Normal 55 51 2" xfId="17421" xr:uid="{FF2C743D-1013-4EF9-BD84-8090DAD33043}"/>
    <cellStyle name="Normal 55 51 3" xfId="23957" xr:uid="{EEF9B5C0-7F9F-41B3-A899-0392CEC0080B}"/>
    <cellStyle name="Normal 55 51 4" xfId="29655" xr:uid="{8EBF986C-6052-42D6-9609-B68DB5DC1A66}"/>
    <cellStyle name="Normal 55 51 5" xfId="35353" xr:uid="{25704961-5368-4088-92F8-6BD3BB66C6A8}"/>
    <cellStyle name="Normal 55 52" xfId="8590" xr:uid="{33411ACE-4213-4816-A86C-6E2CE6C924B6}"/>
    <cellStyle name="Normal 55 52 2" xfId="17422" xr:uid="{8150A8EE-E1F2-4115-8AEA-844516F483AE}"/>
    <cellStyle name="Normal 55 52 3" xfId="23958" xr:uid="{C8DE24FF-20CD-4AE6-B52D-08D72B5FE438}"/>
    <cellStyle name="Normal 55 52 4" xfId="29656" xr:uid="{8735D393-FA8A-4381-8DDA-9C8A9488E92B}"/>
    <cellStyle name="Normal 55 52 5" xfId="35354" xr:uid="{6341B821-7258-41DB-AE3E-09C184368DED}"/>
    <cellStyle name="Normal 55 53" xfId="8591" xr:uid="{91109590-834F-4180-B2A4-5A449DA75920}"/>
    <cellStyle name="Normal 55 53 2" xfId="17423" xr:uid="{66170D00-B3F8-44E5-B20A-4580DB7E00A6}"/>
    <cellStyle name="Normal 55 53 3" xfId="23959" xr:uid="{4B82F591-4595-477B-8384-DE8E4B7B4198}"/>
    <cellStyle name="Normal 55 53 4" xfId="29657" xr:uid="{213ADC69-3097-4E16-9985-981A29266D4B}"/>
    <cellStyle name="Normal 55 53 5" xfId="35355" xr:uid="{B19E7356-99FD-4925-914D-55043C1E6E4F}"/>
    <cellStyle name="Normal 55 54" xfId="8592" xr:uid="{4248CE7D-285E-4998-9B09-48975BFCC401}"/>
    <cellStyle name="Normal 55 54 2" xfId="17424" xr:uid="{D89E4BEE-B1CC-4AC5-85D3-03EB7A12CF12}"/>
    <cellStyle name="Normal 55 54 3" xfId="23960" xr:uid="{ACFAFFA1-A1C0-47D8-A77E-4F61B363D925}"/>
    <cellStyle name="Normal 55 54 4" xfId="29658" xr:uid="{ED806AD5-8B19-4D09-865C-8B90C69D1CAF}"/>
    <cellStyle name="Normal 55 54 5" xfId="35356" xr:uid="{F5CF96EB-84F5-4C29-9289-DEAA57E81EF8}"/>
    <cellStyle name="Normal 55 55" xfId="8593" xr:uid="{9772AFCF-39AD-4210-96B0-4241B6328C75}"/>
    <cellStyle name="Normal 55 55 2" xfId="17425" xr:uid="{6B46E35C-4045-49FD-B159-DAAB7DDAE8A6}"/>
    <cellStyle name="Normal 55 55 3" xfId="23961" xr:uid="{0651254F-772F-4A12-BF4C-D2CE0A584071}"/>
    <cellStyle name="Normal 55 55 4" xfId="29659" xr:uid="{C34EE895-D8B8-45F4-A838-FAFF51C44833}"/>
    <cellStyle name="Normal 55 55 5" xfId="35357" xr:uid="{73178EF7-C551-4D64-934E-B08F1C50A728}"/>
    <cellStyle name="Normal 55 56" xfId="8594" xr:uid="{8C0A4C66-5216-47A0-AB45-27C69ADCC9B7}"/>
    <cellStyle name="Normal 55 56 2" xfId="17426" xr:uid="{56CDA0A5-1C89-4A59-B003-BCF62F72CBF9}"/>
    <cellStyle name="Normal 55 56 3" xfId="23962" xr:uid="{719CB3AB-9D8F-47B3-ABF2-FAD7745798AF}"/>
    <cellStyle name="Normal 55 56 4" xfId="29660" xr:uid="{2973D537-2500-41F8-AB47-8BA849208B6C}"/>
    <cellStyle name="Normal 55 56 5" xfId="35358" xr:uid="{FDEF594E-7DED-45E3-B215-7B021D193B2F}"/>
    <cellStyle name="Normal 55 57" xfId="8595" xr:uid="{0D79821A-1E8E-4731-8D75-C479D2E12270}"/>
    <cellStyle name="Normal 55 57 2" xfId="17427" xr:uid="{F2DAFF55-7C74-4CDD-B7C3-2C319D44664A}"/>
    <cellStyle name="Normal 55 57 3" xfId="23963" xr:uid="{17B00BBA-DDA1-449F-BD27-5B3E4E9D87C1}"/>
    <cellStyle name="Normal 55 57 4" xfId="29661" xr:uid="{8981B0F8-721C-4944-B286-E5C6BD89A740}"/>
    <cellStyle name="Normal 55 57 5" xfId="35359" xr:uid="{6245C98F-23C0-49C9-8947-074A75E34D6B}"/>
    <cellStyle name="Normal 55 58" xfId="8596" xr:uid="{221E7EB2-B212-4D95-94F1-E0A078D66226}"/>
    <cellStyle name="Normal 55 58 2" xfId="17428" xr:uid="{411D53A6-0D13-48FF-A086-05F11D1669C7}"/>
    <cellStyle name="Normal 55 58 3" xfId="23964" xr:uid="{F7FF827F-439D-4739-A8EB-83A01CC2A3C6}"/>
    <cellStyle name="Normal 55 58 4" xfId="29662" xr:uid="{49361EC4-D672-4074-BF6F-7AF31BEA0C51}"/>
    <cellStyle name="Normal 55 58 5" xfId="35360" xr:uid="{CFF69723-1553-4E12-98B4-62B90E1AAA81}"/>
    <cellStyle name="Normal 55 59" xfId="8597" xr:uid="{07C54032-0041-4295-A6D3-5828E922973A}"/>
    <cellStyle name="Normal 55 59 2" xfId="17429" xr:uid="{53E76E54-B7D5-459D-A8BC-3E63C889FCF2}"/>
    <cellStyle name="Normal 55 59 3" xfId="23965" xr:uid="{4A4AE6EF-B6A9-4A45-A247-80474E64E4B3}"/>
    <cellStyle name="Normal 55 59 4" xfId="29663" xr:uid="{A0CDB386-B870-4976-A0EE-6B2359CF1797}"/>
    <cellStyle name="Normal 55 59 5" xfId="35361" xr:uid="{85CDC3D1-B84F-450D-B095-6B8EBF8BDE96}"/>
    <cellStyle name="Normal 55 6" xfId="8598" xr:uid="{8DA301A9-CD68-432E-B0A0-3D821976890B}"/>
    <cellStyle name="Normal 55 6 2" xfId="8599" xr:uid="{A05E999E-6730-4466-B56F-62D4A255DF6C}"/>
    <cellStyle name="Normal 55 6 2 2" xfId="17431" xr:uid="{01B87404-1044-46E6-BA72-90DB93E08D4F}"/>
    <cellStyle name="Normal 55 6 2 3" xfId="23967" xr:uid="{CD14C124-F32C-429E-9951-12F82360D0A7}"/>
    <cellStyle name="Normal 55 6 2 4" xfId="29665" xr:uid="{863CCD47-C22A-491C-A30C-42578823E76F}"/>
    <cellStyle name="Normal 55 6 2 5" xfId="35363" xr:uid="{3D5CA72C-9372-43C3-A676-E9B7DE02CDC1}"/>
    <cellStyle name="Normal 55 6 3" xfId="8600" xr:uid="{2A397BE8-625C-4DB9-AE4C-9C225B9F4C55}"/>
    <cellStyle name="Normal 55 6 4" xfId="8601" xr:uid="{C326D72A-B287-465B-BFCC-00D2306EB0D6}"/>
    <cellStyle name="Normal 55 6 5" xfId="17430" xr:uid="{6A73401A-BE64-4A3B-B9C7-C6CE7D4E4533}"/>
    <cellStyle name="Normal 55 6 6" xfId="23966" xr:uid="{2DC9048C-F660-45A5-B760-CF6BFD5EE06D}"/>
    <cellStyle name="Normal 55 6 7" xfId="29664" xr:uid="{FD04EAE6-4862-4C40-AD3A-CED984092336}"/>
    <cellStyle name="Normal 55 6 8" xfId="35362" xr:uid="{DB48D070-AA42-465F-983D-E34246190B0D}"/>
    <cellStyle name="Normal 55 60" xfId="8602" xr:uid="{9F8CA4FF-1717-4791-B185-A50A9C0AF7E6}"/>
    <cellStyle name="Normal 55 60 2" xfId="17432" xr:uid="{24A7F6D9-445B-4247-9F4C-695B2EB365DE}"/>
    <cellStyle name="Normal 55 60 3" xfId="23968" xr:uid="{4FA4B25B-E5D6-43E4-BD92-E79DD4AE948D}"/>
    <cellStyle name="Normal 55 60 4" xfId="29666" xr:uid="{48A6630F-A2F2-4444-9AEA-ECD2E3770BFA}"/>
    <cellStyle name="Normal 55 60 5" xfId="35364" xr:uid="{C1409E4A-F1A4-41B1-BC54-07B7776F94D6}"/>
    <cellStyle name="Normal 55 61" xfId="8603" xr:uid="{43B1367E-84E7-4E2B-8EB8-1606691AADD0}"/>
    <cellStyle name="Normal 55 61 2" xfId="17433" xr:uid="{3CDD9739-52C6-4884-A04D-B138F18EDD69}"/>
    <cellStyle name="Normal 55 61 3" xfId="23969" xr:uid="{06B85BC5-FAEC-499F-8C6C-5BD346B85404}"/>
    <cellStyle name="Normal 55 61 4" xfId="29667" xr:uid="{E6CE9E9E-3686-4F53-AFCF-FD57F5B4EA62}"/>
    <cellStyle name="Normal 55 61 5" xfId="35365" xr:uid="{F97DDE9E-E8E2-4469-8AFC-126D0DADB9DF}"/>
    <cellStyle name="Normal 55 62" xfId="8604" xr:uid="{6349DD88-5893-4EE0-85A5-AE130552C5BB}"/>
    <cellStyle name="Normal 55 62 2" xfId="17434" xr:uid="{80B9D7F2-C974-4467-83C4-99850D98A6EF}"/>
    <cellStyle name="Normal 55 62 3" xfId="23970" xr:uid="{65393B78-E928-4567-BF65-95812FB62DE2}"/>
    <cellStyle name="Normal 55 62 4" xfId="29668" xr:uid="{133AB285-BB14-414A-843D-D9BAFCFB437C}"/>
    <cellStyle name="Normal 55 62 5" xfId="35366" xr:uid="{A13F0830-9FCC-4FC3-AF1A-6228F156D341}"/>
    <cellStyle name="Normal 55 7" xfId="8605" xr:uid="{9892FC8D-3EA4-4702-B17C-6C33780C856A}"/>
    <cellStyle name="Normal 55 7 2" xfId="8606" xr:uid="{21985206-01B3-45EE-97B0-BE90D104618D}"/>
    <cellStyle name="Normal 55 7 2 2" xfId="17436" xr:uid="{7F50755C-5775-4CB0-A7AD-FC3ADDEE5B7D}"/>
    <cellStyle name="Normal 55 7 2 3" xfId="23972" xr:uid="{8DA95061-E6F0-40E3-A152-DE62354E1BBE}"/>
    <cellStyle name="Normal 55 7 2 4" xfId="29670" xr:uid="{BF4FE347-EC57-4A5A-99E5-46E1C0F1E4DC}"/>
    <cellStyle name="Normal 55 7 2 5" xfId="35368" xr:uid="{CB4832C4-4DC6-48C2-AD62-7D9BF7139B0B}"/>
    <cellStyle name="Normal 55 7 3" xfId="8607" xr:uid="{52030408-2CB7-43E4-B808-47D599406699}"/>
    <cellStyle name="Normal 55 7 4" xfId="8608" xr:uid="{369107F3-9F73-479E-8A51-9D60E1D068E5}"/>
    <cellStyle name="Normal 55 7 5" xfId="17435" xr:uid="{D820AD9E-6677-4398-837E-FDB3B31181F7}"/>
    <cellStyle name="Normal 55 7 6" xfId="23971" xr:uid="{CD97BEA5-9775-4004-BD67-2F86302390E1}"/>
    <cellStyle name="Normal 55 7 7" xfId="29669" xr:uid="{F2EDD590-EDA6-4136-9A6A-7122092E15BC}"/>
    <cellStyle name="Normal 55 7 8" xfId="35367" xr:uid="{180A1957-A190-41E7-A867-C967A6DC9349}"/>
    <cellStyle name="Normal 55 8" xfId="8609" xr:uid="{436E8BC6-8FE1-4654-A373-7CAED8F831A5}"/>
    <cellStyle name="Normal 55 8 2" xfId="8610" xr:uid="{91574C58-CAD2-4847-90C8-C4455184E246}"/>
    <cellStyle name="Normal 55 8 2 2" xfId="17438" xr:uid="{E4704FCC-2EDB-49B7-A412-C5944A022176}"/>
    <cellStyle name="Normal 55 8 2 3" xfId="23974" xr:uid="{B0235A6E-4759-4B76-B40B-612C1BB7B76A}"/>
    <cellStyle name="Normal 55 8 2 4" xfId="29672" xr:uid="{02433FD5-BD1B-4B43-BC5B-C1DBBA6B7720}"/>
    <cellStyle name="Normal 55 8 2 5" xfId="35370" xr:uid="{277A4AC7-9F64-486F-ADE8-232768EADA0B}"/>
    <cellStyle name="Normal 55 8 3" xfId="8611" xr:uid="{A24EF614-E0F7-4DCD-8A06-D1297D163753}"/>
    <cellStyle name="Normal 55 8 4" xfId="8612" xr:uid="{D6108BBF-59D6-4367-B592-985B9D1B84D9}"/>
    <cellStyle name="Normal 55 8 5" xfId="17437" xr:uid="{79B34FD5-A10E-4493-9FC2-E9DDC6E4F6B2}"/>
    <cellStyle name="Normal 55 8 6" xfId="23973" xr:uid="{3D0BB5CB-DEBA-4905-9E4C-88F3D70AD6AF}"/>
    <cellStyle name="Normal 55 8 7" xfId="29671" xr:uid="{087381D1-76AA-4D57-BD15-89564E2722CD}"/>
    <cellStyle name="Normal 55 8 8" xfId="35369" xr:uid="{5962316D-55CD-4EB8-B3C3-40C5CDA673D3}"/>
    <cellStyle name="Normal 55 9" xfId="8613" xr:uid="{05AEBED2-13D9-4E3F-8782-ACCA159B96FD}"/>
    <cellStyle name="Normal 55 9 2" xfId="8614" xr:uid="{D05390D8-892A-436B-BF73-6E270F22C27E}"/>
    <cellStyle name="Normal 55 9 2 2" xfId="17440" xr:uid="{81CC8BB5-646F-45CB-8A91-FFFB5256A49F}"/>
    <cellStyle name="Normal 55 9 2 3" xfId="23976" xr:uid="{7BCF7B1B-FFCA-4A22-96E9-47B831879013}"/>
    <cellStyle name="Normal 55 9 2 4" xfId="29674" xr:uid="{C6643AC2-D10A-49C8-BAF7-A318FB3A6525}"/>
    <cellStyle name="Normal 55 9 2 5" xfId="35372" xr:uid="{508CD123-C7A1-4044-A1F9-8AA3048F101C}"/>
    <cellStyle name="Normal 55 9 3" xfId="8615" xr:uid="{632AE6E8-7233-4EDB-9809-D697E154DFB6}"/>
    <cellStyle name="Normal 55 9 4" xfId="8616" xr:uid="{32910717-EB42-4F3D-8B15-5C7CE4217AE4}"/>
    <cellStyle name="Normal 55 9 5" xfId="17439" xr:uid="{377202AD-2DBB-4B51-BC10-5704F5F65B23}"/>
    <cellStyle name="Normal 55 9 6" xfId="23975" xr:uid="{1191B0F8-815F-4804-B4DA-85F60AC9BEC0}"/>
    <cellStyle name="Normal 55 9 7" xfId="29673" xr:uid="{E700C0F0-7B58-4905-9E7F-C5E2651E5964}"/>
    <cellStyle name="Normal 55 9 8" xfId="35371" xr:uid="{C2E5446C-5506-4482-B997-A32A06A26BDE}"/>
    <cellStyle name="Normal 56" xfId="24" xr:uid="{4615ADC1-2BDB-4A62-B3DD-B441B99D3742}"/>
    <cellStyle name="Normal 56 10" xfId="8617" xr:uid="{C2E07C49-5957-4CFC-BE71-5BFA7A02D160}"/>
    <cellStyle name="Normal 56 11" xfId="8618" xr:uid="{9DE38E77-D1F6-41B4-A024-853D54B77FCD}"/>
    <cellStyle name="Normal 56 12" xfId="8619" xr:uid="{BF74DB2B-0CB9-430A-AD8B-C6402F11F5D3}"/>
    <cellStyle name="Normal 56 13" xfId="8620" xr:uid="{1396B880-08CA-4CA3-AFA6-C04B1954F6A9}"/>
    <cellStyle name="Normal 56 14" xfId="8621" xr:uid="{4A5EDC76-C05E-40E7-92E4-DCB5D307861D}"/>
    <cellStyle name="Normal 56 15" xfId="8622" xr:uid="{4377D9CB-2E73-4D7A-AFC5-ECBF5060781E}"/>
    <cellStyle name="Normal 56 16" xfId="8623" xr:uid="{E46DC598-6FAF-4196-B9CE-1503EF73EB48}"/>
    <cellStyle name="Normal 56 17" xfId="8624" xr:uid="{F0EBC07A-18A5-4166-B18B-A1C5B519062D}"/>
    <cellStyle name="Normal 56 18" xfId="13934" xr:uid="{D45BC86F-07C2-4238-8D83-3E8A9796CE3B}"/>
    <cellStyle name="Normal 56 18 2" xfId="20126" xr:uid="{A3942D9B-F4B5-49C5-9C7C-E6E1FD56C184}"/>
    <cellStyle name="Normal 56 19" xfId="1208" xr:uid="{541917D6-CC73-486C-A2C0-9F91B3AC5DB8}"/>
    <cellStyle name="Normal 56 2" xfId="46" xr:uid="{C10EDE5F-5E43-4683-8A75-9AB936ABC4F0}"/>
    <cellStyle name="Normal 56 2 2" xfId="13945" xr:uid="{6578E01B-2BF0-4938-AD8A-C3CE566954EC}"/>
    <cellStyle name="Normal 56 2 2 2" xfId="20132" xr:uid="{62FDA719-7393-4DD2-8258-9458305C58F4}"/>
    <cellStyle name="Normal 56 2 3" xfId="8625" xr:uid="{0ADF946E-98A9-4D38-82C5-C83D54A2BCCC}"/>
    <cellStyle name="Normal 56 2 4" xfId="19669" xr:uid="{66F0BBF1-476B-415C-A088-927BB6DAF504}"/>
    <cellStyle name="Normal 56 20" xfId="19658" xr:uid="{274AC799-81D1-4598-8183-58B59F8E52E1}"/>
    <cellStyle name="Normal 56 3" xfId="66" xr:uid="{8329C6E6-3B38-4722-8BAC-468F209673FC}"/>
    <cellStyle name="Normal 56 3 2" xfId="13952" xr:uid="{7DA3BDE6-4DC3-416E-BE05-9A03C105A0AB}"/>
    <cellStyle name="Normal 56 3 2 2" xfId="20137" xr:uid="{14B70F85-BE66-4384-8F72-480D56C882BE}"/>
    <cellStyle name="Normal 56 3 3" xfId="8626" xr:uid="{B90E427D-D2B9-4A20-AD6F-2250445FDEB4}"/>
    <cellStyle name="Normal 56 3 4" xfId="19676" xr:uid="{23DAC7D9-C32C-4B24-9BCF-F948C6FE7B68}"/>
    <cellStyle name="Normal 56 4" xfId="8627" xr:uid="{3C4FA477-74C5-4701-AFB8-925EF8E37F37}"/>
    <cellStyle name="Normal 56 5" xfId="8628" xr:uid="{7A524E62-69D5-40DE-A128-C0424AB2E5B6}"/>
    <cellStyle name="Normal 56 6" xfId="8629" xr:uid="{FDF43023-0692-4F5D-A306-DE60AE9DBF30}"/>
    <cellStyle name="Normal 56 7" xfId="8630" xr:uid="{E74D4FB5-617E-424B-BF04-8EC2E537242C}"/>
    <cellStyle name="Normal 56 8" xfId="8631" xr:uid="{289CAE93-EB48-4F1B-993E-E470A701CDCC}"/>
    <cellStyle name="Normal 56 9" xfId="8632" xr:uid="{4279E137-E46B-45C8-8572-8F89B31C94F7}"/>
    <cellStyle name="Normal 57" xfId="1209" xr:uid="{D3903A1D-0B21-4199-94B8-335BB04FDC7D}"/>
    <cellStyle name="Normal 57 10" xfId="8633" xr:uid="{8D2613A1-1BE2-4852-B4B2-A6FB3A271108}"/>
    <cellStyle name="Normal 57 10 2" xfId="8634" xr:uid="{959D56B8-C627-4E94-B2D5-F25FC9C5B9C6}"/>
    <cellStyle name="Normal 57 10 2 2" xfId="17442" xr:uid="{E9ED73A0-412F-4CFF-93BD-A76FEBCA1291}"/>
    <cellStyle name="Normal 57 10 2 3" xfId="23978" xr:uid="{EC38C9F1-A508-4CA0-BAE7-461F51FF9767}"/>
    <cellStyle name="Normal 57 10 2 4" xfId="29676" xr:uid="{4582DD0D-EAA2-4BDC-82CE-4AB8AC796313}"/>
    <cellStyle name="Normal 57 10 2 5" xfId="35374" xr:uid="{2681534B-34D4-417B-9C8A-F6BD87B3005C}"/>
    <cellStyle name="Normal 57 10 3" xfId="8635" xr:uid="{D41ACF4D-FB4C-4896-8EFF-C49495E623F7}"/>
    <cellStyle name="Normal 57 10 4" xfId="8636" xr:uid="{E179394D-2A74-4D9F-B8DE-41948E6DDA9E}"/>
    <cellStyle name="Normal 57 10 5" xfId="17441" xr:uid="{4E48B498-2CB1-4461-B482-92BA07B2413D}"/>
    <cellStyle name="Normal 57 10 6" xfId="23977" xr:uid="{F53EDC24-F7B9-40E4-95CB-CE7B5F09C700}"/>
    <cellStyle name="Normal 57 10 7" xfId="29675" xr:uid="{5DF3E5B7-C812-4E65-85DF-7420E7C3F9BD}"/>
    <cellStyle name="Normal 57 10 8" xfId="35373" xr:uid="{368B22D8-0683-4F43-9364-76AEF9947E0D}"/>
    <cellStyle name="Normal 57 11" xfId="8637" xr:uid="{3891FBDE-2AFA-4D0B-A851-9A20A60FC146}"/>
    <cellStyle name="Normal 57 11 2" xfId="8638" xr:uid="{C784B191-F3E0-48E8-A968-91B0090F20A3}"/>
    <cellStyle name="Normal 57 11 2 2" xfId="17444" xr:uid="{9E8B9C62-5A4C-4A37-91BB-FD66DEAF7E09}"/>
    <cellStyle name="Normal 57 11 2 3" xfId="23980" xr:uid="{7102E602-4AAF-4D59-856E-3A196DBE3C6B}"/>
    <cellStyle name="Normal 57 11 2 4" xfId="29678" xr:uid="{A3D82360-4AC3-4B15-9FD8-344887F87CCB}"/>
    <cellStyle name="Normal 57 11 2 5" xfId="35376" xr:uid="{BBB54070-7CF1-4C74-A70D-4EFDB429FE81}"/>
    <cellStyle name="Normal 57 11 3" xfId="8639" xr:uid="{82094782-F0E1-488D-88F1-C97F65CCEE5E}"/>
    <cellStyle name="Normal 57 11 4" xfId="8640" xr:uid="{B41E9234-3450-48E2-966D-4779C32DEF18}"/>
    <cellStyle name="Normal 57 11 5" xfId="17443" xr:uid="{8579AF0B-CFAE-40D4-AA66-9BD5F26EAB0D}"/>
    <cellStyle name="Normal 57 11 6" xfId="23979" xr:uid="{F9CA05F5-1F34-4994-82C3-8F8983768664}"/>
    <cellStyle name="Normal 57 11 7" xfId="29677" xr:uid="{851FBDC0-AAE5-4048-80A4-F97574C1B515}"/>
    <cellStyle name="Normal 57 11 8" xfId="35375" xr:uid="{1218C6C7-3D43-4F48-988D-8DC490205BDC}"/>
    <cellStyle name="Normal 57 12" xfId="8641" xr:uid="{AEC21B2B-E269-4646-86C4-11449DB6E7AA}"/>
    <cellStyle name="Normal 57 12 2" xfId="8642" xr:uid="{B19F259D-39DA-4322-ABF7-A8854C7E1E7A}"/>
    <cellStyle name="Normal 57 12 2 2" xfId="17446" xr:uid="{1A3F80E1-2D0F-48FA-9684-2943AA71AECB}"/>
    <cellStyle name="Normal 57 12 2 3" xfId="23982" xr:uid="{E551E88C-EF4A-4B3A-A6F4-D08D88D8C3A3}"/>
    <cellStyle name="Normal 57 12 2 4" xfId="29680" xr:uid="{9BA2D5F1-275B-45F5-95E3-3B0919E686FB}"/>
    <cellStyle name="Normal 57 12 2 5" xfId="35378" xr:uid="{DFCCFECA-59D5-45AB-A039-7AAE01A61906}"/>
    <cellStyle name="Normal 57 12 3" xfId="8643" xr:uid="{A1AB35DB-6650-4A6F-9A63-BBF52684819C}"/>
    <cellStyle name="Normal 57 12 4" xfId="8644" xr:uid="{8004523D-B532-4D78-AE6C-915F91A673BB}"/>
    <cellStyle name="Normal 57 12 5" xfId="17445" xr:uid="{7ECE09C0-3B3D-4810-9238-C5F5393C14BB}"/>
    <cellStyle name="Normal 57 12 6" xfId="23981" xr:uid="{348B2145-D4AB-4C6C-B2E9-2CD0AE03D55F}"/>
    <cellStyle name="Normal 57 12 7" xfId="29679" xr:uid="{1C314E8A-B989-49C4-8A12-45B24423BE67}"/>
    <cellStyle name="Normal 57 12 8" xfId="35377" xr:uid="{35D62876-227F-48DC-8C58-EE942D6FD529}"/>
    <cellStyle name="Normal 57 13" xfId="8645" xr:uid="{8100E3FD-6994-487E-8870-4D07BB95CCE7}"/>
    <cellStyle name="Normal 57 13 2" xfId="8646" xr:uid="{E5E9D7B9-E4F1-46B6-A8BD-27C7640A143A}"/>
    <cellStyle name="Normal 57 13 2 2" xfId="17448" xr:uid="{DA951EAD-0CF2-43F7-98CC-1C694BB41F3C}"/>
    <cellStyle name="Normal 57 13 2 3" xfId="23984" xr:uid="{FF5FEC3D-42BB-4B46-8858-DA8B3EDFF3B6}"/>
    <cellStyle name="Normal 57 13 2 4" xfId="29682" xr:uid="{8F5F67E4-B66B-454F-820F-EC4D3E15A92C}"/>
    <cellStyle name="Normal 57 13 2 5" xfId="35380" xr:uid="{75FE27AB-A90D-4C7D-8F32-3B26F20E4027}"/>
    <cellStyle name="Normal 57 13 3" xfId="8647" xr:uid="{CA840FBD-0757-4E70-B198-4A535C96E777}"/>
    <cellStyle name="Normal 57 13 4" xfId="8648" xr:uid="{662E1AAA-3761-41F4-9FAE-1476F41681CF}"/>
    <cellStyle name="Normal 57 13 5" xfId="17447" xr:uid="{237A1C98-8E73-4DD0-A4D6-CCD0065F152D}"/>
    <cellStyle name="Normal 57 13 6" xfId="23983" xr:uid="{C6A165E8-7CEE-492A-89FD-FDA0EA63949F}"/>
    <cellStyle name="Normal 57 13 7" xfId="29681" xr:uid="{CBFB6F1D-1DF8-4FBF-84CB-8D8B95E22D8B}"/>
    <cellStyle name="Normal 57 13 8" xfId="35379" xr:uid="{B3FDBABE-3033-4192-88DB-EBAECBC250AA}"/>
    <cellStyle name="Normal 57 14" xfId="8649" xr:uid="{75D26A10-142C-405C-9C4F-4FA5BC2AED35}"/>
    <cellStyle name="Normal 57 14 2" xfId="8650" xr:uid="{B04A0690-CBED-4760-BB1C-D1BB56846D9D}"/>
    <cellStyle name="Normal 57 14 2 2" xfId="17450" xr:uid="{076B27A9-095E-434E-8030-4B99591F5610}"/>
    <cellStyle name="Normal 57 14 2 3" xfId="23986" xr:uid="{EB581D9B-210C-4F8D-8EF1-9B8B1DC0779A}"/>
    <cellStyle name="Normal 57 14 2 4" xfId="29684" xr:uid="{B5386C36-EC19-423A-B69A-B61B0EF16D09}"/>
    <cellStyle name="Normal 57 14 2 5" xfId="35382" xr:uid="{E06252F9-C7F4-45DE-A84E-213FE4A4D91E}"/>
    <cellStyle name="Normal 57 14 3" xfId="8651" xr:uid="{F67CC477-1BAB-4B48-8F12-A052A8D0B0E6}"/>
    <cellStyle name="Normal 57 14 4" xfId="8652" xr:uid="{F59AE10A-EFC5-4E72-B379-7688F8346190}"/>
    <cellStyle name="Normal 57 14 5" xfId="17449" xr:uid="{2159B646-DC55-4EC5-B242-788964012C69}"/>
    <cellStyle name="Normal 57 14 6" xfId="23985" xr:uid="{C2732CE2-24EE-4751-A207-D75103A7C640}"/>
    <cellStyle name="Normal 57 14 7" xfId="29683" xr:uid="{EDF7BFB9-B4B5-45AC-827E-6515847E9DEB}"/>
    <cellStyle name="Normal 57 14 8" xfId="35381" xr:uid="{7A35CDB2-ED37-4E41-BA69-459423F7EE5D}"/>
    <cellStyle name="Normal 57 15" xfId="8653" xr:uid="{DF1135AE-4C4B-4957-9960-666C877E8FAE}"/>
    <cellStyle name="Normal 57 15 2" xfId="8654" xr:uid="{CBD4456B-1D6B-445D-ABA3-E758C9F6C72A}"/>
    <cellStyle name="Normal 57 15 2 2" xfId="17452" xr:uid="{7ABA0729-95E9-4507-924E-22528AA5182A}"/>
    <cellStyle name="Normal 57 15 2 3" xfId="23988" xr:uid="{CC815D31-D167-4D59-859C-F6D080E5A621}"/>
    <cellStyle name="Normal 57 15 2 4" xfId="29686" xr:uid="{A3EA8290-317D-4CF8-B970-63BB4E821E75}"/>
    <cellStyle name="Normal 57 15 2 5" xfId="35384" xr:uid="{4F37577B-5BCF-452A-8D92-CC33C87FC846}"/>
    <cellStyle name="Normal 57 15 3" xfId="8655" xr:uid="{9B2F6626-F27B-43AD-8DD9-85F9849C42E2}"/>
    <cellStyle name="Normal 57 15 4" xfId="8656" xr:uid="{C0B365B9-27B9-40FE-9C4D-21EB56A1AD23}"/>
    <cellStyle name="Normal 57 15 5" xfId="17451" xr:uid="{307C53E6-75B8-4291-8E5D-9F99FDCCCDA7}"/>
    <cellStyle name="Normal 57 15 6" xfId="23987" xr:uid="{34A34479-9E3E-43E0-909A-00BB456A7C54}"/>
    <cellStyle name="Normal 57 15 7" xfId="29685" xr:uid="{A00EAFDB-02E5-4D13-BF08-9EFF235D30A4}"/>
    <cellStyle name="Normal 57 15 8" xfId="35383" xr:uid="{CAA66D06-B0F9-4502-8893-75CC5B9FBDDA}"/>
    <cellStyle name="Normal 57 16" xfId="8657" xr:uid="{36307676-5A67-4C2A-976E-D1325946B9A9}"/>
    <cellStyle name="Normal 57 16 2" xfId="8658" xr:uid="{32A16EC0-1E92-4A90-A6E7-FE43E753A738}"/>
    <cellStyle name="Normal 57 16 2 2" xfId="17454" xr:uid="{ACB34861-3567-45F3-9D64-40DBD77553B8}"/>
    <cellStyle name="Normal 57 16 2 3" xfId="23990" xr:uid="{46E77992-F30C-4134-86FC-4489F359405F}"/>
    <cellStyle name="Normal 57 16 2 4" xfId="29688" xr:uid="{99CB369E-DA13-41D8-88D8-0600CAC22E45}"/>
    <cellStyle name="Normal 57 16 2 5" xfId="35386" xr:uid="{368CACE4-2842-4E01-A2FF-A3C5E0C23745}"/>
    <cellStyle name="Normal 57 16 3" xfId="8659" xr:uid="{6E1ED610-481B-4885-9A4F-D61A04A12F67}"/>
    <cellStyle name="Normal 57 16 4" xfId="8660" xr:uid="{7A7A49B7-62FA-495D-814F-B1DD18D8ED8E}"/>
    <cellStyle name="Normal 57 16 5" xfId="17453" xr:uid="{F79171D3-9229-4814-8219-39E612398F4E}"/>
    <cellStyle name="Normal 57 16 6" xfId="23989" xr:uid="{CD32BA14-9860-48BC-A777-FF6C946C5570}"/>
    <cellStyle name="Normal 57 16 7" xfId="29687" xr:uid="{D0052632-3043-4CB6-BA04-1368E5DA4E48}"/>
    <cellStyle name="Normal 57 16 8" xfId="35385" xr:uid="{4868ABD2-981B-45F0-95ED-EB4AFBA86A72}"/>
    <cellStyle name="Normal 57 17" xfId="8661" xr:uid="{6ED846C4-BCFA-4607-9D46-AAC32BFB5E63}"/>
    <cellStyle name="Normal 57 17 2" xfId="8662" xr:uid="{9CC814EC-53B8-42FC-A549-6883BBE9C2C3}"/>
    <cellStyle name="Normal 57 17 2 2" xfId="17456" xr:uid="{92018EDC-F1A7-4E60-86B6-DD0B0D459064}"/>
    <cellStyle name="Normal 57 17 2 3" xfId="23992" xr:uid="{4F551F96-9E96-4ABF-932D-C7D599363FB8}"/>
    <cellStyle name="Normal 57 17 2 4" xfId="29690" xr:uid="{A273F48D-06C1-436F-9DEE-4690A52E41E2}"/>
    <cellStyle name="Normal 57 17 2 5" xfId="35388" xr:uid="{ADD46338-B5F2-42AB-938C-C16D74651262}"/>
    <cellStyle name="Normal 57 17 3" xfId="8663" xr:uid="{942CF2EB-CADC-4A93-AD2A-96AB5D03E26F}"/>
    <cellStyle name="Normal 57 17 4" xfId="8664" xr:uid="{58744F63-E5B8-4A53-A7CD-3D738C382F62}"/>
    <cellStyle name="Normal 57 17 5" xfId="17455" xr:uid="{F1398834-B246-494C-A353-C9CCFA3B96D9}"/>
    <cellStyle name="Normal 57 17 6" xfId="23991" xr:uid="{F33DEBFC-B238-423B-B6D7-60BED371CBFD}"/>
    <cellStyle name="Normal 57 17 7" xfId="29689" xr:uid="{CD10BFE5-247E-4776-874C-D65436C05C83}"/>
    <cellStyle name="Normal 57 17 8" xfId="35387" xr:uid="{5722B3DC-22BE-493A-86AB-EB807458F826}"/>
    <cellStyle name="Normal 57 18" xfId="8665" xr:uid="{42AC310F-8BA8-4351-A0EC-661DBE8BFED1}"/>
    <cellStyle name="Normal 57 18 2" xfId="8666" xr:uid="{8F1CFED9-236D-4A86-B86D-522103BFC5B7}"/>
    <cellStyle name="Normal 57 18 2 2" xfId="17458" xr:uid="{CEB489A7-3E24-46C2-8540-ED289520F18B}"/>
    <cellStyle name="Normal 57 18 2 3" xfId="23994" xr:uid="{09F03DBF-54B6-411B-BFB1-E0624649A222}"/>
    <cellStyle name="Normal 57 18 2 4" xfId="29692" xr:uid="{5378F750-B924-4C8D-97AA-44C1056B9D02}"/>
    <cellStyle name="Normal 57 18 2 5" xfId="35390" xr:uid="{99280A0A-4C31-441A-BC6C-3225D3138B87}"/>
    <cellStyle name="Normal 57 18 3" xfId="8667" xr:uid="{8767DBFF-8ACF-45A0-923F-628A333C884E}"/>
    <cellStyle name="Normal 57 18 4" xfId="8668" xr:uid="{95E7B242-8E7F-4505-B7D4-12ACD8A3ECCD}"/>
    <cellStyle name="Normal 57 18 5" xfId="17457" xr:uid="{A7384433-4B4E-4065-9C80-B142108A31F7}"/>
    <cellStyle name="Normal 57 18 6" xfId="23993" xr:uid="{3B1A88C7-3714-4B57-8C9A-E62642C9C290}"/>
    <cellStyle name="Normal 57 18 7" xfId="29691" xr:uid="{EFC353D8-011A-4D46-9AC5-E675B8904F6C}"/>
    <cellStyle name="Normal 57 18 8" xfId="35389" xr:uid="{6A145A63-0BAA-4E19-BD75-CE7848AC757A}"/>
    <cellStyle name="Normal 57 19" xfId="8669" xr:uid="{DB362CAC-2FAA-470F-8DD4-F7D8050B8993}"/>
    <cellStyle name="Normal 57 19 2" xfId="8670" xr:uid="{768ABB34-BD9C-47BE-8C8F-060DF65F62BB}"/>
    <cellStyle name="Normal 57 19 2 2" xfId="17460" xr:uid="{FA6D311F-B7A9-4651-A508-A280FAC7B67E}"/>
    <cellStyle name="Normal 57 19 2 3" xfId="23996" xr:uid="{60006DFE-F343-4C93-99CB-890DB89CC124}"/>
    <cellStyle name="Normal 57 19 2 4" xfId="29694" xr:uid="{88E2918B-7CB5-4ED9-BE03-1AF1BB4B6E36}"/>
    <cellStyle name="Normal 57 19 2 5" xfId="35392" xr:uid="{A801A271-DF7D-492F-BCDC-BF4FFC9ED1B6}"/>
    <cellStyle name="Normal 57 19 3" xfId="8671" xr:uid="{8C742568-30DC-4111-A51A-FCEE3790695A}"/>
    <cellStyle name="Normal 57 19 4" xfId="8672" xr:uid="{F0A3A0E3-7024-4CE0-B8B0-85033D4A1F48}"/>
    <cellStyle name="Normal 57 19 5" xfId="17459" xr:uid="{C81ED99D-57A2-4302-BF91-AF8327B4409E}"/>
    <cellStyle name="Normal 57 19 6" xfId="23995" xr:uid="{7E4639D1-FAA7-4A47-9358-7C4277A2B551}"/>
    <cellStyle name="Normal 57 19 7" xfId="29693" xr:uid="{7FB6EAEA-0921-4020-82EF-E49349DE7926}"/>
    <cellStyle name="Normal 57 19 8" xfId="35391" xr:uid="{1734B177-BEEE-40FF-B236-07712E65EB2C}"/>
    <cellStyle name="Normal 57 2" xfId="8673" xr:uid="{3074CF74-2562-4FBC-BC54-D9651D360C6D}"/>
    <cellStyle name="Normal 57 2 2" xfId="8674" xr:uid="{001FFE3D-6E6D-459B-9798-43DDF655CAD7}"/>
    <cellStyle name="Normal 57 2 2 2" xfId="17462" xr:uid="{F9BA35EA-AC61-428D-B94A-1697688A6D9F}"/>
    <cellStyle name="Normal 57 2 2 3" xfId="23998" xr:uid="{5D774A35-9B79-4FA5-979C-1374B620FBB7}"/>
    <cellStyle name="Normal 57 2 2 4" xfId="29696" xr:uid="{B73F41F0-0BDF-4D6D-BF89-4787454B7040}"/>
    <cellStyle name="Normal 57 2 2 5" xfId="35394" xr:uid="{7E527469-D9A7-4ACE-A214-364F2168C5AA}"/>
    <cellStyle name="Normal 57 2 3" xfId="8675" xr:uid="{9B47CC7E-7238-45FA-8B63-16FA7C1C3216}"/>
    <cellStyle name="Normal 57 2 4" xfId="8676" xr:uid="{EF7D1E83-37DE-4623-B768-D22B841CAFD3}"/>
    <cellStyle name="Normal 57 2 5" xfId="17461" xr:uid="{8A072BB3-E945-4E51-8284-6ACC7241C204}"/>
    <cellStyle name="Normal 57 2 6" xfId="23997" xr:uid="{D6F062D6-E462-45B8-81C7-1B6D503E048F}"/>
    <cellStyle name="Normal 57 2 7" xfId="29695" xr:uid="{EDF80C0A-8983-495E-9279-93D4B4C5E05E}"/>
    <cellStyle name="Normal 57 2 8" xfId="35393" xr:uid="{9D2DEA31-9148-4D63-9DEF-C4FD1D73494F}"/>
    <cellStyle name="Normal 57 20" xfId="8677" xr:uid="{BB17DE33-68C6-4C89-A716-8CDC244A92C0}"/>
    <cellStyle name="Normal 57 20 2" xfId="17463" xr:uid="{B1258081-B148-4631-9282-6315DC6C5387}"/>
    <cellStyle name="Normal 57 20 3" xfId="23999" xr:uid="{780EA300-B491-4BAC-9ABB-8F349C8DD2C7}"/>
    <cellStyle name="Normal 57 20 4" xfId="29697" xr:uid="{2959CCF6-A3AE-4CBB-8B8C-3C18C946A0F1}"/>
    <cellStyle name="Normal 57 20 5" xfId="35395" xr:uid="{81D7DA93-EA14-44F4-998E-0629D0D6A8F3}"/>
    <cellStyle name="Normal 57 21" xfId="8678" xr:uid="{9587D844-B136-4D79-9017-2BA025BC6A8A}"/>
    <cellStyle name="Normal 57 21 2" xfId="17464" xr:uid="{B1855A32-7A74-4803-90D0-AA7F7B04AD80}"/>
    <cellStyle name="Normal 57 21 3" xfId="24000" xr:uid="{6F264316-702F-4202-91B0-9B55CFDF9DC5}"/>
    <cellStyle name="Normal 57 21 4" xfId="29698" xr:uid="{75B7605C-0165-4F66-8DBD-AFFE7E30DD10}"/>
    <cellStyle name="Normal 57 21 5" xfId="35396" xr:uid="{D53F8DCC-C8D0-4EC3-847F-94881E7285EA}"/>
    <cellStyle name="Normal 57 22" xfId="8679" xr:uid="{62349CFD-68DA-43AE-9621-2E24C1BC577C}"/>
    <cellStyle name="Normal 57 22 2" xfId="17465" xr:uid="{05760447-B40E-4D37-A8A5-0663D67F834D}"/>
    <cellStyle name="Normal 57 22 3" xfId="24001" xr:uid="{6E0941AD-88BA-42D1-A43C-487A8AC43EDC}"/>
    <cellStyle name="Normal 57 22 4" xfId="29699" xr:uid="{0282E712-1DB7-45A8-BBB6-A981D01AB32B}"/>
    <cellStyle name="Normal 57 22 5" xfId="35397" xr:uid="{DBD2C56C-C0A7-40E0-B243-78E86BB7D622}"/>
    <cellStyle name="Normal 57 23" xfId="8680" xr:uid="{1304D03F-6D28-450B-B063-605428B8969C}"/>
    <cellStyle name="Normal 57 23 2" xfId="17466" xr:uid="{8ED33115-D8FB-4F9F-815E-7981153F8BEE}"/>
    <cellStyle name="Normal 57 23 3" xfId="24002" xr:uid="{9278CAAC-F8DF-4ACC-A77D-BC4170A3FB8D}"/>
    <cellStyle name="Normal 57 23 4" xfId="29700" xr:uid="{758A7FC0-EA2F-43E0-AB4F-B8E0D83C21BA}"/>
    <cellStyle name="Normal 57 23 5" xfId="35398" xr:uid="{7B7AE1A4-98A4-40C5-82E1-509B4DC6A614}"/>
    <cellStyle name="Normal 57 24" xfId="8681" xr:uid="{D510588A-86E6-4F36-9F6B-B892BD8641B7}"/>
    <cellStyle name="Normal 57 24 2" xfId="17467" xr:uid="{E7709B42-3C1F-4F6C-83B0-44CDCF858B9D}"/>
    <cellStyle name="Normal 57 24 3" xfId="24003" xr:uid="{9B03FB37-C818-4269-9ABA-80EA55AC9A50}"/>
    <cellStyle name="Normal 57 24 4" xfId="29701" xr:uid="{A2A6FCBE-5505-4565-A1FB-5055C47C5036}"/>
    <cellStyle name="Normal 57 24 5" xfId="35399" xr:uid="{85135482-1A13-4C33-AD3D-5FD921FF0364}"/>
    <cellStyle name="Normal 57 25" xfId="8682" xr:uid="{D2383396-7F49-4CC6-A030-45B9C3BECA56}"/>
    <cellStyle name="Normal 57 25 2" xfId="17468" xr:uid="{3AAF4000-FA03-4E00-8C70-8F3F2A3CE370}"/>
    <cellStyle name="Normal 57 25 3" xfId="24004" xr:uid="{2927D358-91F1-49B7-862D-65E5825E9027}"/>
    <cellStyle name="Normal 57 25 4" xfId="29702" xr:uid="{A6EE0255-53B6-4ED8-BE85-D7A237D2D247}"/>
    <cellStyle name="Normal 57 25 5" xfId="35400" xr:uid="{A122D77E-F167-4F7C-991D-7019DA0B9D0A}"/>
    <cellStyle name="Normal 57 26" xfId="8683" xr:uid="{B10FC2CB-09DC-47B6-BD1E-5B8234FCA904}"/>
    <cellStyle name="Normal 57 26 2" xfId="17469" xr:uid="{3C2D30BE-618A-4F66-8AF4-8F383CEF9CAB}"/>
    <cellStyle name="Normal 57 26 3" xfId="24005" xr:uid="{99CD326E-829E-44B4-ABB2-340B2D2BF56A}"/>
    <cellStyle name="Normal 57 26 4" xfId="29703" xr:uid="{1A656CDC-8278-4B88-BEF7-4A8C76782F68}"/>
    <cellStyle name="Normal 57 26 5" xfId="35401" xr:uid="{01A91F20-C1CC-46BF-AF8A-E9A9ABB66072}"/>
    <cellStyle name="Normal 57 27" xfId="8684" xr:uid="{B6466AAD-8102-4AE0-9932-D5C1A28F5733}"/>
    <cellStyle name="Normal 57 27 2" xfId="17470" xr:uid="{A31A44A6-3299-4881-A462-53D7B674FBB6}"/>
    <cellStyle name="Normal 57 27 3" xfId="24006" xr:uid="{DCE1C809-44DB-4C3F-99CD-B315CD3EA35D}"/>
    <cellStyle name="Normal 57 27 4" xfId="29704" xr:uid="{27CBAFDC-ADC3-4493-8EA7-AA8A248A90D8}"/>
    <cellStyle name="Normal 57 27 5" xfId="35402" xr:uid="{CD82E187-3EA5-4720-81AF-F98A4EF6AD27}"/>
    <cellStyle name="Normal 57 28" xfId="8685" xr:uid="{29F01577-9571-4DDA-BAC9-A341345A94B2}"/>
    <cellStyle name="Normal 57 28 2" xfId="17471" xr:uid="{AA1C23FF-2D6B-4D8E-810B-A94EC023DCE3}"/>
    <cellStyle name="Normal 57 28 3" xfId="24007" xr:uid="{4B43C467-D09C-4C4F-A628-F12B8C60F7F2}"/>
    <cellStyle name="Normal 57 28 4" xfId="29705" xr:uid="{FDE67B07-C5E8-4AC8-9B33-1BDEA8E95CB3}"/>
    <cellStyle name="Normal 57 28 5" xfId="35403" xr:uid="{7DE3EA5D-9F5D-49AA-9F43-A237453FF9DF}"/>
    <cellStyle name="Normal 57 29" xfId="8686" xr:uid="{12FAFD4D-5E26-4A6E-8935-87A3BC9DC1CB}"/>
    <cellStyle name="Normal 57 29 2" xfId="17472" xr:uid="{E0710F3E-AD75-4286-BBE7-2202D41E3CF8}"/>
    <cellStyle name="Normal 57 29 3" xfId="24008" xr:uid="{9B30F007-8D90-4200-97EA-6EEDAE8DDA2A}"/>
    <cellStyle name="Normal 57 29 4" xfId="29706" xr:uid="{B4F42C7F-A0D8-4713-A73A-C030ACDBB964}"/>
    <cellStyle name="Normal 57 29 5" xfId="35404" xr:uid="{F6EA62F2-F892-4501-8F8D-65F6CCF3CBCC}"/>
    <cellStyle name="Normal 57 3" xfId="8687" xr:uid="{CA77889C-948A-420F-A39C-FE776D77830D}"/>
    <cellStyle name="Normal 57 3 2" xfId="8688" xr:uid="{774562B8-5026-4EFE-B6D4-58E9D28FB815}"/>
    <cellStyle name="Normal 57 3 2 2" xfId="17474" xr:uid="{2A8FE833-2C9D-448D-BC3C-AA2BC6464828}"/>
    <cellStyle name="Normal 57 3 2 3" xfId="24010" xr:uid="{7C4919B3-39ED-4E7E-9112-FB027AAF6451}"/>
    <cellStyle name="Normal 57 3 2 4" xfId="29708" xr:uid="{1576F19D-B154-4610-9058-23CB062FBF3F}"/>
    <cellStyle name="Normal 57 3 2 5" xfId="35406" xr:uid="{2FAEC8CA-2BC5-4DD3-97DE-EBF25BCE5CED}"/>
    <cellStyle name="Normal 57 3 3" xfId="8689" xr:uid="{F92A88D6-F8C3-4405-8C4B-E528F19CFE41}"/>
    <cellStyle name="Normal 57 3 4" xfId="8690" xr:uid="{5EFAC7C8-5F72-4437-A96C-32C49E114308}"/>
    <cellStyle name="Normal 57 3 5" xfId="17473" xr:uid="{2C6718DE-E977-4677-86DD-05D2124A1CB5}"/>
    <cellStyle name="Normal 57 3 6" xfId="24009" xr:uid="{D323D7F5-69FA-402C-8A36-410A0599CBB0}"/>
    <cellStyle name="Normal 57 3 7" xfId="29707" xr:uid="{BD7989D6-921C-436A-AEBD-42B130739A23}"/>
    <cellStyle name="Normal 57 3 8" xfId="35405" xr:uid="{6C649237-C295-42DA-B9D7-8174F08DF069}"/>
    <cellStyle name="Normal 57 30" xfId="8691" xr:uid="{7177E883-4340-46A9-A4B8-FDB65916AA1C}"/>
    <cellStyle name="Normal 57 30 2" xfId="17475" xr:uid="{026A94EA-2406-4C56-8801-E85357637B0F}"/>
    <cellStyle name="Normal 57 30 3" xfId="24011" xr:uid="{A7AB04D7-5510-4C32-A17B-248D2A8A1C30}"/>
    <cellStyle name="Normal 57 30 4" xfId="29709" xr:uid="{69282B9A-4089-45B3-9672-8A801073EE85}"/>
    <cellStyle name="Normal 57 30 5" xfId="35407" xr:uid="{20BF13C4-C01B-4820-8A48-4903DCE8AF48}"/>
    <cellStyle name="Normal 57 31" xfId="8692" xr:uid="{7E44AAD6-6AAC-425F-AD4E-A1D98BE59DFF}"/>
    <cellStyle name="Normal 57 31 2" xfId="17476" xr:uid="{C3D47627-3F28-4A1D-B937-80D9BC63C744}"/>
    <cellStyle name="Normal 57 31 3" xfId="24012" xr:uid="{0A50F1A1-6ABD-4F28-9566-18380E3354C0}"/>
    <cellStyle name="Normal 57 31 4" xfId="29710" xr:uid="{48112A18-6803-42D0-B999-B047082A71F5}"/>
    <cellStyle name="Normal 57 31 5" xfId="35408" xr:uid="{BA07FD6B-8CAD-4368-90B9-DF16E1B4456B}"/>
    <cellStyle name="Normal 57 32" xfId="8693" xr:uid="{925E7851-FDF7-468A-B3D3-2A4F7DEDA484}"/>
    <cellStyle name="Normal 57 32 2" xfId="17477" xr:uid="{AA0789C9-55D1-442D-A112-30B2DC082B92}"/>
    <cellStyle name="Normal 57 32 3" xfId="24013" xr:uid="{B270E34E-B7D7-46AA-8823-4A9E2C2A0A22}"/>
    <cellStyle name="Normal 57 32 4" xfId="29711" xr:uid="{215453B1-C6DA-4FB4-AFB5-EFFADFAD3997}"/>
    <cellStyle name="Normal 57 32 5" xfId="35409" xr:uid="{C8D66C36-3A57-44BF-9E84-902AC5921468}"/>
    <cellStyle name="Normal 57 33" xfId="8694" xr:uid="{BE9F27CB-6B71-4F22-B275-8699A908702D}"/>
    <cellStyle name="Normal 57 33 2" xfId="17478" xr:uid="{15300E4E-6656-4359-9644-C3495C225362}"/>
    <cellStyle name="Normal 57 33 3" xfId="24014" xr:uid="{63965AB2-6B17-470A-A2E6-438AA12B92E7}"/>
    <cellStyle name="Normal 57 33 4" xfId="29712" xr:uid="{67527B64-56A4-481F-A718-D4236572D368}"/>
    <cellStyle name="Normal 57 33 5" xfId="35410" xr:uid="{2C2C548C-C266-4007-B8F4-54C084C7A5B3}"/>
    <cellStyle name="Normal 57 34" xfId="8695" xr:uid="{D45B3CB3-CC79-43B9-9DAB-3EFBAFD579F2}"/>
    <cellStyle name="Normal 57 34 2" xfId="17479" xr:uid="{4C07098F-CE33-4881-A9BF-8BCD190FE0E2}"/>
    <cellStyle name="Normal 57 34 3" xfId="24015" xr:uid="{AA0CBAB9-3950-4D35-BD66-DFABF2C5E604}"/>
    <cellStyle name="Normal 57 34 4" xfId="29713" xr:uid="{E1985493-31B1-4B18-9314-EA23C4B719AD}"/>
    <cellStyle name="Normal 57 34 5" xfId="35411" xr:uid="{339A3BFD-118E-4800-9DCA-0C1F7C1CDE81}"/>
    <cellStyle name="Normal 57 35" xfId="8696" xr:uid="{33250D6E-5647-48C7-93AD-1E742A69DF46}"/>
    <cellStyle name="Normal 57 35 2" xfId="17480" xr:uid="{34687C4A-08E7-4D5C-990B-E781868A80F8}"/>
    <cellStyle name="Normal 57 35 3" xfId="24016" xr:uid="{72AF5F02-A397-4544-8F4B-FE57B8030282}"/>
    <cellStyle name="Normal 57 35 4" xfId="29714" xr:uid="{ACE81CB5-92CE-436C-9864-4214B24C032D}"/>
    <cellStyle name="Normal 57 35 5" xfId="35412" xr:uid="{76B3F936-866A-4F17-B578-E1B77782607B}"/>
    <cellStyle name="Normal 57 36" xfId="8697" xr:uid="{84F914C3-453A-4C32-BBA0-4F7B9D58F81F}"/>
    <cellStyle name="Normal 57 36 2" xfId="17481" xr:uid="{7E5E0E39-2746-45E8-A910-1C3459B68A35}"/>
    <cellStyle name="Normal 57 36 3" xfId="24017" xr:uid="{40BE4C28-4ECB-439A-910B-3892AD6B971F}"/>
    <cellStyle name="Normal 57 36 4" xfId="29715" xr:uid="{C8AF45B8-F82E-47DD-A189-AF89B36DA3EB}"/>
    <cellStyle name="Normal 57 36 5" xfId="35413" xr:uid="{7D7BFD11-B251-456A-8DCC-D7B99B3DA0C6}"/>
    <cellStyle name="Normal 57 37" xfId="8698" xr:uid="{7C490816-16E6-4A13-9F27-87A125422C2A}"/>
    <cellStyle name="Normal 57 37 2" xfId="17482" xr:uid="{89CFE9DD-AC95-450C-874D-B32BF47B7F74}"/>
    <cellStyle name="Normal 57 37 3" xfId="24018" xr:uid="{1125EAD5-0718-4107-AA8B-9D3AB7442796}"/>
    <cellStyle name="Normal 57 37 4" xfId="29716" xr:uid="{EBCE1151-8CCC-4E61-9555-725C48AA7EDC}"/>
    <cellStyle name="Normal 57 37 5" xfId="35414" xr:uid="{A9A7EDF7-39BB-4E47-8D29-D9D9FF3691B4}"/>
    <cellStyle name="Normal 57 38" xfId="8699" xr:uid="{66DE1A96-2A3F-4CB1-93EE-797585227250}"/>
    <cellStyle name="Normal 57 38 2" xfId="17483" xr:uid="{FE1CD030-356F-41F7-BB44-CC8BEB6780AC}"/>
    <cellStyle name="Normal 57 38 3" xfId="24019" xr:uid="{465D7DDE-9114-4E10-8AE9-BEA5A2CC9221}"/>
    <cellStyle name="Normal 57 38 4" xfId="29717" xr:uid="{73BCCE87-535F-4B7B-AD41-54CFFFAC5C1E}"/>
    <cellStyle name="Normal 57 38 5" xfId="35415" xr:uid="{EDA62B3B-991A-49F3-AC4F-0F81BC242854}"/>
    <cellStyle name="Normal 57 39" xfId="8700" xr:uid="{0C53A75D-3E96-4114-8918-6980C08AC1AA}"/>
    <cellStyle name="Normal 57 39 2" xfId="17484" xr:uid="{E187CF52-2A5F-4AAE-BC72-87871A1BEE6D}"/>
    <cellStyle name="Normal 57 39 3" xfId="24020" xr:uid="{F8FA3E4C-9877-482B-A008-4852E61513C1}"/>
    <cellStyle name="Normal 57 39 4" xfId="29718" xr:uid="{2CEC62C5-3867-4723-BD24-A365987E37A1}"/>
    <cellStyle name="Normal 57 39 5" xfId="35416" xr:uid="{927701C9-4D94-41AF-9916-44806BF0F54D}"/>
    <cellStyle name="Normal 57 4" xfId="8701" xr:uid="{CEBBDE93-C785-4F41-903E-0BDFCDE16C5A}"/>
    <cellStyle name="Normal 57 4 2" xfId="8702" xr:uid="{24CEA3F3-3710-4D2F-8CDD-565BABF27EF3}"/>
    <cellStyle name="Normal 57 4 2 2" xfId="17486" xr:uid="{974B73A6-D6FF-480B-8CC0-382CD60AEC01}"/>
    <cellStyle name="Normal 57 4 2 3" xfId="24022" xr:uid="{CB635721-52D0-402D-ACED-7511925908C8}"/>
    <cellStyle name="Normal 57 4 2 4" xfId="29720" xr:uid="{032D9591-0271-4650-874C-FDA741C085EA}"/>
    <cellStyle name="Normal 57 4 2 5" xfId="35418" xr:uid="{1148CE64-87B5-4C9A-8D65-39C5EAA21160}"/>
    <cellStyle name="Normal 57 4 3" xfId="8703" xr:uid="{6F0F0F79-7509-4138-AE8B-3CE51E790E63}"/>
    <cellStyle name="Normal 57 4 4" xfId="8704" xr:uid="{0D5B9D9D-42F8-438A-9321-453E1B8B1850}"/>
    <cellStyle name="Normal 57 4 5" xfId="17485" xr:uid="{5578B5A1-0AA4-4829-A4D5-CCC1D771CB31}"/>
    <cellStyle name="Normal 57 4 6" xfId="24021" xr:uid="{2F67ED8D-B302-459D-AFA4-542407ABE72B}"/>
    <cellStyle name="Normal 57 4 7" xfId="29719" xr:uid="{7ED4FFC0-6361-4A5B-B110-9A5A2AD17B7F}"/>
    <cellStyle name="Normal 57 4 8" xfId="35417" xr:uid="{C59A4AA2-0BE8-4E9B-B5F5-DD07814E81F1}"/>
    <cellStyle name="Normal 57 40" xfId="8705" xr:uid="{C4867E6C-44A6-4F71-AB7C-3137A429D60A}"/>
    <cellStyle name="Normal 57 40 2" xfId="17487" xr:uid="{8EF6D68E-D95C-4735-9D86-012B8AB59BEA}"/>
    <cellStyle name="Normal 57 40 3" xfId="24023" xr:uid="{989C29DD-72C7-431C-A3CE-5DE39799E832}"/>
    <cellStyle name="Normal 57 40 4" xfId="29721" xr:uid="{422D6C03-D68E-43C8-B737-60A80EECDE27}"/>
    <cellStyle name="Normal 57 40 5" xfId="35419" xr:uid="{43667947-B5AB-4871-B846-E60B373D297B}"/>
    <cellStyle name="Normal 57 41" xfId="8706" xr:uid="{7C8E87AB-924D-439E-98BD-37AEA13E7311}"/>
    <cellStyle name="Normal 57 41 2" xfId="17488" xr:uid="{9A06B7CF-0836-400C-A189-21F6CACA79BE}"/>
    <cellStyle name="Normal 57 41 3" xfId="24024" xr:uid="{97C5EAFC-11EF-47F6-BE7C-8E6F93906B34}"/>
    <cellStyle name="Normal 57 41 4" xfId="29722" xr:uid="{30B201CD-1548-4B18-9612-23382C9D0E43}"/>
    <cellStyle name="Normal 57 41 5" xfId="35420" xr:uid="{06A97201-93C6-422A-B101-2CBB0BEE1E8F}"/>
    <cellStyle name="Normal 57 42" xfId="8707" xr:uid="{547E4717-05E8-47FC-A3F6-630CB2DDAA4D}"/>
    <cellStyle name="Normal 57 42 2" xfId="17489" xr:uid="{9AA41813-3DAD-451E-9C8A-A2C1550664BD}"/>
    <cellStyle name="Normal 57 42 3" xfId="24025" xr:uid="{A8E44B08-1BCD-4029-8F7A-042E14999D6C}"/>
    <cellStyle name="Normal 57 42 4" xfId="29723" xr:uid="{2C7EA3D4-8B49-4FEE-B17F-69A663EBED4B}"/>
    <cellStyle name="Normal 57 42 5" xfId="35421" xr:uid="{45C2F7D6-B1BC-4879-B8D3-6E37F45B9A60}"/>
    <cellStyle name="Normal 57 43" xfId="8708" xr:uid="{2441DE09-B9F6-4A95-86B5-E87F430E3F40}"/>
    <cellStyle name="Normal 57 43 2" xfId="17490" xr:uid="{427B2670-13DE-40D4-8EEC-062127239BDE}"/>
    <cellStyle name="Normal 57 43 3" xfId="24026" xr:uid="{6910CF0A-78D5-4AB1-8ECE-F855796C0568}"/>
    <cellStyle name="Normal 57 43 4" xfId="29724" xr:uid="{20613C4C-F303-441D-BE18-8DA81A99611A}"/>
    <cellStyle name="Normal 57 43 5" xfId="35422" xr:uid="{3A8EE4D1-779D-494A-8D00-A4E578C7E413}"/>
    <cellStyle name="Normal 57 44" xfId="8709" xr:uid="{05938D0C-4AAC-4A27-8D58-7FEAE06BC218}"/>
    <cellStyle name="Normal 57 44 2" xfId="17491" xr:uid="{77CAF0D9-1C9F-4DD8-8310-98DEFEB8EF2A}"/>
    <cellStyle name="Normal 57 44 3" xfId="24027" xr:uid="{96F18664-A648-4146-9171-F186F27468AB}"/>
    <cellStyle name="Normal 57 44 4" xfId="29725" xr:uid="{6115AA7D-ABDC-4E80-8FE8-59C3578321E9}"/>
    <cellStyle name="Normal 57 44 5" xfId="35423" xr:uid="{3E3C505E-D55B-4DD9-8D59-EBCA871A1A18}"/>
    <cellStyle name="Normal 57 45" xfId="8710" xr:uid="{E674EF70-C34F-41F1-902C-653821B68F01}"/>
    <cellStyle name="Normal 57 45 2" xfId="17492" xr:uid="{A9CF46FB-9B0B-4376-85EA-9060EB00420B}"/>
    <cellStyle name="Normal 57 45 3" xfId="24028" xr:uid="{6087A8FB-E002-4C6D-873D-A74081389823}"/>
    <cellStyle name="Normal 57 45 4" xfId="29726" xr:uid="{4C44247B-2107-449A-8B12-9F9A2E42F75C}"/>
    <cellStyle name="Normal 57 45 5" xfId="35424" xr:uid="{3054D30F-352D-42BD-99A5-750A2FA84744}"/>
    <cellStyle name="Normal 57 46" xfId="8711" xr:uid="{735A97D6-61C9-45C6-80EA-C0983016BF98}"/>
    <cellStyle name="Normal 57 46 2" xfId="17493" xr:uid="{9439BBC1-AFF3-49D6-9633-6A4D579B2524}"/>
    <cellStyle name="Normal 57 46 3" xfId="24029" xr:uid="{11915192-88C9-472D-A762-8F7DA1B5AE05}"/>
    <cellStyle name="Normal 57 46 4" xfId="29727" xr:uid="{A2A60C5F-8994-4B49-B25B-7FE97767693A}"/>
    <cellStyle name="Normal 57 46 5" xfId="35425" xr:uid="{C1CD490B-AD40-4D57-8BC8-FAE9FDDBEB86}"/>
    <cellStyle name="Normal 57 47" xfId="8712" xr:uid="{98520617-7D01-4850-AF5C-CA07B9501756}"/>
    <cellStyle name="Normal 57 47 2" xfId="17494" xr:uid="{C9145331-A53A-48EE-A25E-670760DFBF2A}"/>
    <cellStyle name="Normal 57 47 3" xfId="24030" xr:uid="{0DD6E856-1399-4E7E-89F2-B0886796AC6B}"/>
    <cellStyle name="Normal 57 47 4" xfId="29728" xr:uid="{CBE59393-3F2A-45BF-90FA-82EAC76DF9BF}"/>
    <cellStyle name="Normal 57 47 5" xfId="35426" xr:uid="{9943C87B-582C-444E-8CAC-35463AB8AE79}"/>
    <cellStyle name="Normal 57 48" xfId="8713" xr:uid="{24AF52A5-9F00-41A4-9E7E-951D589D9838}"/>
    <cellStyle name="Normal 57 48 2" xfId="17495" xr:uid="{8CEBC3A2-3923-48EF-87C1-84B94D128E99}"/>
    <cellStyle name="Normal 57 48 3" xfId="24031" xr:uid="{CC9B837D-0ABD-41E2-88BB-E0B0B4C1F411}"/>
    <cellStyle name="Normal 57 48 4" xfId="29729" xr:uid="{25429BAA-5DF2-422B-AD16-0F4FB6AFF601}"/>
    <cellStyle name="Normal 57 48 5" xfId="35427" xr:uid="{C02176BB-4F14-41A7-9838-34235CD53801}"/>
    <cellStyle name="Normal 57 49" xfId="8714" xr:uid="{8A8C4C35-3932-4D2D-ABB9-B903883A9430}"/>
    <cellStyle name="Normal 57 49 2" xfId="17496" xr:uid="{3D45E8FC-A3C6-4368-B207-5B7A737100E2}"/>
    <cellStyle name="Normal 57 49 3" xfId="24032" xr:uid="{BAAE62C0-421E-4A32-81EF-E1808C9AC641}"/>
    <cellStyle name="Normal 57 49 4" xfId="29730" xr:uid="{216BA889-13A8-4B49-859F-930B5266A737}"/>
    <cellStyle name="Normal 57 49 5" xfId="35428" xr:uid="{71FC081E-8DA9-4D14-B751-2FAE6FAB583F}"/>
    <cellStyle name="Normal 57 5" xfId="8715" xr:uid="{8FB11727-7CB1-423A-9901-108258970C79}"/>
    <cellStyle name="Normal 57 5 2" xfId="8716" xr:uid="{8CE22589-A41B-4635-A931-1507A1B8D5D0}"/>
    <cellStyle name="Normal 57 5 2 2" xfId="17498" xr:uid="{2E28A971-5D76-4689-BE6F-1B1434EDAC1F}"/>
    <cellStyle name="Normal 57 5 2 3" xfId="24034" xr:uid="{DC68C87F-C234-4955-BE78-51D7140B862A}"/>
    <cellStyle name="Normal 57 5 2 4" xfId="29732" xr:uid="{5CEFFD94-B2C9-4313-A15D-5AC46C96AA0C}"/>
    <cellStyle name="Normal 57 5 2 5" xfId="35430" xr:uid="{29D70886-6DA8-48A7-84C8-20074E69520C}"/>
    <cellStyle name="Normal 57 5 3" xfId="8717" xr:uid="{C960DB39-ECA5-4805-895F-8E231F3C0270}"/>
    <cellStyle name="Normal 57 5 4" xfId="8718" xr:uid="{403F3349-11F4-428F-99DC-64BA1EF6B3B9}"/>
    <cellStyle name="Normal 57 5 5" xfId="17497" xr:uid="{FF63DD7C-FD2C-4EEA-BE48-40D68100C86B}"/>
    <cellStyle name="Normal 57 5 6" xfId="24033" xr:uid="{764997B6-1B00-4D6E-B4EF-9D34F38FBC6B}"/>
    <cellStyle name="Normal 57 5 7" xfId="29731" xr:uid="{29987ECA-0068-4488-8448-FEF084FAE4CB}"/>
    <cellStyle name="Normal 57 5 8" xfId="35429" xr:uid="{E11193F5-B96F-4B9A-836E-362D25CE6BBE}"/>
    <cellStyle name="Normal 57 50" xfId="8719" xr:uid="{6047CEE8-04A0-440E-885C-EFEED88A03AE}"/>
    <cellStyle name="Normal 57 50 2" xfId="17499" xr:uid="{139D3101-81CF-4711-967C-46077C89D950}"/>
    <cellStyle name="Normal 57 50 3" xfId="24035" xr:uid="{C38AECA7-0C62-4578-BFF8-85BC72B83A06}"/>
    <cellStyle name="Normal 57 50 4" xfId="29733" xr:uid="{37E45BED-0AB2-4713-895D-0354C7E9098F}"/>
    <cellStyle name="Normal 57 50 5" xfId="35431" xr:uid="{5D27FC6F-19AB-4887-94D9-E220FD48CB9A}"/>
    <cellStyle name="Normal 57 51" xfId="8720" xr:uid="{44AEA936-6027-4579-96D8-D6D7D4E31BAC}"/>
    <cellStyle name="Normal 57 51 2" xfId="17500" xr:uid="{C67E5F26-8037-46C6-B92C-7161BF636695}"/>
    <cellStyle name="Normal 57 51 3" xfId="24036" xr:uid="{40D70801-3B91-40CB-BEEF-E5E1454B7343}"/>
    <cellStyle name="Normal 57 51 4" xfId="29734" xr:uid="{1D604330-C623-4E00-B02F-96C8DA9ECD23}"/>
    <cellStyle name="Normal 57 51 5" xfId="35432" xr:uid="{7E98FF83-8B6A-457A-AB7B-5432987F70B1}"/>
    <cellStyle name="Normal 57 52" xfId="8721" xr:uid="{311A233D-4FC4-4AAF-A5A4-8648B9F74651}"/>
    <cellStyle name="Normal 57 52 2" xfId="17501" xr:uid="{2C06C02D-EBAF-4214-9913-234EF72E9538}"/>
    <cellStyle name="Normal 57 52 3" xfId="24037" xr:uid="{783CA288-5950-4436-8C31-C2B39AB88FEA}"/>
    <cellStyle name="Normal 57 52 4" xfId="29735" xr:uid="{5DD35976-3550-4E52-8B51-2E43E940662B}"/>
    <cellStyle name="Normal 57 52 5" xfId="35433" xr:uid="{55FF9DF4-4763-4849-AB6B-B743B4EDF7F5}"/>
    <cellStyle name="Normal 57 53" xfId="8722" xr:uid="{516B237E-EF65-4B89-A03D-D4778F1B5B85}"/>
    <cellStyle name="Normal 57 53 2" xfId="17502" xr:uid="{1AB93AFC-6A98-440B-80E9-5AFF83DCB9C3}"/>
    <cellStyle name="Normal 57 53 3" xfId="24038" xr:uid="{E5D1102A-EB66-4565-8FDA-AA13810C7225}"/>
    <cellStyle name="Normal 57 53 4" xfId="29736" xr:uid="{D7398EEE-0E49-45C8-B163-C69BB52EA84B}"/>
    <cellStyle name="Normal 57 53 5" xfId="35434" xr:uid="{457D3714-936A-48AA-A4AF-8EB1145A2539}"/>
    <cellStyle name="Normal 57 54" xfId="8723" xr:uid="{5E5157B2-DF01-43D3-A213-227498776E85}"/>
    <cellStyle name="Normal 57 54 2" xfId="17503" xr:uid="{984B3A15-0836-42E4-B46E-FB57A02F62AD}"/>
    <cellStyle name="Normal 57 54 3" xfId="24039" xr:uid="{285B586A-2327-42D3-9E07-13C42F2EDE75}"/>
    <cellStyle name="Normal 57 54 4" xfId="29737" xr:uid="{7F7356B6-F785-4AAF-8DCC-C48B799057D3}"/>
    <cellStyle name="Normal 57 54 5" xfId="35435" xr:uid="{CAF51055-DFE2-4688-BA06-6BF0CD5738FE}"/>
    <cellStyle name="Normal 57 55" xfId="8724" xr:uid="{5ACA9516-3B3D-4E6B-B45D-5D07D8E61F68}"/>
    <cellStyle name="Normal 57 55 2" xfId="17504" xr:uid="{ABA7BDDD-069C-4679-BF4A-36128B4F2E81}"/>
    <cellStyle name="Normal 57 55 3" xfId="24040" xr:uid="{6C686666-D972-4106-935D-4E7FADD747A2}"/>
    <cellStyle name="Normal 57 55 4" xfId="29738" xr:uid="{623FFE12-4A87-43BC-A15B-F74EAAB8B870}"/>
    <cellStyle name="Normal 57 55 5" xfId="35436" xr:uid="{BCFA2F2E-77A0-4EF6-A645-A15856C9A12D}"/>
    <cellStyle name="Normal 57 56" xfId="8725" xr:uid="{67E368B5-3DD9-437A-9C8D-6B08E20299ED}"/>
    <cellStyle name="Normal 57 56 2" xfId="17505" xr:uid="{ADF69234-A56D-4B95-B57D-08EA93B02BFE}"/>
    <cellStyle name="Normal 57 56 3" xfId="24041" xr:uid="{61A4A6BD-D205-4016-BFCB-1658E7F2BEC3}"/>
    <cellStyle name="Normal 57 56 4" xfId="29739" xr:uid="{14F9FA92-D525-4CF7-9511-A80341AB7807}"/>
    <cellStyle name="Normal 57 56 5" xfId="35437" xr:uid="{B1263F0A-0C6D-411C-9FBA-A098D60C8BCE}"/>
    <cellStyle name="Normal 57 57" xfId="8726" xr:uid="{86CC84DF-42E9-47DC-BF39-F42ABD3A519B}"/>
    <cellStyle name="Normal 57 57 2" xfId="17506" xr:uid="{0BEFEF5F-D05E-4A3C-B1DF-76107ED6DB6D}"/>
    <cellStyle name="Normal 57 57 3" xfId="24042" xr:uid="{5C614C5D-4461-4732-9315-751D6172F6B3}"/>
    <cellStyle name="Normal 57 57 4" xfId="29740" xr:uid="{44E09672-6053-4C71-B2AD-3B92020AAEA1}"/>
    <cellStyle name="Normal 57 57 5" xfId="35438" xr:uid="{99A87E1A-30E2-4AC2-99C6-02F63D106A1F}"/>
    <cellStyle name="Normal 57 58" xfId="8727" xr:uid="{B7778022-EB61-409F-8DCD-734B2B94D84E}"/>
    <cellStyle name="Normal 57 58 2" xfId="17507" xr:uid="{7E258B2B-DDF5-4283-AC54-F8E049F79577}"/>
    <cellStyle name="Normal 57 58 3" xfId="24043" xr:uid="{099FECFC-B6ED-4D3F-B289-1B5A6493BD7C}"/>
    <cellStyle name="Normal 57 58 4" xfId="29741" xr:uid="{B81F9E24-24C0-4EDC-9540-072D79D913FA}"/>
    <cellStyle name="Normal 57 58 5" xfId="35439" xr:uid="{2EA52ED8-733A-40BB-A31E-4D9EAD2D2C42}"/>
    <cellStyle name="Normal 57 59" xfId="8728" xr:uid="{A1B66654-4840-454D-B3C6-91D57CB3A62E}"/>
    <cellStyle name="Normal 57 59 2" xfId="17508" xr:uid="{2C8D6F85-6EC6-461A-A42E-B419D9F36D81}"/>
    <cellStyle name="Normal 57 59 3" xfId="24044" xr:uid="{E9D92B72-3A10-4DD9-B169-E7B181E13BD0}"/>
    <cellStyle name="Normal 57 59 4" xfId="29742" xr:uid="{23F9BE04-E3A1-49E4-B866-A5FDA949D0C8}"/>
    <cellStyle name="Normal 57 59 5" xfId="35440" xr:uid="{01046C06-2168-44CD-B54D-035BF001B9F8}"/>
    <cellStyle name="Normal 57 6" xfId="8729" xr:uid="{E705F286-5B1D-45E5-AFDB-1CAE3CFAAE83}"/>
    <cellStyle name="Normal 57 6 2" xfId="8730" xr:uid="{162E1B84-4F96-487F-9725-3480D7ADC997}"/>
    <cellStyle name="Normal 57 6 2 2" xfId="17510" xr:uid="{1CED877F-8F80-4694-BEDA-81D362D0FDBA}"/>
    <cellStyle name="Normal 57 6 2 3" xfId="24046" xr:uid="{DDBD1BC6-CAE8-4BF5-B226-EF4C07E23417}"/>
    <cellStyle name="Normal 57 6 2 4" xfId="29744" xr:uid="{E63EB94A-DF96-4BBD-A971-B9B0B7ED9470}"/>
    <cellStyle name="Normal 57 6 2 5" xfId="35442" xr:uid="{DFC91B51-04E3-46D3-91A9-911D8D4A0198}"/>
    <cellStyle name="Normal 57 6 3" xfId="8731" xr:uid="{87D99526-5C60-40B6-9597-2320C2DB8A02}"/>
    <cellStyle name="Normal 57 6 4" xfId="8732" xr:uid="{6A879201-8BF6-4938-9CE0-C480F9CE681A}"/>
    <cellStyle name="Normal 57 6 5" xfId="17509" xr:uid="{3580535A-5917-4084-A9FD-E1356C49F551}"/>
    <cellStyle name="Normal 57 6 6" xfId="24045" xr:uid="{2C380B5A-F3DC-4F59-AD9C-CDAF9D0991A6}"/>
    <cellStyle name="Normal 57 6 7" xfId="29743" xr:uid="{9A85E3C7-5D6A-42A2-9395-3E4586FEEE84}"/>
    <cellStyle name="Normal 57 6 8" xfId="35441" xr:uid="{5FB8E5C9-33B5-4A35-94BD-88C3148B61AF}"/>
    <cellStyle name="Normal 57 60" xfId="8733" xr:uid="{D8BDBEDE-FF05-4CB9-9398-8C9B4DB2F998}"/>
    <cellStyle name="Normal 57 60 2" xfId="17511" xr:uid="{2BC56E8E-D0AA-4758-B7A5-E8B05F64F2AE}"/>
    <cellStyle name="Normal 57 60 3" xfId="24047" xr:uid="{7921A2C9-7C74-4DE4-9A50-D417378B1E3D}"/>
    <cellStyle name="Normal 57 60 4" xfId="29745" xr:uid="{E11221C9-F292-44FB-B2BE-91F200C3E009}"/>
    <cellStyle name="Normal 57 60 5" xfId="35443" xr:uid="{05687B17-BAC1-40D8-BDA8-A9E09BE0BA7D}"/>
    <cellStyle name="Normal 57 61" xfId="8734" xr:uid="{857A49EE-0C27-45A9-A8B7-5AB80DFC0E1C}"/>
    <cellStyle name="Normal 57 61 2" xfId="17512" xr:uid="{417AA104-91FA-4544-80B8-CFCDD0B7167F}"/>
    <cellStyle name="Normal 57 61 3" xfId="24048" xr:uid="{27916051-CE65-496B-8A75-246ECA1EEDED}"/>
    <cellStyle name="Normal 57 61 4" xfId="29746" xr:uid="{CD6F87B4-D18A-420D-800B-76A8FB9FCF10}"/>
    <cellStyle name="Normal 57 61 5" xfId="35444" xr:uid="{EF1FAD15-9268-42FB-9213-A1BC19B0502B}"/>
    <cellStyle name="Normal 57 62" xfId="8735" xr:uid="{F2113507-BC25-4498-899E-AE44FC605BB5}"/>
    <cellStyle name="Normal 57 62 2" xfId="17513" xr:uid="{F82BEB4A-3173-4276-B75C-0B434FE67617}"/>
    <cellStyle name="Normal 57 62 3" xfId="24049" xr:uid="{27887056-5A32-4502-85DE-3827551C65DB}"/>
    <cellStyle name="Normal 57 62 4" xfId="29747" xr:uid="{A10C8D4E-5002-428E-969C-2604699975F3}"/>
    <cellStyle name="Normal 57 62 5" xfId="35445" xr:uid="{1DDB16C1-1FB0-4BA6-9411-AA710D4EF7A2}"/>
    <cellStyle name="Normal 57 7" xfId="8736" xr:uid="{4605BCA8-8EB2-4AF9-909F-127F3D682EE8}"/>
    <cellStyle name="Normal 57 7 2" xfId="8737" xr:uid="{F3974766-C371-4B9C-AC18-1A02BAD28AAB}"/>
    <cellStyle name="Normal 57 7 2 2" xfId="17515" xr:uid="{AA2FC938-E714-40CF-AC2F-E6F82ECD8B66}"/>
    <cellStyle name="Normal 57 7 2 3" xfId="24051" xr:uid="{854A0CF7-D69E-4357-BEE1-E8099E655E5A}"/>
    <cellStyle name="Normal 57 7 2 4" xfId="29749" xr:uid="{EB9D0264-C072-4C61-87F7-0A39FA0B7774}"/>
    <cellStyle name="Normal 57 7 2 5" xfId="35447" xr:uid="{4FFC9F8F-63ED-420C-9B34-58FB5FC3F214}"/>
    <cellStyle name="Normal 57 7 3" xfId="8738" xr:uid="{F2C6FDA5-7039-41DB-9B42-8F4CE3855502}"/>
    <cellStyle name="Normal 57 7 4" xfId="8739" xr:uid="{FD83A281-9E81-4A91-804D-2E03037254D3}"/>
    <cellStyle name="Normal 57 7 5" xfId="17514" xr:uid="{22FCD50F-2244-4B5B-B633-3470B844DD92}"/>
    <cellStyle name="Normal 57 7 6" xfId="24050" xr:uid="{B3C3E9F6-CA6D-454C-82F0-038BA00B9600}"/>
    <cellStyle name="Normal 57 7 7" xfId="29748" xr:uid="{610A830E-916B-432C-98A2-BB39B080B1B5}"/>
    <cellStyle name="Normal 57 7 8" xfId="35446" xr:uid="{99939B85-97F2-4059-8AC5-578DD5AEA2EA}"/>
    <cellStyle name="Normal 57 8" xfId="8740" xr:uid="{2AD06AE3-F57B-442D-9216-A2CB01FE2833}"/>
    <cellStyle name="Normal 57 8 2" xfId="8741" xr:uid="{04DE5EBB-6904-4A8B-A06B-C9251DEAE921}"/>
    <cellStyle name="Normal 57 8 2 2" xfId="17517" xr:uid="{6680F817-D8E1-4047-A449-6C7D9AAB5CD6}"/>
    <cellStyle name="Normal 57 8 2 3" xfId="24053" xr:uid="{09521B3C-CB47-4063-9027-647F447251BD}"/>
    <cellStyle name="Normal 57 8 2 4" xfId="29751" xr:uid="{FEF9D06D-4D3C-4AC1-A065-E5836FD69457}"/>
    <cellStyle name="Normal 57 8 2 5" xfId="35449" xr:uid="{14928001-B0C4-4DA1-BBCD-5EB5F8325200}"/>
    <cellStyle name="Normal 57 8 3" xfId="8742" xr:uid="{A284E6F1-3FD1-40FC-A5C0-B78230694216}"/>
    <cellStyle name="Normal 57 8 4" xfId="8743" xr:uid="{F118ECC5-8663-4CD7-BD8B-C76EF8FA564A}"/>
    <cellStyle name="Normal 57 8 5" xfId="17516" xr:uid="{28CD945F-F18A-476B-9356-A0FE190A4672}"/>
    <cellStyle name="Normal 57 8 6" xfId="24052" xr:uid="{F3CD7B2F-6505-4B95-ACD2-C577DC49B5E0}"/>
    <cellStyle name="Normal 57 8 7" xfId="29750" xr:uid="{9C058FCB-8BB5-46BE-9DC6-A27590C3B1DF}"/>
    <cellStyle name="Normal 57 8 8" xfId="35448" xr:uid="{2DCE49C1-27C6-41F9-B06C-B35A10420B91}"/>
    <cellStyle name="Normal 57 9" xfId="8744" xr:uid="{E43D9747-08DD-4130-AF2B-22DA47963213}"/>
    <cellStyle name="Normal 57 9 2" xfId="8745" xr:uid="{EA14C2C9-23A5-471E-95D6-38F9D5C4C2D3}"/>
    <cellStyle name="Normal 57 9 2 2" xfId="17519" xr:uid="{5F4AF62C-954B-4C0A-8187-93953FC2B241}"/>
    <cellStyle name="Normal 57 9 2 3" xfId="24055" xr:uid="{3F871EC8-C91D-4ADE-8454-075D15A40BD2}"/>
    <cellStyle name="Normal 57 9 2 4" xfId="29753" xr:uid="{1FCEED41-89E9-4E86-8887-6844DA39A18F}"/>
    <cellStyle name="Normal 57 9 2 5" xfId="35451" xr:uid="{F2443202-FE9D-4147-AC44-3C5D6E00EC4B}"/>
    <cellStyle name="Normal 57 9 3" xfId="8746" xr:uid="{0BCB8688-FD67-4110-A30A-FD951990FFF6}"/>
    <cellStyle name="Normal 57 9 4" xfId="8747" xr:uid="{95D3AFFA-3939-44D8-9E8B-392C7AF70D0D}"/>
    <cellStyle name="Normal 57 9 5" xfId="17518" xr:uid="{C52D2088-731B-42B2-A9AF-E41EEF38DDA4}"/>
    <cellStyle name="Normal 57 9 6" xfId="24054" xr:uid="{FDEDE10E-D24C-4E9B-A79C-B94DA945145A}"/>
    <cellStyle name="Normal 57 9 7" xfId="29752" xr:uid="{2A0EB9BE-97D0-4AD3-979A-BA85DA787CC9}"/>
    <cellStyle name="Normal 57 9 8" xfId="35450" xr:uid="{80C6DF30-85D4-422B-9AC4-BD142E4920AD}"/>
    <cellStyle name="Normal 58" xfId="1210" xr:uid="{11C5F240-94AD-4AC0-B7EE-C156FDE43756}"/>
    <cellStyle name="Normal 58 10" xfId="8748" xr:uid="{7429598E-41BC-4565-B8DA-C2B1D3582930}"/>
    <cellStyle name="Normal 58 10 2" xfId="8749" xr:uid="{D10FD4AB-C3F5-455B-AB54-7CC9104EF058}"/>
    <cellStyle name="Normal 58 10 2 2" xfId="17521" xr:uid="{D4E034A3-CA23-4DDC-8CBB-B6FC9919295D}"/>
    <cellStyle name="Normal 58 10 2 3" xfId="24057" xr:uid="{8FD6572D-50F3-44DC-AA45-B0C89C43B0AF}"/>
    <cellStyle name="Normal 58 10 2 4" xfId="29755" xr:uid="{AA8862BD-F70B-43EC-9BF0-A8049A72970A}"/>
    <cellStyle name="Normal 58 10 2 5" xfId="35453" xr:uid="{E3350111-DE01-42DD-B35D-FAA49E77E9F3}"/>
    <cellStyle name="Normal 58 10 3" xfId="8750" xr:uid="{D7550303-4A55-4D46-97AF-C6E3AF70B465}"/>
    <cellStyle name="Normal 58 10 4" xfId="8751" xr:uid="{0D5F1D3E-4B44-4835-A03F-9D44F2612520}"/>
    <cellStyle name="Normal 58 10 5" xfId="17520" xr:uid="{62C09F38-8E09-4AAE-B187-09CE16807E03}"/>
    <cellStyle name="Normal 58 10 6" xfId="24056" xr:uid="{26166D8F-2C5C-4F1A-BD79-76A752135486}"/>
    <cellStyle name="Normal 58 10 7" xfId="29754" xr:uid="{E162A36E-A4C3-428C-A1AF-BE51F1B6EB2D}"/>
    <cellStyle name="Normal 58 10 8" xfId="35452" xr:uid="{213F7E34-6109-4A95-BEC6-60B36B6A2E8B}"/>
    <cellStyle name="Normal 58 11" xfId="8752" xr:uid="{0F8CBA9A-EF6E-4731-8B37-6128713A9328}"/>
    <cellStyle name="Normal 58 11 2" xfId="8753" xr:uid="{029552C2-CFA4-404A-A08E-23020A7B2B20}"/>
    <cellStyle name="Normal 58 11 2 2" xfId="17523" xr:uid="{7629EC14-2054-4861-B4A2-5BE437212C40}"/>
    <cellStyle name="Normal 58 11 2 3" xfId="24059" xr:uid="{25CCF122-3D9F-4589-A3BF-15E8135B4909}"/>
    <cellStyle name="Normal 58 11 2 4" xfId="29757" xr:uid="{7DBE1E86-4328-48DB-96ED-C929E0524AAB}"/>
    <cellStyle name="Normal 58 11 2 5" xfId="35455" xr:uid="{030EA87F-63CF-4794-A659-7D4DF5672952}"/>
    <cellStyle name="Normal 58 11 3" xfId="8754" xr:uid="{C9ED8D0C-16D0-4E44-A50D-35B25131F2FD}"/>
    <cellStyle name="Normal 58 11 4" xfId="8755" xr:uid="{6BF43113-9423-4C62-B030-18340EEFEC8B}"/>
    <cellStyle name="Normal 58 11 5" xfId="17522" xr:uid="{C385C7C3-0156-4131-86C6-A227F3875A08}"/>
    <cellStyle name="Normal 58 11 6" xfId="24058" xr:uid="{86620800-700E-4F95-8C46-BD406C0BCC4E}"/>
    <cellStyle name="Normal 58 11 7" xfId="29756" xr:uid="{6699E04E-777A-4732-B44A-4CD2A990A0C9}"/>
    <cellStyle name="Normal 58 11 8" xfId="35454" xr:uid="{A6F02109-9F85-4814-ACBA-41C4F188F541}"/>
    <cellStyle name="Normal 58 12" xfId="8756" xr:uid="{3D11AA94-C57A-43B1-B2A7-1D4F9BFC972A}"/>
    <cellStyle name="Normal 58 12 2" xfId="8757" xr:uid="{409CDFFF-FBD2-4E69-90C1-C01C916F12BC}"/>
    <cellStyle name="Normal 58 12 2 2" xfId="17525" xr:uid="{5805F810-42A9-49E9-AA86-56B26657457D}"/>
    <cellStyle name="Normal 58 12 2 3" xfId="24061" xr:uid="{7EF5EAE1-D0A3-41C6-B481-066F93519D5A}"/>
    <cellStyle name="Normal 58 12 2 4" xfId="29759" xr:uid="{ADE46C7D-4928-4AF3-992E-971888616870}"/>
    <cellStyle name="Normal 58 12 2 5" xfId="35457" xr:uid="{0ACD6776-744B-43A6-9B20-57215B20C5AC}"/>
    <cellStyle name="Normal 58 12 3" xfId="8758" xr:uid="{FADC29CF-B1E6-4965-820D-4915FD0907B8}"/>
    <cellStyle name="Normal 58 12 4" xfId="8759" xr:uid="{6A86A9A7-570B-475C-B399-20D476A40C78}"/>
    <cellStyle name="Normal 58 12 5" xfId="17524" xr:uid="{7CBFC6C4-0B4A-44A4-A876-DD9A35583FC9}"/>
    <cellStyle name="Normal 58 12 6" xfId="24060" xr:uid="{5ACFC1A3-3B71-439A-93A7-AD9D3EF27749}"/>
    <cellStyle name="Normal 58 12 7" xfId="29758" xr:uid="{3BFEB427-304E-4913-A858-D9AA5B5CA18F}"/>
    <cellStyle name="Normal 58 12 8" xfId="35456" xr:uid="{B300067A-44A9-4171-8F87-EF39DCBF81BE}"/>
    <cellStyle name="Normal 58 13" xfId="8760" xr:uid="{B1128844-3233-4E0E-9D31-5DDC2069C850}"/>
    <cellStyle name="Normal 58 13 2" xfId="8761" xr:uid="{5117CBDE-D2CE-4AB9-9B99-178554EDE1A0}"/>
    <cellStyle name="Normal 58 13 2 2" xfId="17527" xr:uid="{16681322-A128-4B8B-A1A1-6FED236D546C}"/>
    <cellStyle name="Normal 58 13 2 3" xfId="24063" xr:uid="{A891C407-F143-413E-BF1D-9CF55AFE6134}"/>
    <cellStyle name="Normal 58 13 2 4" xfId="29761" xr:uid="{7EDF4332-8757-4EE4-9D2F-E982C3D98327}"/>
    <cellStyle name="Normal 58 13 2 5" xfId="35459" xr:uid="{CCBB996D-40DE-4105-BD39-F5F36FCD832F}"/>
    <cellStyle name="Normal 58 13 3" xfId="8762" xr:uid="{5CA67954-4110-4742-9763-871C358F6C4F}"/>
    <cellStyle name="Normal 58 13 4" xfId="8763" xr:uid="{93FDCFA8-0138-4701-8852-FF81C60DF69D}"/>
    <cellStyle name="Normal 58 13 5" xfId="17526" xr:uid="{5634BC0A-FC12-453F-9095-B8FD92D3BDDD}"/>
    <cellStyle name="Normal 58 13 6" xfId="24062" xr:uid="{F169C69A-88EB-4CCD-9A77-8425EC753AF6}"/>
    <cellStyle name="Normal 58 13 7" xfId="29760" xr:uid="{C0F279CA-B5DF-4D59-A947-D0DEAFBD32A2}"/>
    <cellStyle name="Normal 58 13 8" xfId="35458" xr:uid="{3DB4B7FC-7FFA-4FE0-838F-AB382E1B184F}"/>
    <cellStyle name="Normal 58 14" xfId="8764" xr:uid="{CD7DB83A-2830-4C31-AA61-63D56B618BED}"/>
    <cellStyle name="Normal 58 14 2" xfId="8765" xr:uid="{6E556236-EC0E-42A8-A289-B08F7A5C02CC}"/>
    <cellStyle name="Normal 58 14 2 2" xfId="17529" xr:uid="{F8323633-7E95-4A79-A3D6-D18C5A4786D7}"/>
    <cellStyle name="Normal 58 14 2 3" xfId="24065" xr:uid="{E1BF1761-4542-4D3F-949F-2C2A16C00CAC}"/>
    <cellStyle name="Normal 58 14 2 4" xfId="29763" xr:uid="{ACD18A69-4B1C-4DBE-A54E-01C707D2D2F9}"/>
    <cellStyle name="Normal 58 14 2 5" xfId="35461" xr:uid="{D4615A49-58F7-4A28-86C3-5DA7E0ADA477}"/>
    <cellStyle name="Normal 58 14 3" xfId="8766" xr:uid="{329F8799-C6F6-4655-A63C-D18F672FA27A}"/>
    <cellStyle name="Normal 58 14 4" xfId="8767" xr:uid="{B1AE11C9-7548-464E-8321-FC95922153F6}"/>
    <cellStyle name="Normal 58 14 5" xfId="17528" xr:uid="{B65B3820-4816-454A-AC24-723479069D16}"/>
    <cellStyle name="Normal 58 14 6" xfId="24064" xr:uid="{9DCD2387-93EB-49E9-95B2-7F2A75F3878E}"/>
    <cellStyle name="Normal 58 14 7" xfId="29762" xr:uid="{CC1C1D88-87A4-42D2-8048-9F7A91E93C95}"/>
    <cellStyle name="Normal 58 14 8" xfId="35460" xr:uid="{92DDB9CB-F69D-48B0-8E9A-F0104805C854}"/>
    <cellStyle name="Normal 58 15" xfId="8768" xr:uid="{67F3C5A8-1589-4433-A6B9-41F5C91D6B9E}"/>
    <cellStyle name="Normal 58 15 2" xfId="8769" xr:uid="{0767ECAC-613C-4CBA-893C-B73FCA444457}"/>
    <cellStyle name="Normal 58 15 2 2" xfId="17531" xr:uid="{B3FDAA0C-C51B-4C71-8F87-52D3CAE0ACD7}"/>
    <cellStyle name="Normal 58 15 2 3" xfId="24067" xr:uid="{66F3FE62-456A-4BDA-B009-346579448F81}"/>
    <cellStyle name="Normal 58 15 2 4" xfId="29765" xr:uid="{B8775654-70E4-4D87-A2F7-BF5D1F2B3E1E}"/>
    <cellStyle name="Normal 58 15 2 5" xfId="35463" xr:uid="{1C50E58A-F8C9-4995-B8D2-B8CCA0C31E38}"/>
    <cellStyle name="Normal 58 15 3" xfId="8770" xr:uid="{2E146A89-FE17-4D04-8B9C-B4D6D010706C}"/>
    <cellStyle name="Normal 58 15 4" xfId="8771" xr:uid="{ECFDAB5E-9056-4EF2-A4EB-04ADC156148E}"/>
    <cellStyle name="Normal 58 15 5" xfId="17530" xr:uid="{7F503354-0884-49A1-B9D7-F4A2C9140236}"/>
    <cellStyle name="Normal 58 15 6" xfId="24066" xr:uid="{5A70BA47-50B3-4203-A780-BF887F977C07}"/>
    <cellStyle name="Normal 58 15 7" xfId="29764" xr:uid="{A4EA838A-E6AD-4B3C-8328-217AE1587A2E}"/>
    <cellStyle name="Normal 58 15 8" xfId="35462" xr:uid="{226231C9-390E-4D4E-BCE5-B2878D5351F6}"/>
    <cellStyle name="Normal 58 16" xfId="8772" xr:uid="{AB8B6860-F007-4B4F-8A7E-7B69D98C316D}"/>
    <cellStyle name="Normal 58 16 2" xfId="8773" xr:uid="{DA3EA624-8369-4CFD-8DB0-3477999043AC}"/>
    <cellStyle name="Normal 58 16 2 2" xfId="17533" xr:uid="{4EF9FEBF-2C5C-4BC7-8D95-6701B160C94D}"/>
    <cellStyle name="Normal 58 16 2 3" xfId="24069" xr:uid="{29F503ED-CFB3-47AD-8B5E-E44714EFC08A}"/>
    <cellStyle name="Normal 58 16 2 4" xfId="29767" xr:uid="{E8E3F806-1949-443C-B5C0-9E69624A7674}"/>
    <cellStyle name="Normal 58 16 2 5" xfId="35465" xr:uid="{78092B3B-7E26-4143-8D72-2134D1ED8887}"/>
    <cellStyle name="Normal 58 16 3" xfId="8774" xr:uid="{9C3B3117-CC50-4BBD-8C30-E5505C11A7D4}"/>
    <cellStyle name="Normal 58 16 4" xfId="8775" xr:uid="{60DE89E6-E8FD-4D10-B5C4-599427159D7E}"/>
    <cellStyle name="Normal 58 16 5" xfId="17532" xr:uid="{302D9689-AEF8-4745-AB93-D2E08FBFA7CF}"/>
    <cellStyle name="Normal 58 16 6" xfId="24068" xr:uid="{65CFB9C6-C9D7-41C1-BF01-CC5B93263378}"/>
    <cellStyle name="Normal 58 16 7" xfId="29766" xr:uid="{F741EEDC-6A83-4197-9E9C-383ECA80B065}"/>
    <cellStyle name="Normal 58 16 8" xfId="35464" xr:uid="{957B2620-3A84-4F9E-8ACD-4B663EDB9464}"/>
    <cellStyle name="Normal 58 17" xfId="8776" xr:uid="{6C1D8826-08C6-4339-BEAB-F6EABC18DDC8}"/>
    <cellStyle name="Normal 58 17 2" xfId="8777" xr:uid="{DBAA6882-A758-477B-8143-5E3D220DB9CD}"/>
    <cellStyle name="Normal 58 17 2 2" xfId="17535" xr:uid="{9ACF200A-9E63-42AB-BAEC-602D2F5107FA}"/>
    <cellStyle name="Normal 58 17 2 3" xfId="24071" xr:uid="{30351C39-9922-4F45-9AFF-EA4060F4F393}"/>
    <cellStyle name="Normal 58 17 2 4" xfId="29769" xr:uid="{7EA3220B-8364-49B7-A3F1-BE2C34CAE313}"/>
    <cellStyle name="Normal 58 17 2 5" xfId="35467" xr:uid="{FAF54C79-3B75-406C-A025-71AAA3E1A0F7}"/>
    <cellStyle name="Normal 58 17 3" xfId="8778" xr:uid="{10B4A400-8FF9-4776-9E39-9037EEF23731}"/>
    <cellStyle name="Normal 58 17 4" xfId="8779" xr:uid="{622B2506-F384-4F32-B5DC-E2BCB29C93CB}"/>
    <cellStyle name="Normal 58 17 5" xfId="17534" xr:uid="{3F8DE2F4-1E77-4DC3-9042-700CA8FFCFF5}"/>
    <cellStyle name="Normal 58 17 6" xfId="24070" xr:uid="{2A388F68-CE02-4FDE-840E-FF4CCE309485}"/>
    <cellStyle name="Normal 58 17 7" xfId="29768" xr:uid="{3E366618-0EF4-4D47-B82C-A39B8E7027CD}"/>
    <cellStyle name="Normal 58 17 8" xfId="35466" xr:uid="{0A290037-D5A6-4DCB-B947-93E208E22358}"/>
    <cellStyle name="Normal 58 18" xfId="8780" xr:uid="{62C98FB7-23E6-4FBA-8926-41EA805B91E1}"/>
    <cellStyle name="Normal 58 18 2" xfId="8781" xr:uid="{F6BF53B8-87BC-4163-BDAA-D9D4B18F4802}"/>
    <cellStyle name="Normal 58 18 2 2" xfId="17537" xr:uid="{249DB35D-4D82-433F-998B-ECBB2DC5250C}"/>
    <cellStyle name="Normal 58 18 2 3" xfId="24073" xr:uid="{22EE81B3-2A6F-4A20-BAE5-56FE01320586}"/>
    <cellStyle name="Normal 58 18 2 4" xfId="29771" xr:uid="{BF92E6B3-19F6-43F0-B69D-3E06F31909B5}"/>
    <cellStyle name="Normal 58 18 2 5" xfId="35469" xr:uid="{99054DCA-CF63-413B-AF56-A46D5ED9E074}"/>
    <cellStyle name="Normal 58 18 3" xfId="8782" xr:uid="{4901A072-0214-41C6-8D34-99CED414CC59}"/>
    <cellStyle name="Normal 58 18 4" xfId="8783" xr:uid="{3083BCE8-C53F-498F-82A8-83955911609B}"/>
    <cellStyle name="Normal 58 18 5" xfId="17536" xr:uid="{91857BDF-80A0-46AC-9D4E-5648845CC9EF}"/>
    <cellStyle name="Normal 58 18 6" xfId="24072" xr:uid="{8F420AD4-F373-4C99-977B-AF054183ECC2}"/>
    <cellStyle name="Normal 58 18 7" xfId="29770" xr:uid="{ED9175F7-8C4A-462E-9A64-8CA7F57EA962}"/>
    <cellStyle name="Normal 58 18 8" xfId="35468" xr:uid="{0456EBE1-4655-4FB5-86CE-3E0DD444ACB4}"/>
    <cellStyle name="Normal 58 19" xfId="8784" xr:uid="{C8BD496D-4D38-4130-BD0B-6E9B6CDD9F78}"/>
    <cellStyle name="Normal 58 19 2" xfId="8785" xr:uid="{EA9271A2-EFFF-4710-82A1-DECAA6B6F2E3}"/>
    <cellStyle name="Normal 58 19 2 2" xfId="17539" xr:uid="{AB539DAF-BCC3-40C1-8221-24EE1DFA6F6B}"/>
    <cellStyle name="Normal 58 19 2 3" xfId="24075" xr:uid="{0D13AA23-3717-4BEF-8C7C-7A094017A6BA}"/>
    <cellStyle name="Normal 58 19 2 4" xfId="29773" xr:uid="{0F8D5D9F-2036-4435-B178-2F2F2D533D49}"/>
    <cellStyle name="Normal 58 19 2 5" xfId="35471" xr:uid="{3C8BC5D4-80E7-4BCE-AAE6-6EBF1BC16B8F}"/>
    <cellStyle name="Normal 58 19 3" xfId="8786" xr:uid="{F48139EF-3776-45AA-BB40-247E52DBD71A}"/>
    <cellStyle name="Normal 58 19 4" xfId="8787" xr:uid="{9779D7A3-4FDE-4AE2-8093-AFDD4E8F6840}"/>
    <cellStyle name="Normal 58 19 5" xfId="17538" xr:uid="{0BB42F7A-95A2-4B22-ACF8-3859CD199858}"/>
    <cellStyle name="Normal 58 19 6" xfId="24074" xr:uid="{FDB6EB1D-271B-456C-8146-210AB7BD9EEF}"/>
    <cellStyle name="Normal 58 19 7" xfId="29772" xr:uid="{8D9854FC-65A3-43BA-9B51-424D371A0154}"/>
    <cellStyle name="Normal 58 19 8" xfId="35470" xr:uid="{A38A27F7-262D-4170-B15A-D051940248AE}"/>
    <cellStyle name="Normal 58 2" xfId="8788" xr:uid="{2655A83D-E951-412A-8C06-6AAC67B26B76}"/>
    <cellStyle name="Normal 58 2 2" xfId="8789" xr:uid="{F7BC32B0-8392-4BF9-AE37-D6C831223DC1}"/>
    <cellStyle name="Normal 58 2 2 2" xfId="17541" xr:uid="{30057B6C-B434-45A7-BFFB-3D4712EFA7D3}"/>
    <cellStyle name="Normal 58 2 2 3" xfId="24077" xr:uid="{AA0033BE-0FD7-46FA-9976-EC2C03B47304}"/>
    <cellStyle name="Normal 58 2 2 4" xfId="29775" xr:uid="{92E43FFB-9AEB-4DEF-93C2-402BD8734AB4}"/>
    <cellStyle name="Normal 58 2 2 5" xfId="35473" xr:uid="{72628792-1859-4D4D-82C5-BB1BED14E129}"/>
    <cellStyle name="Normal 58 2 3" xfId="8790" xr:uid="{42FA3D39-9EFD-480A-AF7C-613267B54484}"/>
    <cellStyle name="Normal 58 2 4" xfId="8791" xr:uid="{49FDCE5D-C746-4786-A16B-6DD13EE8F3A9}"/>
    <cellStyle name="Normal 58 2 5" xfId="17540" xr:uid="{D2E55A3D-1070-4F26-9F1F-A34E80C30E51}"/>
    <cellStyle name="Normal 58 2 6" xfId="24076" xr:uid="{A253A723-1DD9-4BB9-A436-5DCDFA5FDCE0}"/>
    <cellStyle name="Normal 58 2 7" xfId="29774" xr:uid="{6760CBED-9756-48E0-BADB-3E1CBD47E119}"/>
    <cellStyle name="Normal 58 2 8" xfId="35472" xr:uid="{64DE2C61-D6DD-4470-96DE-B3A3BC7471D5}"/>
    <cellStyle name="Normal 58 20" xfId="8792" xr:uid="{7498C334-20BE-4E48-9067-5B2FB2DD3F8A}"/>
    <cellStyle name="Normal 58 20 2" xfId="17542" xr:uid="{CB56FCF2-0305-4B78-8BE5-C083BC386AEC}"/>
    <cellStyle name="Normal 58 20 3" xfId="24078" xr:uid="{AA692608-388D-4B8C-A776-FFC2CCF6CF4A}"/>
    <cellStyle name="Normal 58 20 4" xfId="29776" xr:uid="{DA153397-9F96-4EC6-BCD7-E5A17A0E2A2B}"/>
    <cellStyle name="Normal 58 20 5" xfId="35474" xr:uid="{D90D30CE-A6A6-45F5-8BAB-55ABCD6FB737}"/>
    <cellStyle name="Normal 58 21" xfId="8793" xr:uid="{36AECB87-3994-4ECA-BE7C-8B851CC1CED5}"/>
    <cellStyle name="Normal 58 21 2" xfId="17543" xr:uid="{907BD237-F637-4D3A-8E37-BF934562D0A6}"/>
    <cellStyle name="Normal 58 21 3" xfId="24079" xr:uid="{0200124E-10E0-4BF9-89CE-684A59FF85F5}"/>
    <cellStyle name="Normal 58 21 4" xfId="29777" xr:uid="{90CF1043-A8FF-4098-AD88-C4BBBF6E87AB}"/>
    <cellStyle name="Normal 58 21 5" xfId="35475" xr:uid="{E9F38371-C2AE-476D-AF02-4CA2A35A227B}"/>
    <cellStyle name="Normal 58 22" xfId="8794" xr:uid="{8927C0C2-3F8D-4D88-B61E-1036562CFE37}"/>
    <cellStyle name="Normal 58 22 2" xfId="17544" xr:uid="{EE3AA3CB-7F16-4392-99B8-31E1EEB97E26}"/>
    <cellStyle name="Normal 58 22 3" xfId="24080" xr:uid="{5F7EE6C2-6EF8-4629-9CB3-D3BF9C40122B}"/>
    <cellStyle name="Normal 58 22 4" xfId="29778" xr:uid="{A6E5CF0A-7BB8-449B-BA6D-2391A131C7F5}"/>
    <cellStyle name="Normal 58 22 5" xfId="35476" xr:uid="{C5434D3D-EC99-4EA8-928B-D7280B3ECA0F}"/>
    <cellStyle name="Normal 58 23" xfId="8795" xr:uid="{DFF4945B-8AF4-460F-8DEE-71CFBBBDE072}"/>
    <cellStyle name="Normal 58 23 2" xfId="17545" xr:uid="{F55897DE-F0AE-4685-B64B-6BA737120C51}"/>
    <cellStyle name="Normal 58 23 3" xfId="24081" xr:uid="{C9678FF1-3F33-474B-A5CC-CBC56F158B2A}"/>
    <cellStyle name="Normal 58 23 4" xfId="29779" xr:uid="{EC2D8B64-2511-4F38-8D73-43087D82B24E}"/>
    <cellStyle name="Normal 58 23 5" xfId="35477" xr:uid="{73F3B19F-E526-4B69-B443-A35769BEC2A7}"/>
    <cellStyle name="Normal 58 24" xfId="8796" xr:uid="{FC56EEDA-6B06-4233-B64A-2CBE31CDABDC}"/>
    <cellStyle name="Normal 58 24 2" xfId="17546" xr:uid="{B32B042C-473E-4020-8C7B-8659926CA254}"/>
    <cellStyle name="Normal 58 24 3" xfId="24082" xr:uid="{12B4EC7A-8CD8-4021-A57F-E9DFABDE55E0}"/>
    <cellStyle name="Normal 58 24 4" xfId="29780" xr:uid="{593A6E7A-52CA-4E3F-AB43-9DFC58671B33}"/>
    <cellStyle name="Normal 58 24 5" xfId="35478" xr:uid="{4A1C8C1B-23B0-4ED5-B6A8-20B3AA06B83D}"/>
    <cellStyle name="Normal 58 25" xfId="8797" xr:uid="{DFBA60B8-538C-4306-ACD9-93ED8B190801}"/>
    <cellStyle name="Normal 58 25 2" xfId="17547" xr:uid="{AA85BC4E-5B1E-4364-8BBB-09CAD329F1EF}"/>
    <cellStyle name="Normal 58 25 3" xfId="24083" xr:uid="{4EE56849-CE3E-4AB8-B901-9B5BE4BFE4D0}"/>
    <cellStyle name="Normal 58 25 4" xfId="29781" xr:uid="{97288395-E973-4523-B27F-34F7B2D8FB4D}"/>
    <cellStyle name="Normal 58 25 5" xfId="35479" xr:uid="{36DAA2C1-4A43-4867-8CF2-4B5664639B88}"/>
    <cellStyle name="Normal 58 26" xfId="8798" xr:uid="{1B53A4F4-CC7F-4D8A-B93F-9F5848BCC56F}"/>
    <cellStyle name="Normal 58 26 2" xfId="17548" xr:uid="{2F6F282E-461C-4796-BB28-AA52B0AE6A30}"/>
    <cellStyle name="Normal 58 26 3" xfId="24084" xr:uid="{2785485B-2FD0-419D-BDD8-9633AC9EEB12}"/>
    <cellStyle name="Normal 58 26 4" xfId="29782" xr:uid="{B2866BA8-71C7-432F-AAAE-D9B491A2E802}"/>
    <cellStyle name="Normal 58 26 5" xfId="35480" xr:uid="{AC7723E1-079C-429B-8191-AD39C270D309}"/>
    <cellStyle name="Normal 58 27" xfId="8799" xr:uid="{B6AC8F37-BBD3-4687-9908-C930234C2F34}"/>
    <cellStyle name="Normal 58 27 2" xfId="17549" xr:uid="{A1DBBA16-5DC6-450F-AD6B-80B284E0AEA3}"/>
    <cellStyle name="Normal 58 27 3" xfId="24085" xr:uid="{08486BCC-5E26-4A37-964D-65C4C9D45933}"/>
    <cellStyle name="Normal 58 27 4" xfId="29783" xr:uid="{99D2CAE6-4EA1-4A8C-8ACB-6777E8504016}"/>
    <cellStyle name="Normal 58 27 5" xfId="35481" xr:uid="{0B5D6D96-BC08-4AE3-AB1A-061192424521}"/>
    <cellStyle name="Normal 58 28" xfId="8800" xr:uid="{0C4C2A0B-BBF5-45F1-B440-9052DC7E0D04}"/>
    <cellStyle name="Normal 58 28 2" xfId="17550" xr:uid="{F13B4C1C-9453-4FCA-A8A1-ABCEE238C520}"/>
    <cellStyle name="Normal 58 28 3" xfId="24086" xr:uid="{6CC92D58-E4B4-4BF2-9762-8A539A7DDCBF}"/>
    <cellStyle name="Normal 58 28 4" xfId="29784" xr:uid="{689A2713-403D-4A69-9DC9-1CC6AAA59AFA}"/>
    <cellStyle name="Normal 58 28 5" xfId="35482" xr:uid="{9A08BCD0-9F66-4D0B-B0ED-005F687ADDAA}"/>
    <cellStyle name="Normal 58 29" xfId="8801" xr:uid="{56ABF023-E68A-402F-8DD8-E3025F0725D9}"/>
    <cellStyle name="Normal 58 29 2" xfId="17551" xr:uid="{CB6EEE1A-C62E-4ECE-8BCC-864E4AB00BF2}"/>
    <cellStyle name="Normal 58 29 3" xfId="24087" xr:uid="{14889E57-A760-45AD-B708-6C7C549B9A94}"/>
    <cellStyle name="Normal 58 29 4" xfId="29785" xr:uid="{01793171-73FC-4331-94A9-AA5BABD1FF9E}"/>
    <cellStyle name="Normal 58 29 5" xfId="35483" xr:uid="{1DFBAA66-11A0-40A0-83CF-B3DD51B68AF1}"/>
    <cellStyle name="Normal 58 3" xfId="8802" xr:uid="{6136B930-D87C-4BDB-A787-C41D1500C9B9}"/>
    <cellStyle name="Normal 58 3 2" xfId="8803" xr:uid="{EEC32DBE-BF4C-441F-B982-DD119748B89A}"/>
    <cellStyle name="Normal 58 3 2 2" xfId="17553" xr:uid="{85FB4F45-D93B-46FD-A3F4-6C5A5438828B}"/>
    <cellStyle name="Normal 58 3 2 3" xfId="24089" xr:uid="{0FA6ED10-E90B-4060-82C2-FD710C647A24}"/>
    <cellStyle name="Normal 58 3 2 4" xfId="29787" xr:uid="{048FFE49-487E-4DA9-BEEA-C711B220FC5F}"/>
    <cellStyle name="Normal 58 3 2 5" xfId="35485" xr:uid="{62B187EA-0105-4C48-AECF-54DB495992BD}"/>
    <cellStyle name="Normal 58 3 3" xfId="8804" xr:uid="{24E9CE81-3F33-41A3-8893-9A35FB6A9221}"/>
    <cellStyle name="Normal 58 3 4" xfId="8805" xr:uid="{EBCF690D-FACF-48EA-B36B-F1306AD3F114}"/>
    <cellStyle name="Normal 58 3 5" xfId="17552" xr:uid="{DE11326B-67A4-4FFA-9FBD-413F80A32CD5}"/>
    <cellStyle name="Normal 58 3 6" xfId="24088" xr:uid="{B481D635-CDB3-4129-B7FB-3C670F9D4258}"/>
    <cellStyle name="Normal 58 3 7" xfId="29786" xr:uid="{0998DD85-E540-4B85-BE85-0FA50FC2A000}"/>
    <cellStyle name="Normal 58 3 8" xfId="35484" xr:uid="{01B9E457-5D34-4EED-B9D9-92BFA2A1AEB4}"/>
    <cellStyle name="Normal 58 30" xfId="8806" xr:uid="{FE244493-59D5-4096-AC08-1C7DB31DAEBD}"/>
    <cellStyle name="Normal 58 30 2" xfId="17554" xr:uid="{51438944-A6E9-4FB0-B283-F881B3212376}"/>
    <cellStyle name="Normal 58 30 3" xfId="24090" xr:uid="{219B981A-BAB5-4198-A577-66E980CDF1EE}"/>
    <cellStyle name="Normal 58 30 4" xfId="29788" xr:uid="{CB15AFB9-06A4-46D7-B9C4-2E8516E0D2AA}"/>
    <cellStyle name="Normal 58 30 5" xfId="35486" xr:uid="{7567A862-4098-43BD-A575-93EA3057B2A2}"/>
    <cellStyle name="Normal 58 31" xfId="8807" xr:uid="{14630B44-B594-48F1-A570-C2D37E47E0FF}"/>
    <cellStyle name="Normal 58 31 2" xfId="17555" xr:uid="{527ED210-968B-495F-AE80-EB1EC553A9EC}"/>
    <cellStyle name="Normal 58 31 3" xfId="24091" xr:uid="{83FF7DF7-D1B4-47D7-ADDC-D8F4871B895D}"/>
    <cellStyle name="Normal 58 31 4" xfId="29789" xr:uid="{47D259A7-E575-40EC-8A22-7EB9930C045F}"/>
    <cellStyle name="Normal 58 31 5" xfId="35487" xr:uid="{32C612CD-C1CC-4764-B37E-D8E64E9A281F}"/>
    <cellStyle name="Normal 58 32" xfId="8808" xr:uid="{C98267E8-00A3-4C65-814F-78EAEE7EEC23}"/>
    <cellStyle name="Normal 58 32 2" xfId="17556" xr:uid="{CC81A8A6-4EF4-47F0-AB4C-117143013396}"/>
    <cellStyle name="Normal 58 32 3" xfId="24092" xr:uid="{BB429ED0-A78D-4961-96BF-5EC89E282718}"/>
    <cellStyle name="Normal 58 32 4" xfId="29790" xr:uid="{1266F457-1586-4718-9D43-7A4A135BBEC4}"/>
    <cellStyle name="Normal 58 32 5" xfId="35488" xr:uid="{AC9A016C-37DE-4954-8B9B-E12E715D0CC4}"/>
    <cellStyle name="Normal 58 33" xfId="8809" xr:uid="{F7BD2C10-5CB2-4D79-B1D3-75EC772FB2FB}"/>
    <cellStyle name="Normal 58 33 2" xfId="17557" xr:uid="{52EA6620-5DA0-437C-B3A7-47195F21C691}"/>
    <cellStyle name="Normal 58 33 3" xfId="24093" xr:uid="{9F219DBA-BEEA-49D8-937A-9BF454B1E1BC}"/>
    <cellStyle name="Normal 58 33 4" xfId="29791" xr:uid="{EBE1E8BE-57E7-417C-A005-670649B303A4}"/>
    <cellStyle name="Normal 58 33 5" xfId="35489" xr:uid="{9253669E-A1C4-4809-87C7-5CE189351027}"/>
    <cellStyle name="Normal 58 34" xfId="8810" xr:uid="{19C85CF3-C046-4FEC-B68F-CC451CDFEA6D}"/>
    <cellStyle name="Normal 58 34 2" xfId="17558" xr:uid="{84785E24-1C95-4B3A-A28E-0E55F18ABF61}"/>
    <cellStyle name="Normal 58 34 3" xfId="24094" xr:uid="{9406C90C-1D31-4B97-8C9A-6A989156CBD7}"/>
    <cellStyle name="Normal 58 34 4" xfId="29792" xr:uid="{5B025061-EDFD-45B2-8D21-602D32790AA4}"/>
    <cellStyle name="Normal 58 34 5" xfId="35490" xr:uid="{CC7B4C20-26F2-4BC6-8A70-062AEF564B0A}"/>
    <cellStyle name="Normal 58 35" xfId="8811" xr:uid="{3B1FE54A-ACEB-40A2-B0B8-F19CAFB3C8AE}"/>
    <cellStyle name="Normal 58 35 2" xfId="17559" xr:uid="{D149B425-817F-4A2E-8E16-1A95C8D24E65}"/>
    <cellStyle name="Normal 58 35 3" xfId="24095" xr:uid="{F189FC6F-1BCC-4EDB-A671-8BE20795663F}"/>
    <cellStyle name="Normal 58 35 4" xfId="29793" xr:uid="{46B2A695-FF40-4191-858E-69203D393132}"/>
    <cellStyle name="Normal 58 35 5" xfId="35491" xr:uid="{F703D2A7-FE3A-4F16-A870-BECEE4678F31}"/>
    <cellStyle name="Normal 58 36" xfId="8812" xr:uid="{480899BE-540E-4430-948D-2F922DA7C240}"/>
    <cellStyle name="Normal 58 36 2" xfId="17560" xr:uid="{AC6AD68D-AABF-4BB3-9E55-14D06D6ACE2C}"/>
    <cellStyle name="Normal 58 36 3" xfId="24096" xr:uid="{E4B9155E-FCC3-4EC0-8C92-7303C58945F9}"/>
    <cellStyle name="Normal 58 36 4" xfId="29794" xr:uid="{AF87AD64-C524-4E87-9327-7332BB49A6F2}"/>
    <cellStyle name="Normal 58 36 5" xfId="35492" xr:uid="{DB2EB703-1CB6-462D-AC2E-5418F8AE5D8E}"/>
    <cellStyle name="Normal 58 37" xfId="8813" xr:uid="{235EE2FC-984E-4571-A13A-938810BBB49B}"/>
    <cellStyle name="Normal 58 37 2" xfId="17561" xr:uid="{BCF4AE9C-CE12-4852-9F5C-E74F35E94612}"/>
    <cellStyle name="Normal 58 37 3" xfId="24097" xr:uid="{778A38C6-95A7-4124-92B4-7E1A6A8C667B}"/>
    <cellStyle name="Normal 58 37 4" xfId="29795" xr:uid="{6BE3DE10-503C-4572-B1F7-530063AE6323}"/>
    <cellStyle name="Normal 58 37 5" xfId="35493" xr:uid="{F235D65F-DA8B-4BAE-A7C9-EF69FDE9EADB}"/>
    <cellStyle name="Normal 58 38" xfId="8814" xr:uid="{A8EAB724-3AF3-4EE9-9CB6-620807F4F613}"/>
    <cellStyle name="Normal 58 38 2" xfId="17562" xr:uid="{DEA61C8D-B6D5-45D3-8259-2BFB1C1176DF}"/>
    <cellStyle name="Normal 58 38 3" xfId="24098" xr:uid="{7B701720-327C-415C-BBB4-2F44F460EF75}"/>
    <cellStyle name="Normal 58 38 4" xfId="29796" xr:uid="{84DACE5F-87CB-41D0-A93F-0663292B570A}"/>
    <cellStyle name="Normal 58 38 5" xfId="35494" xr:uid="{49E60D04-772F-4436-9078-952EF73B4301}"/>
    <cellStyle name="Normal 58 39" xfId="8815" xr:uid="{B8BD7811-7E22-457F-810C-AA827B724F21}"/>
    <cellStyle name="Normal 58 39 2" xfId="17563" xr:uid="{462BDDC8-F6B9-4339-A8A3-C6185559898D}"/>
    <cellStyle name="Normal 58 39 3" xfId="24099" xr:uid="{4EA36E7D-8FF1-43FA-8A27-B099A535EE5D}"/>
    <cellStyle name="Normal 58 39 4" xfId="29797" xr:uid="{E9833C73-BFEC-4D66-8948-DCC89C22C33C}"/>
    <cellStyle name="Normal 58 39 5" xfId="35495" xr:uid="{37E60F37-3DA6-467A-A971-B38966ABBF06}"/>
    <cellStyle name="Normal 58 4" xfId="8816" xr:uid="{2403926A-C2DA-4C73-8655-4C759CC8F8FC}"/>
    <cellStyle name="Normal 58 4 2" xfId="8817" xr:uid="{2EB203FF-AB00-4770-A0F4-E8BC106E5063}"/>
    <cellStyle name="Normal 58 4 2 2" xfId="17565" xr:uid="{B12AAB01-2C7C-4FC4-A7EC-FA208F1553E9}"/>
    <cellStyle name="Normal 58 4 2 3" xfId="24101" xr:uid="{8940BBBA-2287-45FD-955B-024212AC8350}"/>
    <cellStyle name="Normal 58 4 2 4" xfId="29799" xr:uid="{5BC0F151-01AB-48C8-86B7-43D6D9ECE2B4}"/>
    <cellStyle name="Normal 58 4 2 5" xfId="35497" xr:uid="{87ABBDFF-A6D2-4866-8203-DFD0E5CFF4A4}"/>
    <cellStyle name="Normal 58 4 3" xfId="8818" xr:uid="{CFDA2181-CD07-49C7-9495-5F70C974B354}"/>
    <cellStyle name="Normal 58 4 4" xfId="8819" xr:uid="{4352804A-733E-479F-A4DE-6A493978DC2D}"/>
    <cellStyle name="Normal 58 4 5" xfId="17564" xr:uid="{309CF831-96DD-4041-9745-F01292084FEA}"/>
    <cellStyle name="Normal 58 4 6" xfId="24100" xr:uid="{E0036FEA-FEC2-49A6-BC93-B2EEE140C013}"/>
    <cellStyle name="Normal 58 4 7" xfId="29798" xr:uid="{B1E37D39-4A15-4A82-ABBC-41A5A94279BF}"/>
    <cellStyle name="Normal 58 4 8" xfId="35496" xr:uid="{D069815A-8A86-4F34-9EF5-DB4C80CD9197}"/>
    <cellStyle name="Normal 58 40" xfId="8820" xr:uid="{433F7FF9-18CD-44C1-AFB1-3A089EE52C36}"/>
    <cellStyle name="Normal 58 40 2" xfId="17566" xr:uid="{9C1F9F33-D41C-48AB-B00F-FBFBE0A66DD1}"/>
    <cellStyle name="Normal 58 40 3" xfId="24102" xr:uid="{0280C25A-25F7-4CE8-9776-F8F9AD77FDFE}"/>
    <cellStyle name="Normal 58 40 4" xfId="29800" xr:uid="{41782E0B-FF5F-4D0B-B835-5684F9D9A32F}"/>
    <cellStyle name="Normal 58 40 5" xfId="35498" xr:uid="{12AAB298-80F6-4C6F-A563-7FFD6E2B8774}"/>
    <cellStyle name="Normal 58 41" xfId="8821" xr:uid="{BDEDCC32-241B-43EE-BE5F-B66088F0D6D6}"/>
    <cellStyle name="Normal 58 41 2" xfId="17567" xr:uid="{55CB1ED0-406B-463B-93EF-BC5381124954}"/>
    <cellStyle name="Normal 58 41 3" xfId="24103" xr:uid="{326C41C5-C52B-48D3-9C6E-95C857BD3566}"/>
    <cellStyle name="Normal 58 41 4" xfId="29801" xr:uid="{568EF9DF-D16B-4F62-9A26-77371CE897CB}"/>
    <cellStyle name="Normal 58 41 5" xfId="35499" xr:uid="{25624F5F-375B-48D2-A31C-110EBA301E6D}"/>
    <cellStyle name="Normal 58 42" xfId="8822" xr:uid="{C5D3ABDD-2B8E-41DC-B92F-2FC5C6300220}"/>
    <cellStyle name="Normal 58 42 2" xfId="17568" xr:uid="{FF75F21F-5CB5-4476-871B-6663B548702B}"/>
    <cellStyle name="Normal 58 42 3" xfId="24104" xr:uid="{1894101F-5FA7-4E7A-8079-CA24FCC33022}"/>
    <cellStyle name="Normal 58 42 4" xfId="29802" xr:uid="{7FD9334C-B2FD-44FB-BC25-8F8AC79D07DA}"/>
    <cellStyle name="Normal 58 42 5" xfId="35500" xr:uid="{952924B6-A640-4BE4-9D0E-608B47F9B415}"/>
    <cellStyle name="Normal 58 43" xfId="8823" xr:uid="{25ACE5FF-9D46-4607-9DB9-72F6EB3C0ABD}"/>
    <cellStyle name="Normal 58 43 2" xfId="17569" xr:uid="{712B8D8B-AD26-46D8-9102-5CC5F5F634F8}"/>
    <cellStyle name="Normal 58 43 3" xfId="24105" xr:uid="{8E284EAA-ECBC-4F50-B06A-13E55CD4E566}"/>
    <cellStyle name="Normal 58 43 4" xfId="29803" xr:uid="{128BC0FE-53EC-49A2-A152-3C0A01A04D88}"/>
    <cellStyle name="Normal 58 43 5" xfId="35501" xr:uid="{EA78B161-52C8-4384-B355-1B18CBA9A6B6}"/>
    <cellStyle name="Normal 58 44" xfId="8824" xr:uid="{069978C7-AE90-4E32-A7DE-44DB4373EF2F}"/>
    <cellStyle name="Normal 58 44 2" xfId="17570" xr:uid="{8BFA9E8D-ECD9-4CEC-9FE3-32D86AA8B8B4}"/>
    <cellStyle name="Normal 58 44 3" xfId="24106" xr:uid="{92367E18-A314-427F-91F9-A73CC487F411}"/>
    <cellStyle name="Normal 58 44 4" xfId="29804" xr:uid="{472D34E4-75AB-4D6E-91AF-94BC6E1DB119}"/>
    <cellStyle name="Normal 58 44 5" xfId="35502" xr:uid="{7F87C635-4A8D-406A-881E-C280366F78A0}"/>
    <cellStyle name="Normal 58 45" xfId="8825" xr:uid="{D3FC3A60-157D-4C6B-A1C5-DF071EBA9D8B}"/>
    <cellStyle name="Normal 58 45 2" xfId="17571" xr:uid="{8CA506D2-1E86-4F1F-8F11-29409BF39AAA}"/>
    <cellStyle name="Normal 58 45 3" xfId="24107" xr:uid="{6B4F5236-F444-4A89-B638-988D7EB820ED}"/>
    <cellStyle name="Normal 58 45 4" xfId="29805" xr:uid="{166396EA-2367-492A-AE5F-429111AC005B}"/>
    <cellStyle name="Normal 58 45 5" xfId="35503" xr:uid="{02405972-208D-4A5E-9E17-C6C2395921D9}"/>
    <cellStyle name="Normal 58 46" xfId="8826" xr:uid="{DBBF6151-A9CD-414A-A888-0793C0F553DC}"/>
    <cellStyle name="Normal 58 46 2" xfId="17572" xr:uid="{136699FB-E457-433D-89BC-C3939C2BAD60}"/>
    <cellStyle name="Normal 58 46 3" xfId="24108" xr:uid="{0926D369-2D17-40DA-9E52-7C3E73ADE672}"/>
    <cellStyle name="Normal 58 46 4" xfId="29806" xr:uid="{7763597C-6A5B-4DE6-B37B-5963F3E20DDB}"/>
    <cellStyle name="Normal 58 46 5" xfId="35504" xr:uid="{F430DB7D-AC07-458C-A541-B95FADF301D3}"/>
    <cellStyle name="Normal 58 47" xfId="8827" xr:uid="{8BA4AC6D-A7B8-49AC-8D72-42E9A24B873C}"/>
    <cellStyle name="Normal 58 47 2" xfId="17573" xr:uid="{EC0105B9-4EF2-4523-BA78-84A63191F04D}"/>
    <cellStyle name="Normal 58 47 3" xfId="24109" xr:uid="{F0074637-48AD-430A-ACCF-E0E463BC8012}"/>
    <cellStyle name="Normal 58 47 4" xfId="29807" xr:uid="{8EF8C9E5-3CDF-43C4-95DE-47A40E078060}"/>
    <cellStyle name="Normal 58 47 5" xfId="35505" xr:uid="{8FD21FE0-2172-470E-98D3-958A3D6C81F5}"/>
    <cellStyle name="Normal 58 48" xfId="8828" xr:uid="{38512E75-C38E-4C78-BB52-F5E4152AAD93}"/>
    <cellStyle name="Normal 58 48 2" xfId="17574" xr:uid="{C9F633F0-1D67-4719-A03C-BF5CF3E84064}"/>
    <cellStyle name="Normal 58 48 3" xfId="24110" xr:uid="{5925C724-67F1-4F95-9A59-9CF23E31C429}"/>
    <cellStyle name="Normal 58 48 4" xfId="29808" xr:uid="{34F3B58D-20FD-4546-B3BA-D601AA2D75DE}"/>
    <cellStyle name="Normal 58 48 5" xfId="35506" xr:uid="{32E4C22A-E1E3-4878-A230-04B78388ABCB}"/>
    <cellStyle name="Normal 58 49" xfId="8829" xr:uid="{BBCF1C75-62FF-47F4-8195-62918954C343}"/>
    <cellStyle name="Normal 58 49 2" xfId="17575" xr:uid="{42B4CACF-0A66-45A7-B08E-36F618FBD1EC}"/>
    <cellStyle name="Normal 58 49 3" xfId="24111" xr:uid="{EA6FCCD8-F9CA-46FC-AFA0-EFA9EAB3A460}"/>
    <cellStyle name="Normal 58 49 4" xfId="29809" xr:uid="{94EDD82A-3465-4EEA-A6E6-77456CE352AC}"/>
    <cellStyle name="Normal 58 49 5" xfId="35507" xr:uid="{586D62BB-6A12-40C6-AA41-61A2FA39821F}"/>
    <cellStyle name="Normal 58 5" xfId="8830" xr:uid="{B10705FD-93F0-44BF-8675-714D71D9CC6B}"/>
    <cellStyle name="Normal 58 5 2" xfId="8831" xr:uid="{576D225A-020F-41BD-88CD-7AA19B4B2F85}"/>
    <cellStyle name="Normal 58 5 2 2" xfId="17577" xr:uid="{789F27B3-81B4-4D4D-AE93-61F755E45C51}"/>
    <cellStyle name="Normal 58 5 2 3" xfId="24113" xr:uid="{87AE73E4-ABF4-496D-8518-1137DCB1136E}"/>
    <cellStyle name="Normal 58 5 2 4" xfId="29811" xr:uid="{D179045C-5A65-432A-BE82-904531998951}"/>
    <cellStyle name="Normal 58 5 2 5" xfId="35509" xr:uid="{2E7BD898-BBAE-4735-A371-9FB1F8B4A848}"/>
    <cellStyle name="Normal 58 5 3" xfId="8832" xr:uid="{2D0B8779-6323-48B1-8919-3295685E41DB}"/>
    <cellStyle name="Normal 58 5 4" xfId="8833" xr:uid="{BFB625DF-8E9E-4284-88A4-D3322437F044}"/>
    <cellStyle name="Normal 58 5 5" xfId="17576" xr:uid="{30CE977E-EF5A-49F2-BFFE-7B9D99910307}"/>
    <cellStyle name="Normal 58 5 6" xfId="24112" xr:uid="{6F41DDCB-60E9-4263-933A-6FA924EAD56F}"/>
    <cellStyle name="Normal 58 5 7" xfId="29810" xr:uid="{9CA3C995-F5C5-4109-92D3-6C61C3D77F4A}"/>
    <cellStyle name="Normal 58 5 8" xfId="35508" xr:uid="{AD13C15C-9ED8-4DF4-A36D-1350FE355DA0}"/>
    <cellStyle name="Normal 58 50" xfId="8834" xr:uid="{F8F911DA-CB9E-445B-874B-32E6A1CF6F59}"/>
    <cellStyle name="Normal 58 50 2" xfId="17578" xr:uid="{318D6961-C678-4E93-8F5B-5D739D518A3C}"/>
    <cellStyle name="Normal 58 50 3" xfId="24114" xr:uid="{8D2F2AD4-89AA-4C46-B13F-66CB8412AE04}"/>
    <cellStyle name="Normal 58 50 4" xfId="29812" xr:uid="{D15399E4-257B-4E34-8CDB-DC038F271E3E}"/>
    <cellStyle name="Normal 58 50 5" xfId="35510" xr:uid="{9FCBBFD7-1F3F-46FD-BDE1-2473A9E4DA15}"/>
    <cellStyle name="Normal 58 51" xfId="8835" xr:uid="{C8369EE0-957C-4E1D-B6BD-2068B266E832}"/>
    <cellStyle name="Normal 58 51 2" xfId="17579" xr:uid="{0EF4CDB2-D33E-4B1A-B147-1EA1C1A5D5C4}"/>
    <cellStyle name="Normal 58 51 3" xfId="24115" xr:uid="{6181C28C-DACE-4203-B6E5-D4A01402E706}"/>
    <cellStyle name="Normal 58 51 4" xfId="29813" xr:uid="{3EC4303C-1176-4D0C-A34F-C285DDFF71D0}"/>
    <cellStyle name="Normal 58 51 5" xfId="35511" xr:uid="{0C9EF38C-E3D4-4777-B459-D9D25DB94EC1}"/>
    <cellStyle name="Normal 58 52" xfId="8836" xr:uid="{D9982DC2-1031-49B4-BEA3-CBE4998843DE}"/>
    <cellStyle name="Normal 58 52 2" xfId="17580" xr:uid="{83F70CDB-A9B6-4B00-A454-44A871D0EA91}"/>
    <cellStyle name="Normal 58 52 3" xfId="24116" xr:uid="{6438E129-C445-4D66-9BD5-CE279C3CE0BF}"/>
    <cellStyle name="Normal 58 52 4" xfId="29814" xr:uid="{9ADB12CB-528E-4F38-9E78-344F39BE9B87}"/>
    <cellStyle name="Normal 58 52 5" xfId="35512" xr:uid="{61D2602F-588D-47F1-BB04-A07591E789B8}"/>
    <cellStyle name="Normal 58 53" xfId="8837" xr:uid="{1B0C26B7-F97F-475E-B81A-679496F31C2A}"/>
    <cellStyle name="Normal 58 53 2" xfId="17581" xr:uid="{7891A470-7CE0-48EB-93B5-CBC700E2ED6B}"/>
    <cellStyle name="Normal 58 53 3" xfId="24117" xr:uid="{84087034-ABD8-4534-91D5-632360393830}"/>
    <cellStyle name="Normal 58 53 4" xfId="29815" xr:uid="{CB5F5A62-27AF-458A-B00A-3313F475E0E8}"/>
    <cellStyle name="Normal 58 53 5" xfId="35513" xr:uid="{C26B0E8B-80C0-4A3B-A694-AC6F366631D3}"/>
    <cellStyle name="Normal 58 54" xfId="8838" xr:uid="{D886128A-61F6-4B24-A93C-332B704C811B}"/>
    <cellStyle name="Normal 58 54 2" xfId="17582" xr:uid="{73B60091-7A1A-46C6-A994-7B09BD5EA9C5}"/>
    <cellStyle name="Normal 58 54 3" xfId="24118" xr:uid="{975E9395-7F0B-43CF-8B71-B6212340F161}"/>
    <cellStyle name="Normal 58 54 4" xfId="29816" xr:uid="{0B62D419-3E97-458D-A62A-9C06609ADC42}"/>
    <cellStyle name="Normal 58 54 5" xfId="35514" xr:uid="{2B334413-E7E6-486D-985D-023690C2363A}"/>
    <cellStyle name="Normal 58 55" xfId="8839" xr:uid="{9938B48C-8A44-4A2A-B6A6-C753CEEA8D49}"/>
    <cellStyle name="Normal 58 55 2" xfId="17583" xr:uid="{E629FE44-C2F8-4500-8212-B0E8EC67E500}"/>
    <cellStyle name="Normal 58 55 3" xfId="24119" xr:uid="{4ED6FD4D-C3C2-4CD4-BC33-1A2EEDB212C9}"/>
    <cellStyle name="Normal 58 55 4" xfId="29817" xr:uid="{18AEFDD2-E118-4D78-8330-6CD6B423BD55}"/>
    <cellStyle name="Normal 58 55 5" xfId="35515" xr:uid="{3199449B-4A29-44DD-A159-6C088854408C}"/>
    <cellStyle name="Normal 58 56" xfId="8840" xr:uid="{7C47ABD9-B35D-4AC0-A230-9353B1CB4C11}"/>
    <cellStyle name="Normal 58 56 2" xfId="17584" xr:uid="{663B858A-FFA9-4611-A6A8-1D2032B53123}"/>
    <cellStyle name="Normal 58 56 3" xfId="24120" xr:uid="{B29AA6A9-02B9-44DB-906B-C21819673595}"/>
    <cellStyle name="Normal 58 56 4" xfId="29818" xr:uid="{FD719290-460B-46B6-B189-8FE243CDD388}"/>
    <cellStyle name="Normal 58 56 5" xfId="35516" xr:uid="{F0AEBD52-7F8C-4EB5-9C95-85295BD26D3A}"/>
    <cellStyle name="Normal 58 57" xfId="8841" xr:uid="{5CA769E0-A5BA-44F7-B88A-CCA6D6079EE8}"/>
    <cellStyle name="Normal 58 57 2" xfId="17585" xr:uid="{DDAA6C9D-2C13-4DB2-BB41-2968E620528F}"/>
    <cellStyle name="Normal 58 57 3" xfId="24121" xr:uid="{5A84202D-BD9D-4BC0-B181-4662829F34B4}"/>
    <cellStyle name="Normal 58 57 4" xfId="29819" xr:uid="{E26AFF21-11FA-4005-8480-D4EE05386E5A}"/>
    <cellStyle name="Normal 58 57 5" xfId="35517" xr:uid="{8E390D1F-FFDD-4244-9FB3-7A4F33083555}"/>
    <cellStyle name="Normal 58 58" xfId="8842" xr:uid="{FDF4C4BB-3047-4235-9A10-E013E1D84723}"/>
    <cellStyle name="Normal 58 58 2" xfId="17586" xr:uid="{E9597213-0365-4587-B0CC-B2ADC3D38CD3}"/>
    <cellStyle name="Normal 58 58 3" xfId="24122" xr:uid="{2F8E2D2A-73C1-4A8B-BDC3-4B8BC91F9480}"/>
    <cellStyle name="Normal 58 58 4" xfId="29820" xr:uid="{73CE63CE-6D4E-4352-BB92-BB88ED59ECE5}"/>
    <cellStyle name="Normal 58 58 5" xfId="35518" xr:uid="{2AA1245A-A9E1-451D-8B42-B561B9A59C41}"/>
    <cellStyle name="Normal 58 59" xfId="8843" xr:uid="{7E584640-1B54-48F2-9C2D-498B0811B372}"/>
    <cellStyle name="Normal 58 59 2" xfId="17587" xr:uid="{6E685BA5-77C6-4829-8A45-CE82E5B2E26C}"/>
    <cellStyle name="Normal 58 59 3" xfId="24123" xr:uid="{1C66A339-C85B-4ABE-882D-B5D908BF5283}"/>
    <cellStyle name="Normal 58 59 4" xfId="29821" xr:uid="{7EF1F756-35DE-420A-B4E5-5331AFD8BDDE}"/>
    <cellStyle name="Normal 58 59 5" xfId="35519" xr:uid="{4B80345D-464A-4379-9639-54F03F7A6F3C}"/>
    <cellStyle name="Normal 58 6" xfId="8844" xr:uid="{946D8084-613D-4C54-8841-9C9275BFE7E7}"/>
    <cellStyle name="Normal 58 6 2" xfId="8845" xr:uid="{0C5DABA6-7DDA-432A-A01A-38C266CE0C8F}"/>
    <cellStyle name="Normal 58 6 2 2" xfId="17589" xr:uid="{AA899411-FBCC-412C-B5DB-35927B52647D}"/>
    <cellStyle name="Normal 58 6 2 3" xfId="24125" xr:uid="{9B96D8CF-7855-4CC3-9702-EB5E2E9A1524}"/>
    <cellStyle name="Normal 58 6 2 4" xfId="29823" xr:uid="{3C3BC53B-0948-4317-84F8-9CB683071900}"/>
    <cellStyle name="Normal 58 6 2 5" xfId="35521" xr:uid="{1936F44B-E7FA-49EB-899D-DD61BFE5CA2E}"/>
    <cellStyle name="Normal 58 6 3" xfId="8846" xr:uid="{5221D20E-05A2-4509-84D3-4659893CB421}"/>
    <cellStyle name="Normal 58 6 4" xfId="8847" xr:uid="{0868C989-24A2-4FC2-8B2F-ECC622F1BB2E}"/>
    <cellStyle name="Normal 58 6 5" xfId="17588" xr:uid="{8FD504D8-FB47-45BB-B992-1EBD287A7643}"/>
    <cellStyle name="Normal 58 6 6" xfId="24124" xr:uid="{08FFD3CD-B173-419E-8099-B0F3A20C9388}"/>
    <cellStyle name="Normal 58 6 7" xfId="29822" xr:uid="{06393E0C-B465-4CE4-B688-673539A105C1}"/>
    <cellStyle name="Normal 58 6 8" xfId="35520" xr:uid="{27C61543-01F4-4ACF-BFBA-04C32380F885}"/>
    <cellStyle name="Normal 58 60" xfId="8848" xr:uid="{FF44CFC8-57E8-482C-875E-3F7172F69BDB}"/>
    <cellStyle name="Normal 58 60 2" xfId="17590" xr:uid="{138DE51D-C12B-4058-A93F-A51F83EA848B}"/>
    <cellStyle name="Normal 58 60 3" xfId="24126" xr:uid="{DF811273-A579-4B58-B0B1-FE6F54466B16}"/>
    <cellStyle name="Normal 58 60 4" xfId="29824" xr:uid="{ED3DE181-17F6-4EDA-BD1A-3AE3E626A170}"/>
    <cellStyle name="Normal 58 60 5" xfId="35522" xr:uid="{5E7E6FA4-21C4-44E5-A905-C27FE99611B4}"/>
    <cellStyle name="Normal 58 61" xfId="8849" xr:uid="{BCD8520D-D1F5-4085-9300-39BCE9BF4854}"/>
    <cellStyle name="Normal 58 61 2" xfId="17591" xr:uid="{BB3986A7-5675-4247-B0FE-90F9EA971555}"/>
    <cellStyle name="Normal 58 61 3" xfId="24127" xr:uid="{47CE8216-A8D7-4F2A-9E99-04100B8A19F0}"/>
    <cellStyle name="Normal 58 61 4" xfId="29825" xr:uid="{7DBF2D15-59A7-4B42-9C5A-5D1C652026C6}"/>
    <cellStyle name="Normal 58 61 5" xfId="35523" xr:uid="{84224D9A-EBDE-41AF-A967-599CF46C9C93}"/>
    <cellStyle name="Normal 58 62" xfId="8850" xr:uid="{1D52AEFC-0CCF-439D-9922-1341E6B5D9B5}"/>
    <cellStyle name="Normal 58 62 2" xfId="17592" xr:uid="{D92B1BFC-8087-4D40-A2C9-B9C7E042ACFC}"/>
    <cellStyle name="Normal 58 62 3" xfId="24128" xr:uid="{3A8971F3-8DCF-455A-9692-A289EB773A5B}"/>
    <cellStyle name="Normal 58 62 4" xfId="29826" xr:uid="{6DFCDAB2-E07B-4355-B208-BC4B1398B8CC}"/>
    <cellStyle name="Normal 58 62 5" xfId="35524" xr:uid="{599041AB-26EB-4DA7-BB0F-6A29007C40C6}"/>
    <cellStyle name="Normal 58 7" xfId="8851" xr:uid="{EF3E7A88-BB20-4C48-B4B5-25663FED0A45}"/>
    <cellStyle name="Normal 58 7 2" xfId="8852" xr:uid="{465924BD-72AF-4656-A1B3-45C67FD6EFDD}"/>
    <cellStyle name="Normal 58 7 2 2" xfId="17594" xr:uid="{7625408A-E4EB-4ED6-8FAC-E0C7390729FA}"/>
    <cellStyle name="Normal 58 7 2 3" xfId="24130" xr:uid="{A2BDF476-8802-4919-9F41-E0FD769BAFFC}"/>
    <cellStyle name="Normal 58 7 2 4" xfId="29828" xr:uid="{41464014-0ACB-4B36-8507-D0D6D1A0A9FE}"/>
    <cellStyle name="Normal 58 7 2 5" xfId="35526" xr:uid="{04754959-35CC-418C-BA76-A7B39E541AEA}"/>
    <cellStyle name="Normal 58 7 3" xfId="8853" xr:uid="{F8B6A286-F416-4537-942D-A2B478CDF941}"/>
    <cellStyle name="Normal 58 7 4" xfId="8854" xr:uid="{41D719DF-F43A-4902-A380-CF9D77ADC31B}"/>
    <cellStyle name="Normal 58 7 5" xfId="17593" xr:uid="{7A73AF6B-41E3-4C20-B56F-D9894203D5B2}"/>
    <cellStyle name="Normal 58 7 6" xfId="24129" xr:uid="{61386895-79FD-4DF6-BB36-A9B5AA9F337C}"/>
    <cellStyle name="Normal 58 7 7" xfId="29827" xr:uid="{0596A3AC-07B9-42AE-BA15-2BBF9939A97B}"/>
    <cellStyle name="Normal 58 7 8" xfId="35525" xr:uid="{FB8AE27A-3AA4-4935-836A-41FD39A8C563}"/>
    <cellStyle name="Normal 58 8" xfId="8855" xr:uid="{5641F5EF-0919-4ADD-A800-9A0BD915CADA}"/>
    <cellStyle name="Normal 58 8 2" xfId="8856" xr:uid="{22E6AB11-FC42-4456-B90C-ADAA7DA5A31D}"/>
    <cellStyle name="Normal 58 8 2 2" xfId="17596" xr:uid="{9E36D023-DE14-4164-95BC-07DDEB0B5978}"/>
    <cellStyle name="Normal 58 8 2 3" xfId="24132" xr:uid="{326EBC31-A512-46BA-846F-754E65EBD6DA}"/>
    <cellStyle name="Normal 58 8 2 4" xfId="29830" xr:uid="{38552A6C-96AD-4ACF-A0DC-A28BCA9BF594}"/>
    <cellStyle name="Normal 58 8 2 5" xfId="35528" xr:uid="{3A694BA6-F24A-44B6-8F8B-B244B439E61E}"/>
    <cellStyle name="Normal 58 8 3" xfId="8857" xr:uid="{3873663A-65C0-4A8A-93A8-AF13C0A4754E}"/>
    <cellStyle name="Normal 58 8 4" xfId="8858" xr:uid="{BC59B9B3-82F3-40EF-A5DF-C72B0D045ED7}"/>
    <cellStyle name="Normal 58 8 5" xfId="17595" xr:uid="{5497C5F4-4E07-401E-B256-E80A7E51DEB2}"/>
    <cellStyle name="Normal 58 8 6" xfId="24131" xr:uid="{38F82598-1568-4935-8CE5-6E4372BE41A7}"/>
    <cellStyle name="Normal 58 8 7" xfId="29829" xr:uid="{D8D7CCCF-8500-46A6-95A0-38C6E72AB568}"/>
    <cellStyle name="Normal 58 8 8" xfId="35527" xr:uid="{772A235C-08B4-4793-9DEA-C3ED3533303D}"/>
    <cellStyle name="Normal 58 9" xfId="8859" xr:uid="{5A70F983-11C0-4F3B-A0BD-04100C3684A4}"/>
    <cellStyle name="Normal 58 9 2" xfId="8860" xr:uid="{B1B6F26D-27ED-42A2-BBC3-1A147F1A4A7D}"/>
    <cellStyle name="Normal 58 9 2 2" xfId="17598" xr:uid="{412BC61D-C87D-4F25-AD2C-2C22B7B049E5}"/>
    <cellStyle name="Normal 58 9 2 3" xfId="24134" xr:uid="{5CCB40CB-C3A2-422D-B207-EA83F68E97E0}"/>
    <cellStyle name="Normal 58 9 2 4" xfId="29832" xr:uid="{3946617A-205D-4493-98A7-7FDA8E519016}"/>
    <cellStyle name="Normal 58 9 2 5" xfId="35530" xr:uid="{0D2DBDAC-0C5D-4E76-8676-0105B2D4035E}"/>
    <cellStyle name="Normal 58 9 3" xfId="8861" xr:uid="{5A19871B-46AD-45E1-9ECC-4CAA0272D4A2}"/>
    <cellStyle name="Normal 58 9 4" xfId="8862" xr:uid="{C0410C3F-29CF-40B6-8371-760886FFFC3D}"/>
    <cellStyle name="Normal 58 9 5" xfId="17597" xr:uid="{3DE5FDE3-0F91-422C-B446-2AF77EAF2356}"/>
    <cellStyle name="Normal 58 9 6" xfId="24133" xr:uid="{AF1CE2F6-FB9A-4701-8A32-17589E35628A}"/>
    <cellStyle name="Normal 58 9 7" xfId="29831" xr:uid="{EFB75FFC-ADA1-4C89-9D49-0DB6BF010C03}"/>
    <cellStyle name="Normal 58 9 8" xfId="35529" xr:uid="{E775DDB0-3601-4406-B28F-E9CF09BE466D}"/>
    <cellStyle name="Normal 59" xfId="1211" xr:uid="{CF911D39-85E8-4281-A2E7-783E1D0D9C09}"/>
    <cellStyle name="Normal 59 10" xfId="8863" xr:uid="{66AF76CF-0E57-406A-B5BC-DAED34394B7A}"/>
    <cellStyle name="Normal 59 10 2" xfId="8864" xr:uid="{01337389-A060-458D-9EF8-14F1F4958E71}"/>
    <cellStyle name="Normal 59 10 2 2" xfId="17600" xr:uid="{6EB4D38A-FB48-4C46-883D-490D7024B966}"/>
    <cellStyle name="Normal 59 10 2 3" xfId="24136" xr:uid="{C7D3EC35-BC83-48BC-947A-849FB3E153FE}"/>
    <cellStyle name="Normal 59 10 2 4" xfId="29834" xr:uid="{3B7BEB07-95A2-4B98-90DA-2C12B07892AF}"/>
    <cellStyle name="Normal 59 10 2 5" xfId="35532" xr:uid="{5CE2BCB2-4AE7-4540-BBE8-5A8878FFC417}"/>
    <cellStyle name="Normal 59 10 3" xfId="8865" xr:uid="{606F1C69-AFF2-469C-89CC-343508C69DCE}"/>
    <cellStyle name="Normal 59 10 4" xfId="8866" xr:uid="{57612E9A-28A9-44E2-98CA-B404963C0075}"/>
    <cellStyle name="Normal 59 10 5" xfId="17599" xr:uid="{5A372326-6BD2-4647-9424-420E8BD7736E}"/>
    <cellStyle name="Normal 59 10 6" xfId="24135" xr:uid="{387EF230-F96B-4FA7-B998-9E681E6A952E}"/>
    <cellStyle name="Normal 59 10 7" xfId="29833" xr:uid="{274992DC-AFEC-4CC4-8848-4B31FABB651D}"/>
    <cellStyle name="Normal 59 10 8" xfId="35531" xr:uid="{2ECDBECA-785F-43F7-939B-EB4ED596F5FF}"/>
    <cellStyle name="Normal 59 11" xfId="8867" xr:uid="{43694629-A351-400B-9C9B-3374454423FE}"/>
    <cellStyle name="Normal 59 11 2" xfId="8868" xr:uid="{3C137D1C-83E1-43E1-B16C-920649EE544F}"/>
    <cellStyle name="Normal 59 11 2 2" xfId="17602" xr:uid="{E2A1FCE3-8423-435B-9C31-822A6E11CDEA}"/>
    <cellStyle name="Normal 59 11 2 3" xfId="24138" xr:uid="{13C52512-50E4-4C1F-B597-41B3AAF5C2D3}"/>
    <cellStyle name="Normal 59 11 2 4" xfId="29836" xr:uid="{F325B391-53CD-411F-B5B7-104FBB46E807}"/>
    <cellStyle name="Normal 59 11 2 5" xfId="35534" xr:uid="{8744E2C2-6A1C-4854-8002-FE5FEE6A2344}"/>
    <cellStyle name="Normal 59 11 3" xfId="8869" xr:uid="{C37AD848-4DF5-4530-BC5C-DFF7F7122C66}"/>
    <cellStyle name="Normal 59 11 4" xfId="8870" xr:uid="{E6343354-E3F8-4F4C-9E59-5D9CDBBB9CFE}"/>
    <cellStyle name="Normal 59 11 5" xfId="17601" xr:uid="{81E62564-0A34-40FB-898B-814AE39E3932}"/>
    <cellStyle name="Normal 59 11 6" xfId="24137" xr:uid="{8D6C3CA6-7B9E-4939-8154-AE08AE3C01EB}"/>
    <cellStyle name="Normal 59 11 7" xfId="29835" xr:uid="{E97F20AD-CC6F-4FCE-A0ED-E27D62DF0378}"/>
    <cellStyle name="Normal 59 11 8" xfId="35533" xr:uid="{D555DA65-AC56-4F11-90B2-396AAF916C9D}"/>
    <cellStyle name="Normal 59 12" xfId="8871" xr:uid="{7E1ED661-94F9-44A5-A146-C016DA91ACF5}"/>
    <cellStyle name="Normal 59 12 2" xfId="8872" xr:uid="{E2A3B6FD-8A04-4C13-AFA1-6EBFCCD760EE}"/>
    <cellStyle name="Normal 59 12 2 2" xfId="17604" xr:uid="{FE77F390-E4D7-49C8-828D-751A2CB2E57B}"/>
    <cellStyle name="Normal 59 12 2 3" xfId="24140" xr:uid="{05323F3C-C850-41A7-BE2C-9CC99516B1B6}"/>
    <cellStyle name="Normal 59 12 2 4" xfId="29838" xr:uid="{132AC66B-055F-4911-85E2-7EFF449B823B}"/>
    <cellStyle name="Normal 59 12 2 5" xfId="35536" xr:uid="{EF00216F-C980-4D49-9DC4-E0A8A9B8E09E}"/>
    <cellStyle name="Normal 59 12 3" xfId="8873" xr:uid="{4C0405A2-56B0-4ED8-AE70-B73506BDCE40}"/>
    <cellStyle name="Normal 59 12 4" xfId="8874" xr:uid="{34C6199E-02C9-4BF2-8026-FFC0EE31BA6E}"/>
    <cellStyle name="Normal 59 12 5" xfId="17603" xr:uid="{1691F7AD-C1EA-47F3-89AD-4D24E0E96D53}"/>
    <cellStyle name="Normal 59 12 6" xfId="24139" xr:uid="{4BFB8FD0-67DE-41A7-BD30-805607399E11}"/>
    <cellStyle name="Normal 59 12 7" xfId="29837" xr:uid="{323F47C8-6F07-4A81-899D-7D01D42D737C}"/>
    <cellStyle name="Normal 59 12 8" xfId="35535" xr:uid="{26DF48BC-9FC5-42F9-975A-CA0915661335}"/>
    <cellStyle name="Normal 59 13" xfId="8875" xr:uid="{BC9A342C-2140-4E6F-9B7B-ABE4C48EC2BC}"/>
    <cellStyle name="Normal 59 13 2" xfId="8876" xr:uid="{8C382D8D-5426-4092-9B4A-316AFBA06774}"/>
    <cellStyle name="Normal 59 13 2 2" xfId="17606" xr:uid="{C342B738-68B3-4687-82C6-57859910CD79}"/>
    <cellStyle name="Normal 59 13 2 3" xfId="24142" xr:uid="{DE0E6AA2-865D-4287-A088-26F66B67B15E}"/>
    <cellStyle name="Normal 59 13 2 4" xfId="29840" xr:uid="{48663493-1CD0-4EB3-89EB-6340EEA1F7CC}"/>
    <cellStyle name="Normal 59 13 2 5" xfId="35538" xr:uid="{90E01F96-658F-49BA-95C4-2B2B7BBA4F12}"/>
    <cellStyle name="Normal 59 13 3" xfId="8877" xr:uid="{E6EAD3C5-6A02-4940-85AF-761A7405A3CE}"/>
    <cellStyle name="Normal 59 13 4" xfId="8878" xr:uid="{107AE7AA-26B6-4986-82EF-B29C61AC0CC5}"/>
    <cellStyle name="Normal 59 13 5" xfId="17605" xr:uid="{2B3290DA-F388-467A-A9A8-51CE469B2DBA}"/>
    <cellStyle name="Normal 59 13 6" xfId="24141" xr:uid="{D3D8300E-44AB-4201-A589-23B050FBED94}"/>
    <cellStyle name="Normal 59 13 7" xfId="29839" xr:uid="{D4727BF9-9D66-4CE9-84BD-2F54F42B877A}"/>
    <cellStyle name="Normal 59 13 8" xfId="35537" xr:uid="{F67EE066-0B48-4D73-8CA9-0B278F2CE695}"/>
    <cellStyle name="Normal 59 14" xfId="8879" xr:uid="{C2CBAA20-FF2A-426A-9323-75A99F0D7F5C}"/>
    <cellStyle name="Normal 59 14 2" xfId="8880" xr:uid="{4AF8DF82-2F5B-448F-8531-F6C58F2FC9BF}"/>
    <cellStyle name="Normal 59 14 2 2" xfId="17608" xr:uid="{2ED9608C-AE92-410F-8302-72FD512DCF81}"/>
    <cellStyle name="Normal 59 14 2 3" xfId="24144" xr:uid="{F0C9E0F4-7065-42D7-B810-B9E9359A420C}"/>
    <cellStyle name="Normal 59 14 2 4" xfId="29842" xr:uid="{10EE2888-4447-4E4F-A1D6-D652E862FFCC}"/>
    <cellStyle name="Normal 59 14 2 5" xfId="35540" xr:uid="{CD1FC96F-24E5-4237-8903-B94704D35669}"/>
    <cellStyle name="Normal 59 14 3" xfId="8881" xr:uid="{081D96EB-8CC1-49B7-B40C-4058799C1D97}"/>
    <cellStyle name="Normal 59 14 4" xfId="8882" xr:uid="{0F20A2DC-8F33-4FE6-8550-28DFCB224A4C}"/>
    <cellStyle name="Normal 59 14 5" xfId="17607" xr:uid="{BFC84C72-3AF3-4406-97CD-239C1FE8951E}"/>
    <cellStyle name="Normal 59 14 6" xfId="24143" xr:uid="{96ADE056-E975-4D09-B4CE-CB01C9F5E2F6}"/>
    <cellStyle name="Normal 59 14 7" xfId="29841" xr:uid="{1E1BF87E-CB15-403B-AE82-A958174818BC}"/>
    <cellStyle name="Normal 59 14 8" xfId="35539" xr:uid="{4A035603-829F-4514-B28A-AFF9B8D2F7D8}"/>
    <cellStyle name="Normal 59 15" xfId="8883" xr:uid="{3FE8C1ED-B6F1-451B-8704-7B2614082C8A}"/>
    <cellStyle name="Normal 59 15 2" xfId="8884" xr:uid="{8BCF8B86-8B20-4A0D-A8FE-19B1A726E091}"/>
    <cellStyle name="Normal 59 15 2 2" xfId="17610" xr:uid="{42979245-7D4A-4EAD-ADDE-5008748C3BB2}"/>
    <cellStyle name="Normal 59 15 2 3" xfId="24146" xr:uid="{3BDD6EB8-C3AC-48EA-B071-C86C3C299FE6}"/>
    <cellStyle name="Normal 59 15 2 4" xfId="29844" xr:uid="{EAB92417-BD72-4FB4-A879-76CBD9D9D4FF}"/>
    <cellStyle name="Normal 59 15 2 5" xfId="35542" xr:uid="{31F59E69-BBEC-4E55-9206-A6011C76EB4D}"/>
    <cellStyle name="Normal 59 15 3" xfId="8885" xr:uid="{7852B1A7-94EB-40F2-89B4-7F049D83B6E1}"/>
    <cellStyle name="Normal 59 15 4" xfId="8886" xr:uid="{CDEDD627-F693-4113-A8D8-D1D33E06B5D1}"/>
    <cellStyle name="Normal 59 15 5" xfId="17609" xr:uid="{48A8A1E1-4E8F-4EA2-81FA-FE6A7C100800}"/>
    <cellStyle name="Normal 59 15 6" xfId="24145" xr:uid="{17E7A584-53E8-4AD2-BAC5-FE0383A25C1A}"/>
    <cellStyle name="Normal 59 15 7" xfId="29843" xr:uid="{D5726B82-1EBD-4093-BA75-027DA1940E58}"/>
    <cellStyle name="Normal 59 15 8" xfId="35541" xr:uid="{9AEB2EFB-4AA8-48FA-BFE9-DCFC6403A628}"/>
    <cellStyle name="Normal 59 16" xfId="8887" xr:uid="{B2CAF52F-004C-40FA-BACB-C250CC77C262}"/>
    <cellStyle name="Normal 59 16 2" xfId="8888" xr:uid="{50E6D92E-289F-4116-AFBF-94AFE1F22A13}"/>
    <cellStyle name="Normal 59 16 2 2" xfId="17612" xr:uid="{0025140E-ADA3-4876-B24F-2F81AA52C832}"/>
    <cellStyle name="Normal 59 16 2 3" xfId="24148" xr:uid="{A8B6DBA7-92FB-4B60-8572-04749D675617}"/>
    <cellStyle name="Normal 59 16 2 4" xfId="29846" xr:uid="{08D2414E-CF77-486F-A9FE-3C990AAFF5D9}"/>
    <cellStyle name="Normal 59 16 2 5" xfId="35544" xr:uid="{23710458-64F9-4374-8A1D-96C5C8DEF5F0}"/>
    <cellStyle name="Normal 59 16 3" xfId="8889" xr:uid="{3A627287-19B2-4EE6-8BF0-29B83EF02D6E}"/>
    <cellStyle name="Normal 59 16 4" xfId="8890" xr:uid="{E92B4B41-340D-4CB3-8545-6D55053A16E6}"/>
    <cellStyle name="Normal 59 16 5" xfId="17611" xr:uid="{6C9B957F-3F44-4FA6-A5AF-146204CD7BB9}"/>
    <cellStyle name="Normal 59 16 6" xfId="24147" xr:uid="{F6B1292F-1FE1-481F-9601-2503C9C813CB}"/>
    <cellStyle name="Normal 59 16 7" xfId="29845" xr:uid="{EC1883F9-AB62-4633-9241-A1A4551EC0BA}"/>
    <cellStyle name="Normal 59 16 8" xfId="35543" xr:uid="{7EB6C32C-E9E4-4B6E-85DB-44903935F693}"/>
    <cellStyle name="Normal 59 17" xfId="8891" xr:uid="{2C52D5B3-6267-4416-931E-7DD4BA0DFB15}"/>
    <cellStyle name="Normal 59 17 2" xfId="8892" xr:uid="{F214F90B-4AA5-4FD4-85AE-0187C8591950}"/>
    <cellStyle name="Normal 59 17 2 2" xfId="17614" xr:uid="{26EFB657-D5C5-4EC7-B35D-643073F6E2C6}"/>
    <cellStyle name="Normal 59 17 2 3" xfId="24150" xr:uid="{75D7EB12-068D-418E-A783-D0839094CD92}"/>
    <cellStyle name="Normal 59 17 2 4" xfId="29848" xr:uid="{7D9C33BB-A83D-4694-ABF0-08068587831E}"/>
    <cellStyle name="Normal 59 17 2 5" xfId="35546" xr:uid="{623A7CA2-5984-4A3B-AD65-5FBA5C1C5CF6}"/>
    <cellStyle name="Normal 59 17 3" xfId="8893" xr:uid="{5C29BF9E-DBD6-4904-929E-6B1E7C6A1F6F}"/>
    <cellStyle name="Normal 59 17 4" xfId="8894" xr:uid="{5A0CE483-7C9F-4F85-8384-785B14A4C2F3}"/>
    <cellStyle name="Normal 59 17 5" xfId="17613" xr:uid="{34F883D5-B597-466B-B4B4-8BADF0EB92CC}"/>
    <cellStyle name="Normal 59 17 6" xfId="24149" xr:uid="{A230F221-2057-419A-986C-D3A08A5DD3D8}"/>
    <cellStyle name="Normal 59 17 7" xfId="29847" xr:uid="{92E8A039-761C-4CA4-9CF0-DD7FC75CCC91}"/>
    <cellStyle name="Normal 59 17 8" xfId="35545" xr:uid="{01F891E4-1554-4D59-B7E7-090D4BA93651}"/>
    <cellStyle name="Normal 59 18" xfId="8895" xr:uid="{792E47B9-16EB-4B36-9233-EDCC0A91B73A}"/>
    <cellStyle name="Normal 59 18 2" xfId="8896" xr:uid="{019A9E03-3903-4B51-80C3-DBA09D3AEECD}"/>
    <cellStyle name="Normal 59 18 2 2" xfId="17616" xr:uid="{7E17DCD1-32AC-466D-B654-F0D29C132161}"/>
    <cellStyle name="Normal 59 18 2 3" xfId="24152" xr:uid="{970A8C4E-4AEB-41D9-90DA-E64CE49E7577}"/>
    <cellStyle name="Normal 59 18 2 4" xfId="29850" xr:uid="{25C91359-1B6F-4361-8163-8012E899929A}"/>
    <cellStyle name="Normal 59 18 2 5" xfId="35548" xr:uid="{6DF03C1F-2E55-4526-84D1-6F41C7649A7B}"/>
    <cellStyle name="Normal 59 18 3" xfId="8897" xr:uid="{70DA4A7F-2559-4E20-AAB0-FD33F064FC8E}"/>
    <cellStyle name="Normal 59 18 4" xfId="8898" xr:uid="{F0424502-95E5-4C33-AE47-1341D04AEBC9}"/>
    <cellStyle name="Normal 59 18 5" xfId="17615" xr:uid="{F0A264D3-8816-4BE2-93FE-A85B02B80841}"/>
    <cellStyle name="Normal 59 18 6" xfId="24151" xr:uid="{9F2FED88-4216-45CF-BFB6-5E0F5E8A3143}"/>
    <cellStyle name="Normal 59 18 7" xfId="29849" xr:uid="{7B4A7C8D-A99F-4D7E-A00C-B46F708CB3F9}"/>
    <cellStyle name="Normal 59 18 8" xfId="35547" xr:uid="{92964259-51E0-412B-BD05-951AB685DAF8}"/>
    <cellStyle name="Normal 59 19" xfId="8899" xr:uid="{C379FCDA-1E26-4E07-8986-0BBEFF679887}"/>
    <cellStyle name="Normal 59 19 2" xfId="8900" xr:uid="{897E75EA-7F53-4104-A430-5466A3D6B169}"/>
    <cellStyle name="Normal 59 19 2 2" xfId="17618" xr:uid="{A4B10587-90F9-40E0-8E58-08DC21F5F078}"/>
    <cellStyle name="Normal 59 19 2 3" xfId="24154" xr:uid="{0EC3A387-635A-4E3E-82D8-D79140CAA68C}"/>
    <cellStyle name="Normal 59 19 2 4" xfId="29852" xr:uid="{57B5F069-12AB-420D-8F27-2F41F9D302E5}"/>
    <cellStyle name="Normal 59 19 2 5" xfId="35550" xr:uid="{B7AD2508-AA37-40BE-B84C-0763D15A6E99}"/>
    <cellStyle name="Normal 59 19 3" xfId="8901" xr:uid="{95430B31-8F09-445C-8857-AAD76A207C73}"/>
    <cellStyle name="Normal 59 19 4" xfId="8902" xr:uid="{2C97EEFF-F36A-4B13-A736-0339798DD9F4}"/>
    <cellStyle name="Normal 59 19 5" xfId="17617" xr:uid="{939BE88B-0C1E-4860-AE9D-D823E3B5A607}"/>
    <cellStyle name="Normal 59 19 6" xfId="24153" xr:uid="{3C954940-A010-4766-922B-CDD0802C4449}"/>
    <cellStyle name="Normal 59 19 7" xfId="29851" xr:uid="{A98F5B94-5108-4839-816E-E172E90D184E}"/>
    <cellStyle name="Normal 59 19 8" xfId="35549" xr:uid="{7C18B3ED-8D08-4F28-A9B7-7C15A71EDF3A}"/>
    <cellStyle name="Normal 59 2" xfId="8903" xr:uid="{7FDD4BAD-8F8D-41C2-A5DC-A0765E87B49C}"/>
    <cellStyle name="Normal 59 2 2" xfId="8904" xr:uid="{150255B5-59F0-4ED9-A926-36531917B6A3}"/>
    <cellStyle name="Normal 59 2 2 2" xfId="17620" xr:uid="{A7AAF242-EE58-4CDF-9B5A-3156CD4921C0}"/>
    <cellStyle name="Normal 59 2 2 3" xfId="24156" xr:uid="{1C84D834-5A5B-4A7E-B80E-2CFDFB44FF0D}"/>
    <cellStyle name="Normal 59 2 2 4" xfId="29854" xr:uid="{1EF9EA4D-C38D-4445-AD7C-C8260C06BBC5}"/>
    <cellStyle name="Normal 59 2 2 5" xfId="35552" xr:uid="{D4F2E84C-0605-4DC8-B74F-9ED2295E83F7}"/>
    <cellStyle name="Normal 59 2 3" xfId="8905" xr:uid="{9C736973-61FF-45DF-B9F4-8851E0FFF1CF}"/>
    <cellStyle name="Normal 59 2 4" xfId="8906" xr:uid="{CE000E7D-282D-4B32-8DD5-D5591F7B1B5E}"/>
    <cellStyle name="Normal 59 2 5" xfId="17619" xr:uid="{ED40FB8E-C5D7-485C-AF06-AB6875D37001}"/>
    <cellStyle name="Normal 59 2 6" xfId="24155" xr:uid="{49652DAB-228D-49B2-B12B-51AA35C477C6}"/>
    <cellStyle name="Normal 59 2 7" xfId="29853" xr:uid="{2E5A9EE1-AC02-4EA4-A382-5EAA6692D0EB}"/>
    <cellStyle name="Normal 59 2 8" xfId="35551" xr:uid="{C704B3AC-2C35-409A-AE92-B3B47D1BD9B9}"/>
    <cellStyle name="Normal 59 20" xfId="8907" xr:uid="{EB0E4554-CC33-4CF0-96CA-A44D66B6F564}"/>
    <cellStyle name="Normal 59 20 2" xfId="8908" xr:uid="{FBEBD978-9450-4D3E-921E-04FF5BEE2FD4}"/>
    <cellStyle name="Normal 59 20 2 2" xfId="17622" xr:uid="{B6F8D6AD-55D1-4537-BCE8-892CD526A10B}"/>
    <cellStyle name="Normal 59 20 2 3" xfId="24158" xr:uid="{0E5B995B-4662-45AA-AAFE-C514BBC6E599}"/>
    <cellStyle name="Normal 59 20 2 4" xfId="29856" xr:uid="{C20D735D-4CC9-4D94-88F4-EF71BE400398}"/>
    <cellStyle name="Normal 59 20 2 5" xfId="35554" xr:uid="{C4E75EC2-AE1B-45DD-B4E2-090EC7167DC3}"/>
    <cellStyle name="Normal 59 20 3" xfId="8909" xr:uid="{3A82DE19-6060-4A8D-9032-6339D25A7D4C}"/>
    <cellStyle name="Normal 59 20 4" xfId="8910" xr:uid="{BEF8E8B9-C5E5-47A2-B5A9-FC0EF559F3C7}"/>
    <cellStyle name="Normal 59 20 5" xfId="17621" xr:uid="{121099EE-CF6B-4172-8FE2-2CD853EE3BB1}"/>
    <cellStyle name="Normal 59 20 6" xfId="24157" xr:uid="{B89B62CB-F0D1-4BB8-B61B-F454114E91E8}"/>
    <cellStyle name="Normal 59 20 7" xfId="29855" xr:uid="{AD266A6D-DEDC-44A7-A6D0-2CE664CCD8A9}"/>
    <cellStyle name="Normal 59 20 8" xfId="35553" xr:uid="{ADFEBB09-E29C-49FD-8F6B-D65CEE00C22E}"/>
    <cellStyle name="Normal 59 21" xfId="8911" xr:uid="{DCFC90AC-08B9-4519-A83D-8AA5FF44E813}"/>
    <cellStyle name="Normal 59 21 2" xfId="8912" xr:uid="{4C4691FD-62BF-4AC8-BEB4-E05C4BDB6987}"/>
    <cellStyle name="Normal 59 21 2 2" xfId="17624" xr:uid="{E52E292C-E23B-42B5-8A72-6B8CF61BDB56}"/>
    <cellStyle name="Normal 59 21 2 3" xfId="24160" xr:uid="{DFCD8FE8-FB9A-4C08-992F-354DD472C3F8}"/>
    <cellStyle name="Normal 59 21 2 4" xfId="29858" xr:uid="{082D8153-9A8F-46FD-9BFC-BCE49133EBD6}"/>
    <cellStyle name="Normal 59 21 2 5" xfId="35556" xr:uid="{C55A74C4-9656-4F56-9918-85BDA429E28C}"/>
    <cellStyle name="Normal 59 21 3" xfId="8913" xr:uid="{A0B0A200-CD0A-4D31-AD11-F2E7CDE3607A}"/>
    <cellStyle name="Normal 59 21 4" xfId="8914" xr:uid="{30EB47CA-F6E7-41C7-BC8E-1C634904CD71}"/>
    <cellStyle name="Normal 59 21 5" xfId="17623" xr:uid="{233647C6-4356-4A7C-A83A-9E1AB726349A}"/>
    <cellStyle name="Normal 59 21 6" xfId="24159" xr:uid="{6F4937A0-956D-486B-AD27-AB19EE4FAC1A}"/>
    <cellStyle name="Normal 59 21 7" xfId="29857" xr:uid="{311BFBF1-8F0D-4DD5-A411-0FF48BBE4196}"/>
    <cellStyle name="Normal 59 21 8" xfId="35555" xr:uid="{BADB5C08-D8B5-4CD0-9BB1-27D4B15BEA5A}"/>
    <cellStyle name="Normal 59 22" xfId="8915" xr:uid="{ED905A6E-1DC7-423E-BD4B-FA59C1283EAC}"/>
    <cellStyle name="Normal 59 22 2" xfId="8916" xr:uid="{A6312A33-4948-4983-9BE9-1DA57F1AB97D}"/>
    <cellStyle name="Normal 59 22 2 2" xfId="17626" xr:uid="{A7C2BFF5-E94B-4B79-B515-BABDA8A5ED56}"/>
    <cellStyle name="Normal 59 22 2 3" xfId="24162" xr:uid="{E99770E7-EDF7-490B-A473-B03ED625DC50}"/>
    <cellStyle name="Normal 59 22 2 4" xfId="29860" xr:uid="{0A042A3F-56C9-443D-A6CB-21F4A995B1B2}"/>
    <cellStyle name="Normal 59 22 2 5" xfId="35558" xr:uid="{41F5EFC9-D3BB-498C-8C62-7F5A2613084E}"/>
    <cellStyle name="Normal 59 22 3" xfId="8917" xr:uid="{921CC174-84CD-4421-97D8-A5BC2D689042}"/>
    <cellStyle name="Normal 59 22 4" xfId="8918" xr:uid="{A9BB1C6A-5B61-4B47-8F18-98CCD5AAC710}"/>
    <cellStyle name="Normal 59 22 5" xfId="17625" xr:uid="{811184B8-F0F2-4AE3-B0C3-B2C6B1F38D9E}"/>
    <cellStyle name="Normal 59 22 6" xfId="24161" xr:uid="{2A477A5D-3943-48C9-80F1-15A553404200}"/>
    <cellStyle name="Normal 59 22 7" xfId="29859" xr:uid="{BC74BA1B-F737-4AC0-84F1-485BD2036931}"/>
    <cellStyle name="Normal 59 22 8" xfId="35557" xr:uid="{6BA34F2A-22B6-45D6-A88C-2B0B0EBC769D}"/>
    <cellStyle name="Normal 59 23" xfId="8919" xr:uid="{C4E39CD2-F148-4CA8-8E74-93A460B97673}"/>
    <cellStyle name="Normal 59 23 2" xfId="8920" xr:uid="{50461339-FA9B-4C77-94CC-A082639834F4}"/>
    <cellStyle name="Normal 59 23 2 2" xfId="17628" xr:uid="{E6133662-6419-4D29-83FE-A39670A61111}"/>
    <cellStyle name="Normal 59 23 2 3" xfId="24164" xr:uid="{E0255749-EE03-41B3-A866-1155C1F77A2A}"/>
    <cellStyle name="Normal 59 23 2 4" xfId="29862" xr:uid="{2EBBDD0E-EC8E-445D-B3F3-15FFB9C9F490}"/>
    <cellStyle name="Normal 59 23 2 5" xfId="35560" xr:uid="{761AB4CB-C0D8-4022-986F-A5915BA15744}"/>
    <cellStyle name="Normal 59 23 3" xfId="8921" xr:uid="{90B54076-FEED-4591-A5D5-46878891AE59}"/>
    <cellStyle name="Normal 59 23 4" xfId="8922" xr:uid="{49385C23-E809-4FBA-A52E-4BA30C9DEB4D}"/>
    <cellStyle name="Normal 59 23 5" xfId="17627" xr:uid="{4CBD003B-E4E8-4DD0-8B90-97A7DB8C9C38}"/>
    <cellStyle name="Normal 59 23 6" xfId="24163" xr:uid="{52D2218D-A94B-401C-AF84-1A0BF467FBDF}"/>
    <cellStyle name="Normal 59 23 7" xfId="29861" xr:uid="{B76B3544-05F1-4A6B-8FE5-CBC8732C7D3C}"/>
    <cellStyle name="Normal 59 23 8" xfId="35559" xr:uid="{F2DEECAE-6F45-4318-B648-777D089E57EE}"/>
    <cellStyle name="Normal 59 24" xfId="8923" xr:uid="{72321156-898A-44FE-9A63-75B2C889865A}"/>
    <cellStyle name="Normal 59 24 2" xfId="8924" xr:uid="{1FDA591F-03A3-4112-9BA3-52A3D5545C86}"/>
    <cellStyle name="Normal 59 24 2 2" xfId="17630" xr:uid="{B3DB1EAE-0D50-4913-8B40-D609F9B5E344}"/>
    <cellStyle name="Normal 59 24 2 3" xfId="24166" xr:uid="{E9FD7B61-256C-4D33-B81B-A67457A64ACE}"/>
    <cellStyle name="Normal 59 24 2 4" xfId="29864" xr:uid="{7A66AE5F-23B1-4DD2-92FF-8DA054C446D1}"/>
    <cellStyle name="Normal 59 24 2 5" xfId="35562" xr:uid="{8B74EA7A-272B-46A0-9A17-AB2C88A75353}"/>
    <cellStyle name="Normal 59 24 3" xfId="8925" xr:uid="{F8878F34-2648-4B29-809D-A9254C649E2F}"/>
    <cellStyle name="Normal 59 24 4" xfId="8926" xr:uid="{78CA8719-6BDC-4C0C-BA50-C510E6A18642}"/>
    <cellStyle name="Normal 59 24 5" xfId="17629" xr:uid="{34955557-4896-4A60-928D-21245EF5DB67}"/>
    <cellStyle name="Normal 59 24 6" xfId="24165" xr:uid="{CE641B06-B574-4F79-BEEB-C70EB4FD2E32}"/>
    <cellStyle name="Normal 59 24 7" xfId="29863" xr:uid="{4D73D68C-078B-47EA-9A80-64D073A755C6}"/>
    <cellStyle name="Normal 59 24 8" xfId="35561" xr:uid="{99533DE7-9DFC-4142-BA6C-7FD65D1E4864}"/>
    <cellStyle name="Normal 59 25" xfId="8927" xr:uid="{60370CAE-1B5B-4EC2-BD2F-24598FD49EBF}"/>
    <cellStyle name="Normal 59 25 2" xfId="8928" xr:uid="{94758B71-7667-4DAC-8960-93C9D3DD1A63}"/>
    <cellStyle name="Normal 59 25 2 2" xfId="17632" xr:uid="{CF460454-E0CD-4E42-868A-649A6756F419}"/>
    <cellStyle name="Normal 59 25 2 3" xfId="24168" xr:uid="{65CB96BE-8FDE-4685-96F3-D896533AF456}"/>
    <cellStyle name="Normal 59 25 2 4" xfId="29866" xr:uid="{B1D5BDE2-A365-448A-8A78-63E5B3DB4976}"/>
    <cellStyle name="Normal 59 25 2 5" xfId="35564" xr:uid="{39E28BAE-0E28-4AE6-A986-A93FA73B13C6}"/>
    <cellStyle name="Normal 59 25 3" xfId="8929" xr:uid="{D4B7CB13-AA17-4CB7-92DC-205C9B40AAA4}"/>
    <cellStyle name="Normal 59 25 4" xfId="8930" xr:uid="{9D859067-0A35-4902-8E8F-B223141777A4}"/>
    <cellStyle name="Normal 59 25 5" xfId="17631" xr:uid="{8156F09D-775A-4FD2-967C-4D35F543E154}"/>
    <cellStyle name="Normal 59 25 6" xfId="24167" xr:uid="{09B7B767-6828-4354-8264-385D260607FC}"/>
    <cellStyle name="Normal 59 25 7" xfId="29865" xr:uid="{2AF2F12D-23BB-4292-8291-AD125C35BC33}"/>
    <cellStyle name="Normal 59 25 8" xfId="35563" xr:uid="{196D6D67-7878-4852-B209-1B7A8BAFD48D}"/>
    <cellStyle name="Normal 59 26" xfId="8931" xr:uid="{BF730E06-C4E7-4B59-9D1A-572475ADBEEB}"/>
    <cellStyle name="Normal 59 26 2" xfId="8932" xr:uid="{84DEB911-0CD1-42FE-BF80-7254A6723C0A}"/>
    <cellStyle name="Normal 59 26 2 2" xfId="17634" xr:uid="{7AE9AC55-DDCB-44C9-B8C2-11C1A689C757}"/>
    <cellStyle name="Normal 59 26 2 3" xfId="24170" xr:uid="{C840C762-0540-4522-AE51-F158564FEB41}"/>
    <cellStyle name="Normal 59 26 2 4" xfId="29868" xr:uid="{033968FD-9279-4484-9631-31B5D6F70130}"/>
    <cellStyle name="Normal 59 26 2 5" xfId="35566" xr:uid="{FF71E419-951D-4C5A-A812-98863DA65EF1}"/>
    <cellStyle name="Normal 59 26 3" xfId="8933" xr:uid="{36C993A8-22AC-4B96-A1BB-88A52CABF812}"/>
    <cellStyle name="Normal 59 26 4" xfId="8934" xr:uid="{F15D858D-E3AA-47BF-84B0-13581F0FD5F9}"/>
    <cellStyle name="Normal 59 26 5" xfId="17633" xr:uid="{BD248A14-F726-4576-A488-F1AF184A2F1B}"/>
    <cellStyle name="Normal 59 26 6" xfId="24169" xr:uid="{59A88CB8-8EB0-4051-ACB0-AB8FC4EEA1EA}"/>
    <cellStyle name="Normal 59 26 7" xfId="29867" xr:uid="{49A76B34-5592-499B-B9D8-686B238B625C}"/>
    <cellStyle name="Normal 59 26 8" xfId="35565" xr:uid="{01E9A092-6AA4-4BA7-A536-D1FA2D73D9C0}"/>
    <cellStyle name="Normal 59 27" xfId="8935" xr:uid="{D989DEA9-0CA2-454A-9988-630008D2776F}"/>
    <cellStyle name="Normal 59 27 2" xfId="8936" xr:uid="{33812829-C27C-4641-B679-66BEDACBCB9E}"/>
    <cellStyle name="Normal 59 27 2 2" xfId="17636" xr:uid="{BE9F00B8-3AD6-4272-8BF3-57ADE276A483}"/>
    <cellStyle name="Normal 59 27 2 3" xfId="24172" xr:uid="{BA94DDF0-64B8-4735-8B61-EAC1E6F9B8A2}"/>
    <cellStyle name="Normal 59 27 2 4" xfId="29870" xr:uid="{C9B333BB-DC3B-4C04-B2EE-16088C650BD1}"/>
    <cellStyle name="Normal 59 27 2 5" xfId="35568" xr:uid="{878CCA7B-2A68-4B3B-96B4-9B9576C5FF92}"/>
    <cellStyle name="Normal 59 27 3" xfId="8937" xr:uid="{2B077783-B3C0-4A19-B950-EC12FC87ED43}"/>
    <cellStyle name="Normal 59 27 4" xfId="8938" xr:uid="{6CFBA964-D634-478E-91CB-B526F623860C}"/>
    <cellStyle name="Normal 59 27 5" xfId="17635" xr:uid="{3FD968EC-B74B-44DE-A43A-4BC07B31AE04}"/>
    <cellStyle name="Normal 59 27 6" xfId="24171" xr:uid="{69356278-75E6-4CA4-B9CA-74AA24BF4626}"/>
    <cellStyle name="Normal 59 27 7" xfId="29869" xr:uid="{14B7DF09-0A0E-4E14-A6EB-2749686C4092}"/>
    <cellStyle name="Normal 59 27 8" xfId="35567" xr:uid="{D5047CDF-58CC-4445-A9D1-E90DEB7C2030}"/>
    <cellStyle name="Normal 59 28" xfId="8939" xr:uid="{700BF96A-7AF1-4C90-8F2B-A0BFB18DCACD}"/>
    <cellStyle name="Normal 59 28 2" xfId="8940" xr:uid="{45EC621C-714B-4461-835A-7D9564ADEF56}"/>
    <cellStyle name="Normal 59 28 2 2" xfId="17638" xr:uid="{0A9C98FB-80D4-4E64-AD77-B151332604C0}"/>
    <cellStyle name="Normal 59 28 2 3" xfId="24174" xr:uid="{08B5E9FE-010A-4BE4-A429-0C9B2F4BE92E}"/>
    <cellStyle name="Normal 59 28 2 4" xfId="29872" xr:uid="{353782F2-ADC8-4874-894F-6B1CC29F5835}"/>
    <cellStyle name="Normal 59 28 2 5" xfId="35570" xr:uid="{C2CF3347-0ED0-4035-87A3-FF93EF269573}"/>
    <cellStyle name="Normal 59 28 3" xfId="8941" xr:uid="{88EFEAD0-E2CA-4BDC-9EE7-93DAF2C5F83E}"/>
    <cellStyle name="Normal 59 28 4" xfId="8942" xr:uid="{3A7F435C-9BA4-4DA6-ACCD-48BCAB1BB1B9}"/>
    <cellStyle name="Normal 59 28 5" xfId="17637" xr:uid="{85567502-3466-40DD-95C8-8F5AC1F5A6DB}"/>
    <cellStyle name="Normal 59 28 6" xfId="24173" xr:uid="{8721403B-F756-42FA-B37E-5188B111C6A7}"/>
    <cellStyle name="Normal 59 28 7" xfId="29871" xr:uid="{6B5E08BE-1755-4019-8755-4527B48AF3FD}"/>
    <cellStyle name="Normal 59 28 8" xfId="35569" xr:uid="{BC132D08-A339-4F6F-9CA9-7A7C0F2E9344}"/>
    <cellStyle name="Normal 59 29" xfId="8943" xr:uid="{8ED780F3-DCA9-4C61-B3E8-13FD5B7805F1}"/>
    <cellStyle name="Normal 59 29 2" xfId="8944" xr:uid="{C78D00A9-BCBA-42DB-B7BA-C019703B6882}"/>
    <cellStyle name="Normal 59 29 2 2" xfId="17640" xr:uid="{AF223A94-49F7-4BB4-8CA9-A892AA5C7317}"/>
    <cellStyle name="Normal 59 29 2 3" xfId="24176" xr:uid="{18D77662-4C66-4340-A3A0-AC822A8DE949}"/>
    <cellStyle name="Normal 59 29 2 4" xfId="29874" xr:uid="{9C907B59-7787-429F-A879-404459609F59}"/>
    <cellStyle name="Normal 59 29 2 5" xfId="35572" xr:uid="{4799BA2D-081F-4528-8B1E-D57BA3237A7F}"/>
    <cellStyle name="Normal 59 29 3" xfId="8945" xr:uid="{12538082-1A76-4FDC-8D86-7B9C364BA715}"/>
    <cellStyle name="Normal 59 29 4" xfId="8946" xr:uid="{23846A78-F65B-49E1-A226-15C2A092E649}"/>
    <cellStyle name="Normal 59 29 5" xfId="17639" xr:uid="{83CA5C17-EB94-4BDF-A192-8A9DF6CBB16F}"/>
    <cellStyle name="Normal 59 29 6" xfId="24175" xr:uid="{5A15208C-B98A-4EB6-BCFE-A989FA8B92E5}"/>
    <cellStyle name="Normal 59 29 7" xfId="29873" xr:uid="{72F2B8E0-CAFE-4D67-BEAE-67F384210BC9}"/>
    <cellStyle name="Normal 59 29 8" xfId="35571" xr:uid="{19B729C4-9DA3-47DE-99B9-21CA74FBBB03}"/>
    <cellStyle name="Normal 59 3" xfId="8947" xr:uid="{1B51229D-528C-4D80-B622-E303058EFA4E}"/>
    <cellStyle name="Normal 59 3 2" xfId="8948" xr:uid="{A5B1090A-2C89-4975-BAA1-8B1D756F52FB}"/>
    <cellStyle name="Normal 59 3 2 2" xfId="17642" xr:uid="{C70C45F0-DE32-4FF2-AA15-7F068F383FA1}"/>
    <cellStyle name="Normal 59 3 2 3" xfId="24178" xr:uid="{C367C1B2-B78C-4214-A2C2-53F23A963B68}"/>
    <cellStyle name="Normal 59 3 2 4" xfId="29876" xr:uid="{710F98E8-2560-4390-A72F-29650A56B84B}"/>
    <cellStyle name="Normal 59 3 2 5" xfId="35574" xr:uid="{651B3351-42C5-4600-B8A1-FB503A7C7EFD}"/>
    <cellStyle name="Normal 59 3 3" xfId="8949" xr:uid="{750852AA-F421-4F7F-8B16-A3C793E31042}"/>
    <cellStyle name="Normal 59 3 4" xfId="8950" xr:uid="{A9CAFAD5-9417-472D-A3B4-72BCC8E18064}"/>
    <cellStyle name="Normal 59 3 5" xfId="17641" xr:uid="{5080CAA7-4E62-48C9-897B-97EDF633E6AB}"/>
    <cellStyle name="Normal 59 3 6" xfId="24177" xr:uid="{15758CA8-4503-40C7-AA57-D7995439CA8F}"/>
    <cellStyle name="Normal 59 3 7" xfId="29875" xr:uid="{55CBF0D5-D26E-4F97-864E-4D430EEF8785}"/>
    <cellStyle name="Normal 59 3 8" xfId="35573" xr:uid="{1D80727E-3042-4726-ABFE-1D8754BD889C}"/>
    <cellStyle name="Normal 59 30" xfId="8951" xr:uid="{14FCAB40-E0B7-4AFB-82A1-8D56E743C01C}"/>
    <cellStyle name="Normal 59 30 2" xfId="8952" xr:uid="{5EDCB568-4837-4F34-9434-41DC89716B7D}"/>
    <cellStyle name="Normal 59 30 2 2" xfId="17644" xr:uid="{869FC737-DB2D-483F-AA6D-FA0CC24F5E04}"/>
    <cellStyle name="Normal 59 30 2 3" xfId="24180" xr:uid="{F9BB3D22-204B-4D8E-90B7-482BD6AB38B6}"/>
    <cellStyle name="Normal 59 30 2 4" xfId="29878" xr:uid="{B3B88CF3-A08E-4B1C-8520-AD645751A80B}"/>
    <cellStyle name="Normal 59 30 2 5" xfId="35576" xr:uid="{4BF56DEA-A0F5-464C-ABE4-2B773D385A5D}"/>
    <cellStyle name="Normal 59 30 3" xfId="8953" xr:uid="{E9D47A57-1B8E-4E16-952F-28603D2E1FA8}"/>
    <cellStyle name="Normal 59 30 4" xfId="8954" xr:uid="{D917D00B-7D95-48FE-8C5A-9581B3053008}"/>
    <cellStyle name="Normal 59 30 5" xfId="17643" xr:uid="{3ED6B865-F0E9-4E1E-9115-EEFEC5E2E165}"/>
    <cellStyle name="Normal 59 30 6" xfId="24179" xr:uid="{5F1873EA-8C6B-4204-8F8F-84EBEF688612}"/>
    <cellStyle name="Normal 59 30 7" xfId="29877" xr:uid="{84E75E69-4DA2-4C05-AF88-D5EF84DC969D}"/>
    <cellStyle name="Normal 59 30 8" xfId="35575" xr:uid="{60162F77-9F11-4444-BC04-DA25D3DDAB85}"/>
    <cellStyle name="Normal 59 31" xfId="8955" xr:uid="{60D5AE0A-D49E-46BA-853E-A077EF97CB3E}"/>
    <cellStyle name="Normal 59 31 2" xfId="8956" xr:uid="{D830E2DB-39B4-48AA-9B7D-66F2259D6F0F}"/>
    <cellStyle name="Normal 59 31 2 2" xfId="17646" xr:uid="{13E68E6C-4F72-4025-9DEF-CBDF7AE1331D}"/>
    <cellStyle name="Normal 59 31 2 3" xfId="24182" xr:uid="{0C77F664-580F-4025-9AAC-59C9BE4564B8}"/>
    <cellStyle name="Normal 59 31 2 4" xfId="29880" xr:uid="{68B3DD29-DF6A-47EB-8135-F8D8209D20FC}"/>
    <cellStyle name="Normal 59 31 2 5" xfId="35578" xr:uid="{B5CCB99E-0DCB-44FF-BDE0-D09AD0A41C3A}"/>
    <cellStyle name="Normal 59 31 3" xfId="8957" xr:uid="{6E84100A-5148-470F-9C5B-8BE210620B97}"/>
    <cellStyle name="Normal 59 31 4" xfId="8958" xr:uid="{17DC0E0B-22CC-45FB-B6D3-675F0BD69F81}"/>
    <cellStyle name="Normal 59 31 5" xfId="17645" xr:uid="{60CA4D89-B52B-4BD7-A16B-0FA4F66EA2CA}"/>
    <cellStyle name="Normal 59 31 6" xfId="24181" xr:uid="{4E18F449-2AE1-45E2-8415-C1B9847C1FE4}"/>
    <cellStyle name="Normal 59 31 7" xfId="29879" xr:uid="{0A55D659-78AD-4E04-AADF-E9434F932D83}"/>
    <cellStyle name="Normal 59 31 8" xfId="35577" xr:uid="{F9B3D711-97C4-447D-9186-DF404B8D51F1}"/>
    <cellStyle name="Normal 59 32" xfId="8959" xr:uid="{6074D624-6485-4B11-9C72-150E32D5AD53}"/>
    <cellStyle name="Normal 59 32 2" xfId="8960" xr:uid="{16329486-858E-42DD-8454-920661CCCC45}"/>
    <cellStyle name="Normal 59 32 2 2" xfId="17648" xr:uid="{27970409-162D-4C57-ABE8-2A903EE9C8B7}"/>
    <cellStyle name="Normal 59 32 2 3" xfId="24184" xr:uid="{96D0361A-4E4A-4116-A239-C812C1F8B0A7}"/>
    <cellStyle name="Normal 59 32 2 4" xfId="29882" xr:uid="{FE4B886C-16D5-4913-AB64-67C5E571FCC1}"/>
    <cellStyle name="Normal 59 32 2 5" xfId="35580" xr:uid="{A609B0DD-06D4-4A1E-8DA4-712E0290C363}"/>
    <cellStyle name="Normal 59 32 3" xfId="8961" xr:uid="{B0F6A1F3-21BF-4C58-9D2A-9E0929D319D0}"/>
    <cellStyle name="Normal 59 32 4" xfId="8962" xr:uid="{9CEF7D86-0561-4341-BD00-7408AE39B084}"/>
    <cellStyle name="Normal 59 32 5" xfId="17647" xr:uid="{D7904B64-9E30-4D29-B5B8-DC2994AA51A3}"/>
    <cellStyle name="Normal 59 32 6" xfId="24183" xr:uid="{93D920AC-6358-42DB-B390-7DB36D30D4EF}"/>
    <cellStyle name="Normal 59 32 7" xfId="29881" xr:uid="{2227177B-0C66-4C82-9413-E39499F464D6}"/>
    <cellStyle name="Normal 59 32 8" xfId="35579" xr:uid="{7A39A96E-E547-4F0B-B56E-E430935DF10F}"/>
    <cellStyle name="Normal 59 33" xfId="8963" xr:uid="{A21FA21C-CA19-4F3C-BA23-E3E15D726924}"/>
    <cellStyle name="Normal 59 33 2" xfId="8964" xr:uid="{D13A4DA5-96D0-4D7D-8CEC-8EBD667BE483}"/>
    <cellStyle name="Normal 59 33 2 2" xfId="17650" xr:uid="{59D5CA4B-B058-4DCC-9FE9-AC7AAA1CAD4D}"/>
    <cellStyle name="Normal 59 33 2 3" xfId="24186" xr:uid="{2FEC87E6-6998-4B9D-AF9A-92315B82A6CD}"/>
    <cellStyle name="Normal 59 33 2 4" xfId="29884" xr:uid="{AC885B95-3FC0-41E0-AF32-FC27D1FBF23F}"/>
    <cellStyle name="Normal 59 33 2 5" xfId="35582" xr:uid="{C8921D8E-DBE9-4E9F-9DD7-E8FD161AB27A}"/>
    <cellStyle name="Normal 59 33 3" xfId="8965" xr:uid="{6C32DB78-7E53-4530-9112-843ECCBAAE9E}"/>
    <cellStyle name="Normal 59 33 4" xfId="8966" xr:uid="{AAD1191F-D5B8-432F-8A22-92A96367787B}"/>
    <cellStyle name="Normal 59 33 5" xfId="17649" xr:uid="{5D421E45-0016-48FF-9B0E-6949A99FBD61}"/>
    <cellStyle name="Normal 59 33 6" xfId="24185" xr:uid="{00E7CE07-A504-474E-81C1-22DBBC56B346}"/>
    <cellStyle name="Normal 59 33 7" xfId="29883" xr:uid="{8190DCF6-7009-409B-A915-51B42E0D1804}"/>
    <cellStyle name="Normal 59 33 8" xfId="35581" xr:uid="{FE005429-8CD2-464A-942F-AA9EE6102A5B}"/>
    <cellStyle name="Normal 59 34" xfId="8967" xr:uid="{41386F44-0B51-47B4-9ED5-5C1119E3C9B3}"/>
    <cellStyle name="Normal 59 34 2" xfId="8968" xr:uid="{C127B813-4D8F-4548-A251-67BF0EE6FF3B}"/>
    <cellStyle name="Normal 59 34 2 2" xfId="17652" xr:uid="{0098C2B2-4EC3-4370-94DB-3D3282CE23E4}"/>
    <cellStyle name="Normal 59 34 2 3" xfId="24188" xr:uid="{8BE16075-0C17-4288-9CDA-A452DBB7CB53}"/>
    <cellStyle name="Normal 59 34 2 4" xfId="29886" xr:uid="{7E4FF6A3-7D20-4F53-99E0-6BBA5D138196}"/>
    <cellStyle name="Normal 59 34 2 5" xfId="35584" xr:uid="{959D97D5-A88E-43DD-8403-FF7A2EC4C9D1}"/>
    <cellStyle name="Normal 59 34 3" xfId="8969" xr:uid="{911FBE88-32D5-49D3-B5CC-499C22E629C4}"/>
    <cellStyle name="Normal 59 34 4" xfId="8970" xr:uid="{4F077829-2E3B-4B0D-93BB-502B14E578BD}"/>
    <cellStyle name="Normal 59 34 5" xfId="17651" xr:uid="{1B60E775-004E-4109-B35A-C49C811BEABA}"/>
    <cellStyle name="Normal 59 34 6" xfId="24187" xr:uid="{F23B6B04-AFC1-4A71-B5CD-015DF5C38BAF}"/>
    <cellStyle name="Normal 59 34 7" xfId="29885" xr:uid="{6BB89417-0B50-4D21-85BD-5550537B3C26}"/>
    <cellStyle name="Normal 59 34 8" xfId="35583" xr:uid="{61FA5D01-39D1-4F45-8BBD-73D446CFF60A}"/>
    <cellStyle name="Normal 59 35" xfId="8971" xr:uid="{A5F35F55-D795-4E16-8B9F-69F4A5C3E11D}"/>
    <cellStyle name="Normal 59 35 2" xfId="17653" xr:uid="{74CBC9C5-D9FF-4B3B-B289-1A94088C164C}"/>
    <cellStyle name="Normal 59 35 3" xfId="24189" xr:uid="{85DF53E9-11AD-4EF1-B699-E1EAC5052C65}"/>
    <cellStyle name="Normal 59 35 4" xfId="29887" xr:uid="{3396F5A1-DE8E-4550-B9D0-4BBB269A6682}"/>
    <cellStyle name="Normal 59 35 5" xfId="35585" xr:uid="{058498CC-54A2-4457-AEDA-E661A0CCC59E}"/>
    <cellStyle name="Normal 59 36" xfId="8972" xr:uid="{4BE67267-6FDE-40AA-A9E4-8780D6CACD3A}"/>
    <cellStyle name="Normal 59 36 2" xfId="17654" xr:uid="{E6F831DC-EB25-4656-8A76-38A041C3BAD9}"/>
    <cellStyle name="Normal 59 36 3" xfId="24190" xr:uid="{D2862349-930F-47A6-8AC6-0E695BCB4144}"/>
    <cellStyle name="Normal 59 36 4" xfId="29888" xr:uid="{E3A7729E-55D6-432E-BB74-2764FE398F89}"/>
    <cellStyle name="Normal 59 36 5" xfId="35586" xr:uid="{D573F7A7-84F1-434D-9C48-EFBA25B675DE}"/>
    <cellStyle name="Normal 59 37" xfId="8973" xr:uid="{C4495FC4-A8DE-42B3-B875-C74877DEA87B}"/>
    <cellStyle name="Normal 59 37 2" xfId="17655" xr:uid="{C960A581-B23E-425F-99BD-019BA86D0860}"/>
    <cellStyle name="Normal 59 37 3" xfId="24191" xr:uid="{B1ED0299-C4C5-4B01-80F7-E2A02924F735}"/>
    <cellStyle name="Normal 59 37 4" xfId="29889" xr:uid="{9EED3572-ED9E-4C8E-A794-1FB378BDD026}"/>
    <cellStyle name="Normal 59 37 5" xfId="35587" xr:uid="{3FF2956D-EA53-43E6-9FD9-38E325ADF5C0}"/>
    <cellStyle name="Normal 59 38" xfId="8974" xr:uid="{9EE5B775-483E-4B09-8EAE-DB27F34B6632}"/>
    <cellStyle name="Normal 59 38 2" xfId="17656" xr:uid="{006BCE04-67A4-4E9A-9B24-C4DF9F54B01F}"/>
    <cellStyle name="Normal 59 38 3" xfId="24192" xr:uid="{4AB884F1-58D7-4825-87BB-5380B80FE24C}"/>
    <cellStyle name="Normal 59 38 4" xfId="29890" xr:uid="{39F9F051-C64C-4613-B352-5C74EE440C3C}"/>
    <cellStyle name="Normal 59 38 5" xfId="35588" xr:uid="{8FCDEC8D-EAE5-43FB-A408-699E7161978E}"/>
    <cellStyle name="Normal 59 39" xfId="8975" xr:uid="{C4090FFF-28DA-44FA-9599-289C3550C91C}"/>
    <cellStyle name="Normal 59 39 2" xfId="17657" xr:uid="{EF75C8D1-BA41-42E6-880A-540F5481AE6C}"/>
    <cellStyle name="Normal 59 39 3" xfId="24193" xr:uid="{685902CC-E337-4F6D-B32B-F7DC9EFE30EA}"/>
    <cellStyle name="Normal 59 39 4" xfId="29891" xr:uid="{26EA689C-3AA5-4842-90CB-1B27FA6EA051}"/>
    <cellStyle name="Normal 59 39 5" xfId="35589" xr:uid="{8405FCFA-FDC7-4A1C-AA83-37CF12BA9FF2}"/>
    <cellStyle name="Normal 59 4" xfId="8976" xr:uid="{56328652-338E-4918-B8D2-2B56A5E2EEB2}"/>
    <cellStyle name="Normal 59 4 2" xfId="8977" xr:uid="{E225B28E-0315-4261-8544-EAEB42998BB1}"/>
    <cellStyle name="Normal 59 4 2 2" xfId="17659" xr:uid="{F2C9278C-3FAB-4821-A208-4798907C5AF6}"/>
    <cellStyle name="Normal 59 4 2 3" xfId="24195" xr:uid="{10D34A10-3665-4842-B4A1-41E973A8972C}"/>
    <cellStyle name="Normal 59 4 2 4" xfId="29893" xr:uid="{919E1A41-8191-4F9F-89A3-E947CEA11EE5}"/>
    <cellStyle name="Normal 59 4 2 5" xfId="35591" xr:uid="{C9350D97-AEA4-4D4B-AF89-78DC56CC053F}"/>
    <cellStyle name="Normal 59 4 3" xfId="8978" xr:uid="{0F06AC53-EBC3-4977-99A1-7026E477A85E}"/>
    <cellStyle name="Normal 59 4 4" xfId="8979" xr:uid="{4B5880F1-311F-46DB-B847-FB607E5216BC}"/>
    <cellStyle name="Normal 59 4 5" xfId="17658" xr:uid="{451A5996-E89A-4507-BF80-026BD09FBB14}"/>
    <cellStyle name="Normal 59 4 6" xfId="24194" xr:uid="{CE77D36A-5BC9-4768-83C2-B8D20BB9224F}"/>
    <cellStyle name="Normal 59 4 7" xfId="29892" xr:uid="{730CE3DC-7A9E-476C-A748-A5C16054ADF5}"/>
    <cellStyle name="Normal 59 4 8" xfId="35590" xr:uid="{845C1C1A-1764-442B-98CC-7B210D1BDBEE}"/>
    <cellStyle name="Normal 59 40" xfId="8980" xr:uid="{E8E79AC7-5789-40C0-B763-C6EA00C16DCD}"/>
    <cellStyle name="Normal 59 40 2" xfId="17660" xr:uid="{5B70E38E-CA0F-4359-A4E7-46F261BA80B7}"/>
    <cellStyle name="Normal 59 40 3" xfId="24196" xr:uid="{B34E386D-CF0A-4611-9F43-11920F67FFE9}"/>
    <cellStyle name="Normal 59 40 4" xfId="29894" xr:uid="{A2DCDF3F-2E92-4307-B133-97829AB8F5EA}"/>
    <cellStyle name="Normal 59 40 5" xfId="35592" xr:uid="{FAC733F9-9430-45B8-BAD1-9D7076E14FFB}"/>
    <cellStyle name="Normal 59 41" xfId="8981" xr:uid="{26D8346E-4541-499F-BD1C-30D333CE09DA}"/>
    <cellStyle name="Normal 59 41 2" xfId="17661" xr:uid="{89D1C753-8CC5-445B-B025-FDF838A1E972}"/>
    <cellStyle name="Normal 59 41 3" xfId="24197" xr:uid="{FF2205E3-068A-462D-8303-24A0B4F78CAB}"/>
    <cellStyle name="Normal 59 41 4" xfId="29895" xr:uid="{81F15CFB-FF82-48B1-A824-4D162D04D314}"/>
    <cellStyle name="Normal 59 41 5" xfId="35593" xr:uid="{4602FE06-1120-4EC1-B3E3-A58EBF0240F3}"/>
    <cellStyle name="Normal 59 42" xfId="8982" xr:uid="{E87ED282-B224-436B-98F3-81C436FF392A}"/>
    <cellStyle name="Normal 59 42 2" xfId="17662" xr:uid="{F9CB6EB7-49DC-4274-ABFE-1395EAB93200}"/>
    <cellStyle name="Normal 59 42 3" xfId="24198" xr:uid="{BEA6D616-74A4-46F2-84F6-91CCB8AE7933}"/>
    <cellStyle name="Normal 59 42 4" xfId="29896" xr:uid="{4A70B3D7-79A8-40D3-869B-5FFDFE2A24B9}"/>
    <cellStyle name="Normal 59 42 5" xfId="35594" xr:uid="{678474F6-CC1B-4DD0-BB38-110478FB3C74}"/>
    <cellStyle name="Normal 59 43" xfId="8983" xr:uid="{3FA90610-930A-4C4F-9A88-1A3485D0B81D}"/>
    <cellStyle name="Normal 59 43 2" xfId="17663" xr:uid="{61DA3578-821C-4CB1-95EE-54FAE1ACE9B5}"/>
    <cellStyle name="Normal 59 43 3" xfId="24199" xr:uid="{3C935118-B3D6-4F4F-BF4B-478ECE28B8FB}"/>
    <cellStyle name="Normal 59 43 4" xfId="29897" xr:uid="{662D3C6F-F138-449B-BA2C-4A62D883D50E}"/>
    <cellStyle name="Normal 59 43 5" xfId="35595" xr:uid="{43BB30CF-857E-4E99-92AD-5CC2670D5A59}"/>
    <cellStyle name="Normal 59 44" xfId="8984" xr:uid="{CD5C50DF-A5CB-44B7-ACEF-6B842BC0BFE0}"/>
    <cellStyle name="Normal 59 44 2" xfId="17664" xr:uid="{2A3FF30F-E19F-40BF-AD8A-E1A2B95B3A69}"/>
    <cellStyle name="Normal 59 44 3" xfId="24200" xr:uid="{7F0C1E49-C5AE-43E2-B3AE-5E390480E50D}"/>
    <cellStyle name="Normal 59 44 4" xfId="29898" xr:uid="{FE8D1550-42E3-4A8B-82A3-D3477395BDA6}"/>
    <cellStyle name="Normal 59 44 5" xfId="35596" xr:uid="{8AE4D4EB-4B36-409B-B234-1AB866A21CA3}"/>
    <cellStyle name="Normal 59 45" xfId="8985" xr:uid="{877E3741-93C7-4525-885E-C9C64FAB7921}"/>
    <cellStyle name="Normal 59 45 2" xfId="17665" xr:uid="{712B8671-8B0E-4CBC-8977-A1B34ACDD519}"/>
    <cellStyle name="Normal 59 45 3" xfId="24201" xr:uid="{58AC00B9-1B67-4062-B9F4-618F16266DB7}"/>
    <cellStyle name="Normal 59 45 4" xfId="29899" xr:uid="{F7517D62-4F23-405C-BA3D-9F396A691A2E}"/>
    <cellStyle name="Normal 59 45 5" xfId="35597" xr:uid="{6761A8CB-1497-4145-9CC0-34ED6E039BDE}"/>
    <cellStyle name="Normal 59 46" xfId="8986" xr:uid="{096AD2A7-EC22-4C26-9B43-316B8AAD4C5D}"/>
    <cellStyle name="Normal 59 46 2" xfId="17666" xr:uid="{FC9AEA64-DD24-4B2B-8DEB-E205A2C44904}"/>
    <cellStyle name="Normal 59 46 3" xfId="24202" xr:uid="{5935B2AF-FE4D-4976-B362-747739FF6C8E}"/>
    <cellStyle name="Normal 59 46 4" xfId="29900" xr:uid="{0703C16D-A207-4A21-99B5-A810B02EC6E5}"/>
    <cellStyle name="Normal 59 46 5" xfId="35598" xr:uid="{F9C6EC14-31CA-4FE8-9FC7-60007902497E}"/>
    <cellStyle name="Normal 59 47" xfId="8987" xr:uid="{26CAC562-6F8B-4924-81F3-C2230B4BFB58}"/>
    <cellStyle name="Normal 59 47 2" xfId="17667" xr:uid="{375EAE45-CB5E-44E0-AA5D-9C05A476D8AE}"/>
    <cellStyle name="Normal 59 47 3" xfId="24203" xr:uid="{69B10E9C-9865-4BB8-8C1E-E0C98FB5DC32}"/>
    <cellStyle name="Normal 59 47 4" xfId="29901" xr:uid="{4480BC9A-8CDE-48DD-BFF6-DDDC95539F29}"/>
    <cellStyle name="Normal 59 47 5" xfId="35599" xr:uid="{FD0A338A-1A8D-4C10-BAE9-2A084313DCD5}"/>
    <cellStyle name="Normal 59 48" xfId="8988" xr:uid="{70E65D04-C21E-44AC-91FA-F8BCC149DD39}"/>
    <cellStyle name="Normal 59 48 2" xfId="17668" xr:uid="{42E9AD1C-27EB-4FDA-B17F-DB1F736BBA78}"/>
    <cellStyle name="Normal 59 48 3" xfId="24204" xr:uid="{40037007-071B-46A2-AD0B-DAAC58936C3E}"/>
    <cellStyle name="Normal 59 48 4" xfId="29902" xr:uid="{9772562B-3413-4458-B508-49BDBC36DF2A}"/>
    <cellStyle name="Normal 59 48 5" xfId="35600" xr:uid="{8C54A814-1670-4954-B097-0CBD4296EBF0}"/>
    <cellStyle name="Normal 59 49" xfId="8989" xr:uid="{AD295AE2-BBD2-475C-B600-D01F5445F4DD}"/>
    <cellStyle name="Normal 59 49 2" xfId="17669" xr:uid="{E5E49437-553F-4D71-97A3-217110C23C9E}"/>
    <cellStyle name="Normal 59 49 3" xfId="24205" xr:uid="{BC1CC095-0D36-4D57-BD3B-9E0AFFC86813}"/>
    <cellStyle name="Normal 59 49 4" xfId="29903" xr:uid="{402B3E9D-33FE-47EB-96A6-CF4C8D059E4E}"/>
    <cellStyle name="Normal 59 49 5" xfId="35601" xr:uid="{7ED524D2-7532-4959-8A7C-E47B8BF13468}"/>
    <cellStyle name="Normal 59 5" xfId="8990" xr:uid="{4C45C213-8B2B-424E-A618-9D530FA9A7E3}"/>
    <cellStyle name="Normal 59 5 2" xfId="8991" xr:uid="{E8E2339D-900B-4145-B607-3554A466950B}"/>
    <cellStyle name="Normal 59 5 2 2" xfId="17671" xr:uid="{D2BABF25-5D80-45AC-8AAC-CF0D0A352FB9}"/>
    <cellStyle name="Normal 59 5 2 3" xfId="24207" xr:uid="{321AC575-2CBF-43B6-9006-5F386138CF80}"/>
    <cellStyle name="Normal 59 5 2 4" xfId="29905" xr:uid="{DE2D9316-88AB-457D-AA53-9564D2490D95}"/>
    <cellStyle name="Normal 59 5 2 5" xfId="35603" xr:uid="{9989C1BE-E740-4A75-9599-64FCC37CF235}"/>
    <cellStyle name="Normal 59 5 3" xfId="8992" xr:uid="{7DFB666A-15F3-4596-A19B-4C0A8E030D2D}"/>
    <cellStyle name="Normal 59 5 4" xfId="8993" xr:uid="{326C6582-C229-4800-86D1-7907D4589CA1}"/>
    <cellStyle name="Normal 59 5 5" xfId="17670" xr:uid="{D90EAEA4-C37A-4FA9-94B3-F7A46A69525A}"/>
    <cellStyle name="Normal 59 5 6" xfId="24206" xr:uid="{061E6F42-391E-4013-8521-4D33A11DF669}"/>
    <cellStyle name="Normal 59 5 7" xfId="29904" xr:uid="{C4195C8F-F2C8-457F-94BE-F6C83ABCA915}"/>
    <cellStyle name="Normal 59 5 8" xfId="35602" xr:uid="{3473F079-84B5-4BF3-BC62-1B9526798028}"/>
    <cellStyle name="Normal 59 50" xfId="8994" xr:uid="{8FE58442-9BC0-4D25-8DA9-FD1C0EED82CC}"/>
    <cellStyle name="Normal 59 50 2" xfId="17672" xr:uid="{842E0A18-BAB3-403E-99C8-BCB993141A70}"/>
    <cellStyle name="Normal 59 50 3" xfId="24208" xr:uid="{953053C0-535B-4388-8AC8-7B3F9BE6F11E}"/>
    <cellStyle name="Normal 59 50 4" xfId="29906" xr:uid="{A833576F-E9EC-4DBC-9874-5269B096F76D}"/>
    <cellStyle name="Normal 59 50 5" xfId="35604" xr:uid="{423C4417-2864-4053-9DB6-5A423969B191}"/>
    <cellStyle name="Normal 59 51" xfId="8995" xr:uid="{4424D55C-FFFB-48EF-9820-7DC463CA81E7}"/>
    <cellStyle name="Normal 59 51 2" xfId="17673" xr:uid="{40F1575A-9CB9-462E-99DC-564BFE4BC890}"/>
    <cellStyle name="Normal 59 51 3" xfId="24209" xr:uid="{6950E6CB-611A-47E3-B17D-174EC15338C6}"/>
    <cellStyle name="Normal 59 51 4" xfId="29907" xr:uid="{4C8B050D-92FA-4053-860B-198A8DFEF7AD}"/>
    <cellStyle name="Normal 59 51 5" xfId="35605" xr:uid="{BB9CB2D1-00E8-42AE-81FA-168F22C4B956}"/>
    <cellStyle name="Normal 59 52" xfId="8996" xr:uid="{C8DCF37C-A337-467F-9188-192E1D50DF40}"/>
    <cellStyle name="Normal 59 52 2" xfId="17674" xr:uid="{E4193E1A-9054-4AE8-A621-871EBBED8D11}"/>
    <cellStyle name="Normal 59 52 3" xfId="24210" xr:uid="{BDA0D46B-62DB-4759-B814-50BB3A1254F2}"/>
    <cellStyle name="Normal 59 52 4" xfId="29908" xr:uid="{3273BA5B-6EB2-44E6-8F25-06411005AF7C}"/>
    <cellStyle name="Normal 59 52 5" xfId="35606" xr:uid="{D25364DD-C800-464C-9250-7EA0D8B9082E}"/>
    <cellStyle name="Normal 59 53" xfId="8997" xr:uid="{12898DD1-E3B4-4EC7-BE88-31B0D411F299}"/>
    <cellStyle name="Normal 59 53 2" xfId="17675" xr:uid="{99DFE093-2E0A-4110-B0C4-9383A4EC2124}"/>
    <cellStyle name="Normal 59 53 3" xfId="24211" xr:uid="{BFA7C6CA-AA70-4893-A260-EEB77A4758B0}"/>
    <cellStyle name="Normal 59 53 4" xfId="29909" xr:uid="{26ED56F1-4BD4-4780-BFAE-F4B9957E13F0}"/>
    <cellStyle name="Normal 59 53 5" xfId="35607" xr:uid="{A9246D74-BCF4-48E0-9640-03808CF4D44D}"/>
    <cellStyle name="Normal 59 54" xfId="8998" xr:uid="{3C426675-45B8-47C6-B546-48E600D1DEFC}"/>
    <cellStyle name="Normal 59 54 2" xfId="17676" xr:uid="{6549B6A3-B9EA-45F7-9DE4-D2C8447EEAFB}"/>
    <cellStyle name="Normal 59 54 3" xfId="24212" xr:uid="{4A71B311-DB51-4264-B368-5489C98BC79F}"/>
    <cellStyle name="Normal 59 54 4" xfId="29910" xr:uid="{F1C5AEF1-366F-41DD-A306-D38C029375C3}"/>
    <cellStyle name="Normal 59 54 5" xfId="35608" xr:uid="{4CB5CA18-B6D6-457A-81FE-475BC81D21B0}"/>
    <cellStyle name="Normal 59 55" xfId="8999" xr:uid="{CFDF8CC3-02C5-482E-B366-A205149A7C27}"/>
    <cellStyle name="Normal 59 55 2" xfId="17677" xr:uid="{22AFB57B-FCE3-4CE7-9D6C-E76F28C1F2D8}"/>
    <cellStyle name="Normal 59 55 3" xfId="24213" xr:uid="{2069890C-1ABB-496C-AE1B-DDAA13137832}"/>
    <cellStyle name="Normal 59 55 4" xfId="29911" xr:uid="{46C23052-4CCC-471F-A905-EA0AF0453CB0}"/>
    <cellStyle name="Normal 59 55 5" xfId="35609" xr:uid="{C3584BDA-9F07-44EB-BD10-94EA8C01361C}"/>
    <cellStyle name="Normal 59 56" xfId="9000" xr:uid="{0E7E0660-311D-4752-A3E1-67BAAAAA5042}"/>
    <cellStyle name="Normal 59 56 2" xfId="17678" xr:uid="{52D3D363-931F-4792-93F6-14C06DD1B893}"/>
    <cellStyle name="Normal 59 56 3" xfId="24214" xr:uid="{1EE517B9-7D89-4552-AC2A-932C19821661}"/>
    <cellStyle name="Normal 59 56 4" xfId="29912" xr:uid="{7CE8F1F3-D710-4E32-AE68-BE3FAEB38916}"/>
    <cellStyle name="Normal 59 56 5" xfId="35610" xr:uid="{9B8E3013-094D-444F-9A54-DA92C0A1E964}"/>
    <cellStyle name="Normal 59 57" xfId="9001" xr:uid="{9F134B33-A48A-4716-84AC-403D0936B86E}"/>
    <cellStyle name="Normal 59 57 2" xfId="17679" xr:uid="{EAB96029-7024-4D69-B287-5827B1129B5E}"/>
    <cellStyle name="Normal 59 57 3" xfId="24215" xr:uid="{AAF5E5E4-3A17-466D-B203-DB9FA4FDC13C}"/>
    <cellStyle name="Normal 59 57 4" xfId="29913" xr:uid="{B456BE5B-E797-4378-892D-DEC6E7BA97F6}"/>
    <cellStyle name="Normal 59 57 5" xfId="35611" xr:uid="{378961D7-600C-4510-91FF-AA07E2E37B98}"/>
    <cellStyle name="Normal 59 58" xfId="9002" xr:uid="{3631677B-4804-44CC-9404-E6245EEDA915}"/>
    <cellStyle name="Normal 59 58 2" xfId="17680" xr:uid="{226FD198-84C2-4619-BF8A-5E82239E45EE}"/>
    <cellStyle name="Normal 59 58 3" xfId="24216" xr:uid="{80437550-BD4D-4DF0-9168-56CEF1A95122}"/>
    <cellStyle name="Normal 59 58 4" xfId="29914" xr:uid="{ACC414DB-A3F4-420A-87B6-E18E21427A0D}"/>
    <cellStyle name="Normal 59 58 5" xfId="35612" xr:uid="{4A70C688-194A-4F1E-A984-7E6369BDCAF6}"/>
    <cellStyle name="Normal 59 59" xfId="9003" xr:uid="{CDB370AC-73FB-46E3-8D91-4437087F4351}"/>
    <cellStyle name="Normal 59 59 2" xfId="17681" xr:uid="{6BF6E028-A69F-43F6-A67E-7A0DDDFDA1F3}"/>
    <cellStyle name="Normal 59 59 3" xfId="24217" xr:uid="{A453DB6C-8F65-4395-984F-EF2A52FBB1D2}"/>
    <cellStyle name="Normal 59 59 4" xfId="29915" xr:uid="{F2CAA4BB-F4C9-435A-8716-B64A6FDE4A3A}"/>
    <cellStyle name="Normal 59 59 5" xfId="35613" xr:uid="{57279344-CF9D-4964-AE61-17FBEAE52F60}"/>
    <cellStyle name="Normal 59 6" xfId="9004" xr:uid="{954D4A70-2BD0-404B-94F6-6089C16AC545}"/>
    <cellStyle name="Normal 59 6 2" xfId="9005" xr:uid="{836D56B4-7DD0-459F-B89B-C0F6D9EE6EAA}"/>
    <cellStyle name="Normal 59 6 2 2" xfId="17683" xr:uid="{C845A56E-AAF4-45D3-A078-C1B55D232094}"/>
    <cellStyle name="Normal 59 6 2 3" xfId="24219" xr:uid="{4A022139-AB50-443F-8D8A-E8ABFA0D78AB}"/>
    <cellStyle name="Normal 59 6 2 4" xfId="29917" xr:uid="{16AB8239-7401-4DAB-8A7F-10C94CF52A22}"/>
    <cellStyle name="Normal 59 6 2 5" xfId="35615" xr:uid="{98BD0AE0-23CE-4872-90FD-D3C960BCDB86}"/>
    <cellStyle name="Normal 59 6 3" xfId="9006" xr:uid="{6159F0D8-9AAD-4E39-AD50-01B44121F54A}"/>
    <cellStyle name="Normal 59 6 4" xfId="9007" xr:uid="{47044BF0-CB84-44FF-B31B-0073B4B76B2A}"/>
    <cellStyle name="Normal 59 6 5" xfId="17682" xr:uid="{6BBB67C3-9BAC-4EB9-8FCB-9D7365B592E1}"/>
    <cellStyle name="Normal 59 6 6" xfId="24218" xr:uid="{F733997E-F5BD-45FA-81C6-9A938FBA9172}"/>
    <cellStyle name="Normal 59 6 7" xfId="29916" xr:uid="{2B0B8315-95FB-4D3D-8103-4AD5842964E5}"/>
    <cellStyle name="Normal 59 6 8" xfId="35614" xr:uid="{51EE1AA4-4F0F-4D9A-AB7D-1848DBEDA3FF}"/>
    <cellStyle name="Normal 59 60" xfId="9008" xr:uid="{8720D53D-E3E6-4648-AF18-D98F2D50DDE1}"/>
    <cellStyle name="Normal 59 60 2" xfId="17684" xr:uid="{DBE92061-5A46-4929-9C77-51D65DD93F8F}"/>
    <cellStyle name="Normal 59 60 3" xfId="24220" xr:uid="{B6E4CA06-2621-43F4-B48E-78E8C8988B81}"/>
    <cellStyle name="Normal 59 60 4" xfId="29918" xr:uid="{372ED092-DFA4-4376-944D-816156F0E747}"/>
    <cellStyle name="Normal 59 60 5" xfId="35616" xr:uid="{95891841-2E82-4473-AA80-04AAAA9BDCA5}"/>
    <cellStyle name="Normal 59 61" xfId="9009" xr:uid="{1F44EFD1-17C4-425E-865F-1F5F4FF72C47}"/>
    <cellStyle name="Normal 59 61 2" xfId="17685" xr:uid="{AFAA00BF-28DE-4EA9-B1CA-3A20AA3F1779}"/>
    <cellStyle name="Normal 59 61 3" xfId="24221" xr:uid="{D82273E8-D457-4364-946A-F1B3534BF9F8}"/>
    <cellStyle name="Normal 59 61 4" xfId="29919" xr:uid="{519E6E87-4961-4440-A553-E24756D8D9E3}"/>
    <cellStyle name="Normal 59 61 5" xfId="35617" xr:uid="{4E23352F-5FAE-438B-9AE5-910F72340D90}"/>
    <cellStyle name="Normal 59 62" xfId="9010" xr:uid="{2DEB9FEF-23F6-4C7B-8761-1ECD8DE1886E}"/>
    <cellStyle name="Normal 59 62 2" xfId="17686" xr:uid="{5AD7C32E-16D0-4DCA-BB5E-BB149D8C44FE}"/>
    <cellStyle name="Normal 59 62 3" xfId="24222" xr:uid="{BB4E6C55-34EF-4720-8D47-3709B63528E7}"/>
    <cellStyle name="Normal 59 62 4" xfId="29920" xr:uid="{A4FB955A-34F5-4B0D-82CF-2C32E468C709}"/>
    <cellStyle name="Normal 59 62 5" xfId="35618" xr:uid="{6B9DCE16-BDE1-4C53-A683-EB4571E838AC}"/>
    <cellStyle name="Normal 59 7" xfId="9011" xr:uid="{E47C2A01-E6E2-4E56-B140-45307045426C}"/>
    <cellStyle name="Normal 59 7 2" xfId="9012" xr:uid="{1601234D-F98C-48E0-B0EA-8C5464FE32BF}"/>
    <cellStyle name="Normal 59 7 2 2" xfId="17688" xr:uid="{771D9B4F-AF65-4DC4-A7AD-3FA98F17DB53}"/>
    <cellStyle name="Normal 59 7 2 3" xfId="24224" xr:uid="{274E0018-ED71-4D11-A563-71BFDCCB7B8E}"/>
    <cellStyle name="Normal 59 7 2 4" xfId="29922" xr:uid="{F9E1E5BD-ECDB-4B83-AB33-5CE8757437E3}"/>
    <cellStyle name="Normal 59 7 2 5" xfId="35620" xr:uid="{01793E2D-BCC8-4A63-8564-E38451564E11}"/>
    <cellStyle name="Normal 59 7 3" xfId="9013" xr:uid="{C3FBD393-D7F8-4006-9DC0-F2CF45FA820C}"/>
    <cellStyle name="Normal 59 7 4" xfId="9014" xr:uid="{94D7C6F8-5395-4F4D-B656-C297E3143F62}"/>
    <cellStyle name="Normal 59 7 5" xfId="17687" xr:uid="{DAF881E4-6D03-4679-A645-6670CAA1E17A}"/>
    <cellStyle name="Normal 59 7 6" xfId="24223" xr:uid="{FEB5BF8E-E04E-404E-B990-4975AF797BA8}"/>
    <cellStyle name="Normal 59 7 7" xfId="29921" xr:uid="{266FD9E9-6068-43DA-AD7E-167F49AA73E5}"/>
    <cellStyle name="Normal 59 7 8" xfId="35619" xr:uid="{B20B5CD9-68F7-4EA1-BAE4-86508B45F7CD}"/>
    <cellStyle name="Normal 59 8" xfId="9015" xr:uid="{998AE16D-E41A-4EB0-9AA6-C2E2744D13D9}"/>
    <cellStyle name="Normal 59 8 2" xfId="9016" xr:uid="{DD2D1728-B455-4392-87F1-099D7BAD8B36}"/>
    <cellStyle name="Normal 59 8 2 2" xfId="17690" xr:uid="{5BEB30C2-DD25-4A2E-A096-AB64156AA9DB}"/>
    <cellStyle name="Normal 59 8 2 3" xfId="24226" xr:uid="{731D5C1E-C9EE-433E-8533-2B9C1F0EE6AB}"/>
    <cellStyle name="Normal 59 8 2 4" xfId="29924" xr:uid="{3F2AE2CA-B828-4ADA-8944-98181EAF0F89}"/>
    <cellStyle name="Normal 59 8 2 5" xfId="35622" xr:uid="{C8F1291C-9D2B-49B3-A3FB-E4B6DA57FD5E}"/>
    <cellStyle name="Normal 59 8 3" xfId="9017" xr:uid="{09275D1B-846D-4348-947C-4831C5E32AC4}"/>
    <cellStyle name="Normal 59 8 4" xfId="9018" xr:uid="{9558854B-329A-4B9D-AA58-70FF9715D6D2}"/>
    <cellStyle name="Normal 59 8 5" xfId="17689" xr:uid="{49F0FD0F-7AAD-43AA-9141-F1D91D126681}"/>
    <cellStyle name="Normal 59 8 6" xfId="24225" xr:uid="{42C9379A-7517-4740-A34F-4B02F906E1C6}"/>
    <cellStyle name="Normal 59 8 7" xfId="29923" xr:uid="{02B799DA-3D19-439D-ADC1-77B244363306}"/>
    <cellStyle name="Normal 59 8 8" xfId="35621" xr:uid="{3ABF88F6-5DEA-4CCD-AFB3-37F2CBA60C30}"/>
    <cellStyle name="Normal 59 9" xfId="9019" xr:uid="{FA228734-32E1-4C3F-AAFD-C01C8BEE0B6E}"/>
    <cellStyle name="Normal 59 9 2" xfId="9020" xr:uid="{FE9B36C9-2359-4444-B1A3-30DB785C7143}"/>
    <cellStyle name="Normal 59 9 2 2" xfId="17692" xr:uid="{A75BBE61-EFF3-406C-B8DC-D0749B0DD5E6}"/>
    <cellStyle name="Normal 59 9 2 3" xfId="24228" xr:uid="{96C9C033-384D-4051-8215-F43A27961690}"/>
    <cellStyle name="Normal 59 9 2 4" xfId="29926" xr:uid="{0C14A57F-C885-43F4-A13F-26879248921E}"/>
    <cellStyle name="Normal 59 9 2 5" xfId="35624" xr:uid="{E29B1076-C59B-407A-B63B-AD0D2D1FF632}"/>
    <cellStyle name="Normal 59 9 3" xfId="9021" xr:uid="{17C0E08A-4879-4FA1-B011-F54E1A6ACF35}"/>
    <cellStyle name="Normal 59 9 4" xfId="9022" xr:uid="{4DF1AD82-B809-40B5-BD57-24F7C807EB9C}"/>
    <cellStyle name="Normal 59 9 5" xfId="17691" xr:uid="{EC851EE2-AC09-4F73-B850-DF520AF0443A}"/>
    <cellStyle name="Normal 59 9 6" xfId="24227" xr:uid="{EF23549E-71D8-4948-B436-F2CA36B2CF2E}"/>
    <cellStyle name="Normal 59 9 7" xfId="29925" xr:uid="{11EF6B9E-EC71-4FA5-9A6B-74FE89B7A4C4}"/>
    <cellStyle name="Normal 59 9 8" xfId="35623" xr:uid="{410ACCC8-A77F-4FA5-836A-86ADA55C83A8}"/>
    <cellStyle name="Normal 6" xfId="1212" xr:uid="{658FB93C-CEF2-4E83-881B-0EAABB4A1591}"/>
    <cellStyle name="Normal 6 10" xfId="9023" xr:uid="{C45B6E24-350C-499C-A940-7637053ECE17}"/>
    <cellStyle name="Normal 6 11" xfId="9024" xr:uid="{9C913BBE-0FA5-46D2-B803-53C705A015FB}"/>
    <cellStyle name="Normal 6 12" xfId="9025" xr:uid="{A2C90E32-8B33-45FF-9D21-804E60B980AA}"/>
    <cellStyle name="Normal 6 13" xfId="9026" xr:uid="{0F7CF649-215E-4FC2-A36E-90CF2D1B1766}"/>
    <cellStyle name="Normal 6 14" xfId="9027" xr:uid="{FE90962B-87C6-4E04-8EC0-36DDDF597BE5}"/>
    <cellStyle name="Normal 6 15" xfId="9028" xr:uid="{A4135C18-8CED-4F40-8EBA-C0FA74A8B71C}"/>
    <cellStyle name="Normal 6 16" xfId="9029" xr:uid="{BE982CBE-D0B2-4EC5-8DB1-49966C623814}"/>
    <cellStyle name="Normal 6 17" xfId="9030" xr:uid="{937AA8D4-FDFE-428F-949C-2EBFAF6E4E38}"/>
    <cellStyle name="Normal 6 18" xfId="9031" xr:uid="{FD2FBA44-52B1-456C-AB5E-C94985710945}"/>
    <cellStyle name="Normal 6 2" xfId="9032" xr:uid="{BE665EC9-8335-4A93-BDC4-F6A2047FB928}"/>
    <cellStyle name="Normal 6 2 2" xfId="9033" xr:uid="{768D5BC6-03F8-4D6E-ABD7-124D200AB860}"/>
    <cellStyle name="Normal 6 2 2 2" xfId="17694" xr:uid="{AD2F8B6B-BCFF-43A1-BDEC-B0C1F98CF2F0}"/>
    <cellStyle name="Normal 6 2 2 3" xfId="24230" xr:uid="{7C32B6E8-CE69-4BD4-B026-E5D53D5E7655}"/>
    <cellStyle name="Normal 6 2 2 4" xfId="29928" xr:uid="{C4C2ED58-91F6-4290-B8C1-E84343B36DED}"/>
    <cellStyle name="Normal 6 2 2 5" xfId="35626" xr:uid="{BFED5574-CAC0-4915-8FA8-33059D26FA0F}"/>
    <cellStyle name="Normal 6 2 3" xfId="17693" xr:uid="{BE63B856-C35F-4960-B7AE-3BDCD6EECB75}"/>
    <cellStyle name="Normal 6 2 4" xfId="24229" xr:uid="{4408D0B9-9D80-4601-92B6-642CCACD9153}"/>
    <cellStyle name="Normal 6 2 5" xfId="29927" xr:uid="{E479EB19-75C2-47C8-9DE6-480E24C8326F}"/>
    <cellStyle name="Normal 6 2 6" xfId="35625" xr:uid="{20EAD297-2F8E-457E-BDEA-FB3B6F07471D}"/>
    <cellStyle name="Normal 6 3" xfId="9034" xr:uid="{06F6C6F3-16C9-4757-B56C-AD4E4DAD96C8}"/>
    <cellStyle name="Normal 6 3 2" xfId="9035" xr:uid="{6313C5E4-3A5B-475E-80A3-94D60C348B82}"/>
    <cellStyle name="Normal 6 4" xfId="9036" xr:uid="{27162BDE-1FE2-4309-A642-1C17DFBC1B6D}"/>
    <cellStyle name="Normal 6 4 2" xfId="9037" xr:uid="{F0357F25-41AB-437A-898F-B3F8BF5A5506}"/>
    <cellStyle name="Normal 6 5" xfId="9038" xr:uid="{6FDC55BA-42C1-4899-B95C-8B1D88F54545}"/>
    <cellStyle name="Normal 6 5 2" xfId="9039" xr:uid="{FE541A3F-C82A-4177-81D2-58055A9211C9}"/>
    <cellStyle name="Normal 6 6" xfId="9040" xr:uid="{5A0A5576-67A8-4F8D-BECB-1D05F779CD7B}"/>
    <cellStyle name="Normal 6 6 2" xfId="9041" xr:uid="{728B48BE-6FAB-4938-A6B7-7B308BE86FD3}"/>
    <cellStyle name="Normal 6 6 3" xfId="9042" xr:uid="{8B386934-0544-40CB-88D3-C9C0B5192868}"/>
    <cellStyle name="Normal 6 6 4" xfId="9043" xr:uid="{B3FC9B78-E26F-401A-835C-7B5F3F3CCD0F}"/>
    <cellStyle name="Normal 6 6 5" xfId="9044" xr:uid="{353779FC-97C8-4B8C-B160-82CCAB6F39B8}"/>
    <cellStyle name="Normal 6 6 6" xfId="9045" xr:uid="{760BBCCD-669E-4A70-B4EC-3D4318FB2E26}"/>
    <cellStyle name="Normal 6 6 7" xfId="9046" xr:uid="{EBDB2C16-30AF-4C7A-9FB0-C07508A5863F}"/>
    <cellStyle name="Normal 6 6 8" xfId="9047" xr:uid="{FA2728AB-5D7F-4DB2-AE91-F63817BEECD3}"/>
    <cellStyle name="Normal 6 6 9" xfId="9048" xr:uid="{E4C89827-F352-40EF-94E9-76C4D20FA4EF}"/>
    <cellStyle name="Normal 6 7" xfId="9049" xr:uid="{8D7E64E8-C6B1-48FB-B45A-6AAD13B1AE0D}"/>
    <cellStyle name="Normal 6 8" xfId="9050" xr:uid="{F5F5DCA1-711A-4AFE-823D-40F8B1A53A74}"/>
    <cellStyle name="Normal 6 9" xfId="9051" xr:uid="{E32A539A-158C-4D71-B368-C88B90C5A9D1}"/>
    <cellStyle name="Normal 60" xfId="1213" xr:uid="{C79456C3-8D21-4974-8D76-7A78B62FA6D7}"/>
    <cellStyle name="Normal 60 10" xfId="9052" xr:uid="{0593D84C-1EC3-41F3-9708-31FF6B1BAB0E}"/>
    <cellStyle name="Normal 60 10 2" xfId="9053" xr:uid="{7B2D9376-7B2C-43E3-AC9B-DEE915A70729}"/>
    <cellStyle name="Normal 60 10 2 2" xfId="17696" xr:uid="{CDAAEA62-B3EA-4E64-BCF5-A1A05B2E4542}"/>
    <cellStyle name="Normal 60 10 2 3" xfId="24232" xr:uid="{08826D44-58F6-4B37-9AE1-37A1DE764741}"/>
    <cellStyle name="Normal 60 10 2 4" xfId="29930" xr:uid="{854B69DA-BC41-45E2-9CD6-3C9C3BDFDBF1}"/>
    <cellStyle name="Normal 60 10 2 5" xfId="35628" xr:uid="{C4C1AD58-E810-4DDB-A1F4-8A46D2B17857}"/>
    <cellStyle name="Normal 60 10 3" xfId="9054" xr:uid="{56A66EC4-B43C-4468-BB98-ABA57720731E}"/>
    <cellStyle name="Normal 60 10 4" xfId="9055" xr:uid="{5098EDB3-BEAE-4631-8D96-03D3E569933B}"/>
    <cellStyle name="Normal 60 10 5" xfId="17695" xr:uid="{8592E418-CFB4-40A3-A386-F71D90458998}"/>
    <cellStyle name="Normal 60 10 6" xfId="24231" xr:uid="{7AF50C03-FEC3-4881-BEF7-21FB817A94AC}"/>
    <cellStyle name="Normal 60 10 7" xfId="29929" xr:uid="{239BF613-748E-409F-B6BE-BF5033644D1B}"/>
    <cellStyle name="Normal 60 10 8" xfId="35627" xr:uid="{12CA39C3-2067-4102-9B38-7E5129690300}"/>
    <cellStyle name="Normal 60 11" xfId="9056" xr:uid="{6E0B6F25-8492-465D-B36C-583C58DCDB5B}"/>
    <cellStyle name="Normal 60 11 2" xfId="9057" xr:uid="{7A64C775-0D76-40CA-B962-A114884EE2E3}"/>
    <cellStyle name="Normal 60 11 2 2" xfId="17698" xr:uid="{90D0F2B6-A4F8-43FE-920F-51E288206BEC}"/>
    <cellStyle name="Normal 60 11 2 3" xfId="24234" xr:uid="{0E63BE4D-47A0-429C-88B4-1AF888D1743D}"/>
    <cellStyle name="Normal 60 11 2 4" xfId="29932" xr:uid="{F6C93CFD-8D38-4176-880E-C3062C20A91C}"/>
    <cellStyle name="Normal 60 11 2 5" xfId="35630" xr:uid="{EDA6DF30-B9EB-48CE-8415-9314907CB3CE}"/>
    <cellStyle name="Normal 60 11 3" xfId="9058" xr:uid="{24BE01D5-36C8-42E3-8E68-1FE504F30008}"/>
    <cellStyle name="Normal 60 11 4" xfId="9059" xr:uid="{4C98C897-380A-40B6-950D-A7FB1FC58CD8}"/>
    <cellStyle name="Normal 60 11 5" xfId="17697" xr:uid="{817A9CB8-DFD4-45AC-A658-172951C33976}"/>
    <cellStyle name="Normal 60 11 6" xfId="24233" xr:uid="{C88858D0-F354-4759-B3D7-4573C6814913}"/>
    <cellStyle name="Normal 60 11 7" xfId="29931" xr:uid="{AF923732-2C23-4AB7-B03D-3630C0556AB7}"/>
    <cellStyle name="Normal 60 11 8" xfId="35629" xr:uid="{4489882B-4E77-4E8C-B7D9-8DD528602FFA}"/>
    <cellStyle name="Normal 60 12" xfId="9060" xr:uid="{3EA4AEDB-B2A1-446E-8568-1615714ACE0C}"/>
    <cellStyle name="Normal 60 12 2" xfId="9061" xr:uid="{2A0BD92C-4041-49CC-B96F-8A6CC8F1C915}"/>
    <cellStyle name="Normal 60 12 2 2" xfId="17700" xr:uid="{DCA3C1D7-82FC-45D8-BD5A-0A6D689F612E}"/>
    <cellStyle name="Normal 60 12 2 3" xfId="24236" xr:uid="{1528E329-AF31-4FFA-BC2F-A8FB439038CF}"/>
    <cellStyle name="Normal 60 12 2 4" xfId="29934" xr:uid="{44B15EF0-04B1-4F25-952D-D3FFA9227253}"/>
    <cellStyle name="Normal 60 12 2 5" xfId="35632" xr:uid="{873F9158-B429-43B9-871D-51FF645ADC12}"/>
    <cellStyle name="Normal 60 12 3" xfId="9062" xr:uid="{BC4BC27C-33B6-460A-A7C1-FB9D4458E996}"/>
    <cellStyle name="Normal 60 12 4" xfId="9063" xr:uid="{91549BC5-A866-4BFD-A5CE-56AFAB1A716E}"/>
    <cellStyle name="Normal 60 12 5" xfId="17699" xr:uid="{F89EECC7-4C5C-4322-8D02-89D876DBA09D}"/>
    <cellStyle name="Normal 60 12 6" xfId="24235" xr:uid="{8AC2FD52-0BBA-4CEA-9E31-44AD64D42274}"/>
    <cellStyle name="Normal 60 12 7" xfId="29933" xr:uid="{9C77137E-55F7-4E93-BC9E-BE5FB03FC2CD}"/>
    <cellStyle name="Normal 60 12 8" xfId="35631" xr:uid="{969040DD-BA28-4B06-BA8F-DF781F6C5701}"/>
    <cellStyle name="Normal 60 13" xfId="9064" xr:uid="{315D2F9C-BD76-4E88-944F-E892B894402B}"/>
    <cellStyle name="Normal 60 13 2" xfId="9065" xr:uid="{340D70AE-C4E6-4154-BB7C-554477478E28}"/>
    <cellStyle name="Normal 60 13 2 2" xfId="17702" xr:uid="{B846BEDF-9E25-4780-AA2F-BFF85CC88F27}"/>
    <cellStyle name="Normal 60 13 2 3" xfId="24238" xr:uid="{C92E9351-C9D9-4939-ADC8-D4C767FAD5E1}"/>
    <cellStyle name="Normal 60 13 2 4" xfId="29936" xr:uid="{93E61DA7-F4A3-489F-A0BE-C67A66F0C117}"/>
    <cellStyle name="Normal 60 13 2 5" xfId="35634" xr:uid="{00143703-E5E3-4861-852B-A4F9BA523353}"/>
    <cellStyle name="Normal 60 13 3" xfId="9066" xr:uid="{050AA3F4-49F4-45E4-8647-D945A801531E}"/>
    <cellStyle name="Normal 60 13 4" xfId="9067" xr:uid="{1F7C4A18-6EEF-4058-BF80-4CC62F0474AC}"/>
    <cellStyle name="Normal 60 13 5" xfId="17701" xr:uid="{BC2C36B7-7D72-401C-89CA-A24C3E513CDB}"/>
    <cellStyle name="Normal 60 13 6" xfId="24237" xr:uid="{480B452A-CF7B-45C4-965D-F23E02FDBD01}"/>
    <cellStyle name="Normal 60 13 7" xfId="29935" xr:uid="{64A0700B-B65B-479A-A957-3152A124B560}"/>
    <cellStyle name="Normal 60 13 8" xfId="35633" xr:uid="{AC5D8814-8DCE-452A-9AB9-ADA47EBFBCC6}"/>
    <cellStyle name="Normal 60 14" xfId="9068" xr:uid="{CD9B1810-C6A2-4C2D-BEF5-72693E294001}"/>
    <cellStyle name="Normal 60 14 2" xfId="9069" xr:uid="{10056C23-35AB-4C1D-9DA1-15E06A65DA39}"/>
    <cellStyle name="Normal 60 14 2 2" xfId="17704" xr:uid="{3E2489C9-8F64-4B10-B1BE-FD18F01176C8}"/>
    <cellStyle name="Normal 60 14 2 3" xfId="24240" xr:uid="{55B19777-2A62-4144-A877-D29B2F86A160}"/>
    <cellStyle name="Normal 60 14 2 4" xfId="29938" xr:uid="{228DB38D-B527-4CE9-B6F0-217B22E1D286}"/>
    <cellStyle name="Normal 60 14 2 5" xfId="35636" xr:uid="{7D61496E-0F31-422E-B6F8-E61BA57EE8B5}"/>
    <cellStyle name="Normal 60 14 3" xfId="9070" xr:uid="{C7522AB5-CD2F-4D97-9CEA-5A05B12E5D50}"/>
    <cellStyle name="Normal 60 14 4" xfId="9071" xr:uid="{717A26B5-D317-4FF8-9EE9-975EAF722E63}"/>
    <cellStyle name="Normal 60 14 5" xfId="17703" xr:uid="{927242EF-7181-4197-803A-83EB2CE5D6D5}"/>
    <cellStyle name="Normal 60 14 6" xfId="24239" xr:uid="{BAE8833A-0C63-46AC-A4D1-D88032AF8224}"/>
    <cellStyle name="Normal 60 14 7" xfId="29937" xr:uid="{BC1B85B3-8560-4FF4-A0E6-CCBCC6AAE8EA}"/>
    <cellStyle name="Normal 60 14 8" xfId="35635" xr:uid="{FD4B05A5-0C2D-4B80-904A-E0E061725F63}"/>
    <cellStyle name="Normal 60 15" xfId="9072" xr:uid="{21D488CA-4595-4F75-A601-7DEE39D6004F}"/>
    <cellStyle name="Normal 60 15 2" xfId="9073" xr:uid="{AD523A95-0E03-478D-8C69-31936DD6A351}"/>
    <cellStyle name="Normal 60 15 2 2" xfId="17706" xr:uid="{71C24E57-ADBC-443A-89AF-E3CF835CED8F}"/>
    <cellStyle name="Normal 60 15 2 3" xfId="24242" xr:uid="{AD3ED402-AF9D-4EB4-B4CA-E8E846A3FB21}"/>
    <cellStyle name="Normal 60 15 2 4" xfId="29940" xr:uid="{BD7818DE-D70C-4443-9109-6823DC2861DE}"/>
    <cellStyle name="Normal 60 15 2 5" xfId="35638" xr:uid="{FE0DBE8C-133D-4CF9-B7A6-30F6D46A5C1A}"/>
    <cellStyle name="Normal 60 15 3" xfId="9074" xr:uid="{0D233A72-053A-4A5C-84A3-4541B2ED847C}"/>
    <cellStyle name="Normal 60 15 4" xfId="9075" xr:uid="{D2778177-B990-4877-B39A-FB91A2A8EE3D}"/>
    <cellStyle name="Normal 60 15 5" xfId="17705" xr:uid="{C1F4B6E9-4DE8-4F89-8AF4-3DC47BB8E088}"/>
    <cellStyle name="Normal 60 15 6" xfId="24241" xr:uid="{15C0C8A8-8D6C-4C09-8466-B8EE74D6E3A2}"/>
    <cellStyle name="Normal 60 15 7" xfId="29939" xr:uid="{831322D6-1D93-4FE8-8DF2-E9BC23B6755F}"/>
    <cellStyle name="Normal 60 15 8" xfId="35637" xr:uid="{F93F6CF2-A23D-47E1-9B2A-B5BE0E23EAED}"/>
    <cellStyle name="Normal 60 16" xfId="9076" xr:uid="{7C445394-BF75-4191-A9A8-5842C45A55B1}"/>
    <cellStyle name="Normal 60 16 2" xfId="9077" xr:uid="{7590A6A3-9D00-4011-B1A1-02E6973A956A}"/>
    <cellStyle name="Normal 60 16 2 2" xfId="17708" xr:uid="{AC9A1BC5-7C87-46D4-A959-68516588BAFE}"/>
    <cellStyle name="Normal 60 16 2 3" xfId="24244" xr:uid="{B35FCCEE-03AE-4D10-B5B8-DBD4738574A7}"/>
    <cellStyle name="Normal 60 16 2 4" xfId="29942" xr:uid="{452E35DD-1FA4-4C58-8A6A-FBFDFB31D1CD}"/>
    <cellStyle name="Normal 60 16 2 5" xfId="35640" xr:uid="{5A8812C0-B202-48F7-B833-F3A135E7C35D}"/>
    <cellStyle name="Normal 60 16 3" xfId="9078" xr:uid="{F8CB797D-855E-4DD3-99C9-85A57987BFBE}"/>
    <cellStyle name="Normal 60 16 4" xfId="9079" xr:uid="{C5B3868A-639D-477C-972D-2E1829209134}"/>
    <cellStyle name="Normal 60 16 5" xfId="17707" xr:uid="{1A6ECF2A-062B-4112-8C18-AA1DAF6E2585}"/>
    <cellStyle name="Normal 60 16 6" xfId="24243" xr:uid="{472A9119-0ECB-436A-8D6D-2FCC6605AB07}"/>
    <cellStyle name="Normal 60 16 7" xfId="29941" xr:uid="{AB934AC4-FC99-4169-9B89-601E1A036D7C}"/>
    <cellStyle name="Normal 60 16 8" xfId="35639" xr:uid="{F6E0B468-E426-4391-A7AD-D8F274E0A739}"/>
    <cellStyle name="Normal 60 17" xfId="9080" xr:uid="{8D5AD60F-6FF2-43D5-97DC-E201C4FDAD70}"/>
    <cellStyle name="Normal 60 17 2" xfId="9081" xr:uid="{744F9F79-3AF2-47BF-AF82-71EEFBF002FE}"/>
    <cellStyle name="Normal 60 17 2 2" xfId="17710" xr:uid="{4AE61CC5-7601-42C6-B03A-21544CAB5FAA}"/>
    <cellStyle name="Normal 60 17 2 3" xfId="24246" xr:uid="{12A35589-C21A-48CE-8E1C-92991B95EF33}"/>
    <cellStyle name="Normal 60 17 2 4" xfId="29944" xr:uid="{80DED901-85A0-4C0E-BDDE-7B9C40FB8382}"/>
    <cellStyle name="Normal 60 17 2 5" xfId="35642" xr:uid="{8C7BA9C5-7009-4FB1-96A1-58F3AFB08DE8}"/>
    <cellStyle name="Normal 60 17 3" xfId="9082" xr:uid="{C6476F73-BE71-4073-A383-36AA3815C3D5}"/>
    <cellStyle name="Normal 60 17 4" xfId="9083" xr:uid="{11AC67DC-7DBD-440B-A95F-24FB80785C32}"/>
    <cellStyle name="Normal 60 17 5" xfId="17709" xr:uid="{4A4C656A-8BED-4D2E-8CBD-683D7F07895F}"/>
    <cellStyle name="Normal 60 17 6" xfId="24245" xr:uid="{8F731A2E-EFAB-4E81-BCB3-930D58183B97}"/>
    <cellStyle name="Normal 60 17 7" xfId="29943" xr:uid="{668E1904-1A0E-411F-B957-94C8A6618D77}"/>
    <cellStyle name="Normal 60 17 8" xfId="35641" xr:uid="{3420E024-00A5-4C05-A7EB-0C6AA3553FB3}"/>
    <cellStyle name="Normal 60 18" xfId="9084" xr:uid="{CE378DA9-0334-43A8-9E30-7CD8D8E73090}"/>
    <cellStyle name="Normal 60 18 2" xfId="9085" xr:uid="{0C718BE7-E8A6-4487-A29E-C3B91A482316}"/>
    <cellStyle name="Normal 60 18 2 2" xfId="17712" xr:uid="{F6947FF7-0F32-40C2-8CBD-FB477C4C2F06}"/>
    <cellStyle name="Normal 60 18 2 3" xfId="24248" xr:uid="{B9333DAB-1DD8-463D-B43D-020F266CC1D5}"/>
    <cellStyle name="Normal 60 18 2 4" xfId="29946" xr:uid="{F84CF902-775A-46BB-8868-383874BE20A6}"/>
    <cellStyle name="Normal 60 18 2 5" xfId="35644" xr:uid="{E44BE9A1-287E-4665-AFC1-4E0C227849DE}"/>
    <cellStyle name="Normal 60 18 3" xfId="9086" xr:uid="{9700D0A6-F89C-483A-A81A-BCB416FB2985}"/>
    <cellStyle name="Normal 60 18 4" xfId="9087" xr:uid="{970A7B1F-3C12-415F-B7B6-00B6A15C18A3}"/>
    <cellStyle name="Normal 60 18 5" xfId="17711" xr:uid="{72ABB1BC-7317-4187-8F82-9628D6A8C923}"/>
    <cellStyle name="Normal 60 18 6" xfId="24247" xr:uid="{E1EA56F3-0AD9-487D-8A6A-2C0D8FDF3C67}"/>
    <cellStyle name="Normal 60 18 7" xfId="29945" xr:uid="{3E33D465-0F24-4F4B-BC04-A4182D3BBF56}"/>
    <cellStyle name="Normal 60 18 8" xfId="35643" xr:uid="{035910A6-DE2F-4315-A0EF-95CC2C39297D}"/>
    <cellStyle name="Normal 60 19" xfId="9088" xr:uid="{865F2591-4DCE-4A99-B73B-7940C9981700}"/>
    <cellStyle name="Normal 60 19 2" xfId="9089" xr:uid="{74D621CF-ECBF-49F5-B018-B4BC98F9ADEF}"/>
    <cellStyle name="Normal 60 19 2 2" xfId="17714" xr:uid="{D97FB2C3-AA90-46C7-9184-53F01EB40E21}"/>
    <cellStyle name="Normal 60 19 2 3" xfId="24250" xr:uid="{FDF90011-EF26-443F-8212-108D32D111DA}"/>
    <cellStyle name="Normal 60 19 2 4" xfId="29948" xr:uid="{8DA18D94-B5FA-4DB3-A34A-9CE137F0AC1B}"/>
    <cellStyle name="Normal 60 19 2 5" xfId="35646" xr:uid="{9F6DD5DB-2D63-42F0-916C-291676B1FB49}"/>
    <cellStyle name="Normal 60 19 3" xfId="9090" xr:uid="{C46A9260-B73F-4092-B10A-1A39DE7DDBCF}"/>
    <cellStyle name="Normal 60 19 4" xfId="9091" xr:uid="{E3B0E2A5-B4FC-4A71-9970-D086FB474AE8}"/>
    <cellStyle name="Normal 60 19 5" xfId="17713" xr:uid="{F6786710-6142-4C92-9E34-F85F08995B89}"/>
    <cellStyle name="Normal 60 19 6" xfId="24249" xr:uid="{65899057-7058-4B96-A689-EF341DB4BFCC}"/>
    <cellStyle name="Normal 60 19 7" xfId="29947" xr:uid="{B8761490-FB88-498E-9E79-C2CAFD1B8868}"/>
    <cellStyle name="Normal 60 19 8" xfId="35645" xr:uid="{77644C4D-6265-4F0A-86EE-933274DD3020}"/>
    <cellStyle name="Normal 60 2" xfId="9092" xr:uid="{FC03053F-3A4F-4080-9683-636E944B183E}"/>
    <cellStyle name="Normal 60 2 2" xfId="9093" xr:uid="{EE1399DE-8569-4C06-BF01-1FE57A37DF1B}"/>
    <cellStyle name="Normal 60 2 2 2" xfId="17716" xr:uid="{9F02DD1C-FD50-4279-9F24-D09A2EA85A09}"/>
    <cellStyle name="Normal 60 2 2 3" xfId="24252" xr:uid="{F5099219-7A1B-4CED-B101-A3B7A8D8B5F9}"/>
    <cellStyle name="Normal 60 2 2 4" xfId="29950" xr:uid="{1BF4B410-57E4-4465-B3DA-8F444D6D84FF}"/>
    <cellStyle name="Normal 60 2 2 5" xfId="35648" xr:uid="{62CCDA0B-B77C-4A3B-899C-ADBA867C0879}"/>
    <cellStyle name="Normal 60 2 3" xfId="9094" xr:uid="{BE4EB4FD-37C2-4DF2-8BC8-27749B389620}"/>
    <cellStyle name="Normal 60 2 4" xfId="9095" xr:uid="{3640C929-E62B-480D-B3CF-296ADDCF49CC}"/>
    <cellStyle name="Normal 60 2 5" xfId="17715" xr:uid="{911EFBCB-8D42-4185-879B-DF72EF98E218}"/>
    <cellStyle name="Normal 60 2 6" xfId="24251" xr:uid="{85B14658-D764-45DE-B6F0-A1DA864692B9}"/>
    <cellStyle name="Normal 60 2 7" xfId="29949" xr:uid="{32AA24D7-0621-4899-B6F3-31B63007C31F}"/>
    <cellStyle name="Normal 60 2 8" xfId="35647" xr:uid="{86051C8B-2E4D-4132-85A8-8809848BBFCC}"/>
    <cellStyle name="Normal 60 20" xfId="9096" xr:uid="{3B7A57D2-8DDE-4583-9ACD-62372EA2597D}"/>
    <cellStyle name="Normal 60 20 2" xfId="9097" xr:uid="{E6A61853-1BF2-4FEC-9382-FD112ED65241}"/>
    <cellStyle name="Normal 60 20 2 2" xfId="17718" xr:uid="{B749D268-E935-4AAB-A301-C3AFAB694E6A}"/>
    <cellStyle name="Normal 60 20 2 3" xfId="24254" xr:uid="{8E97285B-77D4-4ABB-9A6D-0D4537D3D18B}"/>
    <cellStyle name="Normal 60 20 2 4" xfId="29952" xr:uid="{64F6C79E-0872-480F-85D3-4FC76890FBDC}"/>
    <cellStyle name="Normal 60 20 2 5" xfId="35650" xr:uid="{0E23C88C-6B4E-42C1-B51C-3D57197472FF}"/>
    <cellStyle name="Normal 60 20 3" xfId="9098" xr:uid="{41B84155-9C00-4A75-85A3-9831175BF7F0}"/>
    <cellStyle name="Normal 60 20 4" xfId="9099" xr:uid="{E29AE6CD-484C-44CB-8609-C751719D49AC}"/>
    <cellStyle name="Normal 60 20 5" xfId="17717" xr:uid="{8937772A-0698-4B04-860F-7D22520A2D8E}"/>
    <cellStyle name="Normal 60 20 6" xfId="24253" xr:uid="{C3109755-37D8-421C-8371-1790D80CD618}"/>
    <cellStyle name="Normal 60 20 7" xfId="29951" xr:uid="{EEF697B8-BD4F-4D92-928B-49027B272114}"/>
    <cellStyle name="Normal 60 20 8" xfId="35649" xr:uid="{7C79A1C4-0D53-4326-82D3-8F739FB3C105}"/>
    <cellStyle name="Normal 60 21" xfId="9100" xr:uid="{E508930B-5F47-46E9-BFB5-833A6529BABF}"/>
    <cellStyle name="Normal 60 21 2" xfId="9101" xr:uid="{32C4D9C8-9C45-480F-9017-2DCB525E7619}"/>
    <cellStyle name="Normal 60 21 2 2" xfId="17720" xr:uid="{D17D828E-7DD7-4782-8CB1-F330487C31F1}"/>
    <cellStyle name="Normal 60 21 2 3" xfId="24256" xr:uid="{4CCEB623-7986-48AD-B009-07FFC2AAD4EF}"/>
    <cellStyle name="Normal 60 21 2 4" xfId="29954" xr:uid="{A299C252-5752-42E8-9192-8FEE25CCBCDD}"/>
    <cellStyle name="Normal 60 21 2 5" xfId="35652" xr:uid="{3AA9CD7C-A926-4E3F-A67C-73AD59685810}"/>
    <cellStyle name="Normal 60 21 3" xfId="9102" xr:uid="{A034F85E-A874-432F-81DE-63AA52DB88E8}"/>
    <cellStyle name="Normal 60 21 4" xfId="9103" xr:uid="{FF0AD791-6734-4F4D-BA5C-6BB1C67F7FC2}"/>
    <cellStyle name="Normal 60 21 5" xfId="17719" xr:uid="{A6BE88E9-5FCD-45C9-9929-A5B274C924F2}"/>
    <cellStyle name="Normal 60 21 6" xfId="24255" xr:uid="{8DDC59F2-4650-4DA1-8BEA-E77735197E5E}"/>
    <cellStyle name="Normal 60 21 7" xfId="29953" xr:uid="{3C9CFFC7-EE64-4C81-8A31-3C61DB65C7D7}"/>
    <cellStyle name="Normal 60 21 8" xfId="35651" xr:uid="{20E0FD96-AFCA-4F49-920F-31DD996512CF}"/>
    <cellStyle name="Normal 60 22" xfId="9104" xr:uid="{B50303EB-B14B-400F-B010-5F99A054735E}"/>
    <cellStyle name="Normal 60 22 2" xfId="9105" xr:uid="{1207E479-B08C-4446-B0FD-712889E8875A}"/>
    <cellStyle name="Normal 60 22 2 2" xfId="17722" xr:uid="{76C81F77-87B0-4DDA-A82A-064B121E19FA}"/>
    <cellStyle name="Normal 60 22 2 3" xfId="24258" xr:uid="{5CBA3636-3A45-4464-8FE5-DFDB9A278973}"/>
    <cellStyle name="Normal 60 22 2 4" xfId="29956" xr:uid="{C38EA38F-D1A6-4EF5-8E18-0A368E7538C2}"/>
    <cellStyle name="Normal 60 22 2 5" xfId="35654" xr:uid="{B3650CB2-891D-484E-9FDB-91E968E4368C}"/>
    <cellStyle name="Normal 60 22 3" xfId="9106" xr:uid="{89E97E8D-3D6A-41B3-84A0-AE26A20AAE2D}"/>
    <cellStyle name="Normal 60 22 4" xfId="9107" xr:uid="{73462790-02A5-43C4-8E9A-78AD92E4D10A}"/>
    <cellStyle name="Normal 60 22 5" xfId="17721" xr:uid="{60268DA4-6BB6-4EE0-ACB7-FDFB23306CC8}"/>
    <cellStyle name="Normal 60 22 6" xfId="24257" xr:uid="{36B6BBEC-DDA7-40E2-91AE-5753FB21C99B}"/>
    <cellStyle name="Normal 60 22 7" xfId="29955" xr:uid="{A7CD9699-38E7-4A82-AA3F-4420E93E0A95}"/>
    <cellStyle name="Normal 60 22 8" xfId="35653" xr:uid="{BB61AB20-F826-4831-82B0-2EAF6385A494}"/>
    <cellStyle name="Normal 60 23" xfId="9108" xr:uid="{459F6385-3A26-46A7-B933-E5C3409BAD6D}"/>
    <cellStyle name="Normal 60 23 2" xfId="9109" xr:uid="{DB12EAE5-C412-445E-AC3E-1E2EEB10A119}"/>
    <cellStyle name="Normal 60 23 2 2" xfId="17724" xr:uid="{50D0177B-68BC-4F02-ADE7-0007286AB183}"/>
    <cellStyle name="Normal 60 23 2 3" xfId="24260" xr:uid="{3D692FAB-C4D8-46AD-90E9-460D78C25999}"/>
    <cellStyle name="Normal 60 23 2 4" xfId="29958" xr:uid="{21C86054-64E5-4C2B-A694-F354684AF514}"/>
    <cellStyle name="Normal 60 23 2 5" xfId="35656" xr:uid="{35CC1A02-078B-412B-BA02-9928BCB686B8}"/>
    <cellStyle name="Normal 60 23 3" xfId="9110" xr:uid="{84459681-61BC-44F7-8CF3-C92D83B3DF58}"/>
    <cellStyle name="Normal 60 23 4" xfId="9111" xr:uid="{9CCC01AF-D881-429B-A9CE-161FD63BAA6F}"/>
    <cellStyle name="Normal 60 23 5" xfId="17723" xr:uid="{DB171BEB-3CCE-4977-BC59-68C001DE0F55}"/>
    <cellStyle name="Normal 60 23 6" xfId="24259" xr:uid="{06B4A78E-6BEE-4C7A-9D28-B92D199A865C}"/>
    <cellStyle name="Normal 60 23 7" xfId="29957" xr:uid="{881E6144-9480-4866-9824-0052A018479B}"/>
    <cellStyle name="Normal 60 23 8" xfId="35655" xr:uid="{46DB41A2-34A9-4575-B371-F680DC20BF12}"/>
    <cellStyle name="Normal 60 24" xfId="9112" xr:uid="{62E4CFB4-4D43-4E8C-B9DF-2B8D35C8AC2E}"/>
    <cellStyle name="Normal 60 24 2" xfId="9113" xr:uid="{7E4198C1-DD99-4709-9860-F3760BB0E50E}"/>
    <cellStyle name="Normal 60 24 2 2" xfId="17726" xr:uid="{6F3ED710-9AD0-4903-8872-BD21BB5635D5}"/>
    <cellStyle name="Normal 60 24 2 3" xfId="24262" xr:uid="{1BF99AC4-8CE6-4C76-B545-CA27157F11DF}"/>
    <cellStyle name="Normal 60 24 2 4" xfId="29960" xr:uid="{639C3EFC-FEA4-4668-8D39-24A3AC0AA2F3}"/>
    <cellStyle name="Normal 60 24 2 5" xfId="35658" xr:uid="{4CD87441-B88C-4FB4-93A6-AFFE3AECB29F}"/>
    <cellStyle name="Normal 60 24 3" xfId="9114" xr:uid="{4D61950E-2089-4FA6-AE23-A3A4686C13D1}"/>
    <cellStyle name="Normal 60 24 4" xfId="9115" xr:uid="{6F671C66-35BF-4485-925B-2A97CA29A233}"/>
    <cellStyle name="Normal 60 24 5" xfId="17725" xr:uid="{771B06C7-4074-4F1A-877B-FF3C83737C75}"/>
    <cellStyle name="Normal 60 24 6" xfId="24261" xr:uid="{A0E768F8-EA0C-4470-8073-29D435F10739}"/>
    <cellStyle name="Normal 60 24 7" xfId="29959" xr:uid="{6168EC0B-1B15-43A4-86FF-03E8BBBA7059}"/>
    <cellStyle name="Normal 60 24 8" xfId="35657" xr:uid="{1722A44C-A5D6-41B2-A508-778454C393E6}"/>
    <cellStyle name="Normal 60 25" xfId="9116" xr:uid="{C4F1D705-7E04-4729-8926-D1AD1A89F417}"/>
    <cellStyle name="Normal 60 25 2" xfId="9117" xr:uid="{CC4921A1-BDD6-4E4C-80EF-E4F815C57484}"/>
    <cellStyle name="Normal 60 25 2 2" xfId="17728" xr:uid="{AAC1EC56-EAB8-4F1D-8C6B-F64DAAA747A5}"/>
    <cellStyle name="Normal 60 25 2 3" xfId="24264" xr:uid="{0BB59C76-75E8-45C1-91C5-6C688BB00AF9}"/>
    <cellStyle name="Normal 60 25 2 4" xfId="29962" xr:uid="{191E44E1-469E-48A4-864A-2C526B349F19}"/>
    <cellStyle name="Normal 60 25 2 5" xfId="35660" xr:uid="{639E6CF8-D8D7-4017-BB75-EBCA04A2A3B2}"/>
    <cellStyle name="Normal 60 25 3" xfId="9118" xr:uid="{F4600B95-966B-48CE-843F-C91D12A60401}"/>
    <cellStyle name="Normal 60 25 4" xfId="9119" xr:uid="{A7E24FA8-851F-463D-B7DB-B23D69E031D9}"/>
    <cellStyle name="Normal 60 25 5" xfId="17727" xr:uid="{21E638A3-75CE-47B2-AC55-2475DDC120F0}"/>
    <cellStyle name="Normal 60 25 6" xfId="24263" xr:uid="{8A67585B-22EF-48F2-818E-C8B63A4F5630}"/>
    <cellStyle name="Normal 60 25 7" xfId="29961" xr:uid="{D06AF491-C3BC-41CA-ADB4-E398FBA91944}"/>
    <cellStyle name="Normal 60 25 8" xfId="35659" xr:uid="{DA7C995C-C5D0-4471-928C-8CF05B2D15D6}"/>
    <cellStyle name="Normal 60 26" xfId="9120" xr:uid="{D47BDFA9-0BA7-4106-A563-29A14819A71C}"/>
    <cellStyle name="Normal 60 26 2" xfId="9121" xr:uid="{8CE703CA-B657-4F7C-811E-8B3449B7463C}"/>
    <cellStyle name="Normal 60 26 2 2" xfId="17730" xr:uid="{54952E0E-D978-4C3C-97EB-E2C9B2CDE927}"/>
    <cellStyle name="Normal 60 26 2 3" xfId="24266" xr:uid="{BB6BEE58-AB33-43A5-BCBF-1BB47C1516FC}"/>
    <cellStyle name="Normal 60 26 2 4" xfId="29964" xr:uid="{AFF92ED7-3FB8-4FA3-8D8A-61525A1FAF30}"/>
    <cellStyle name="Normal 60 26 2 5" xfId="35662" xr:uid="{036EA43A-F824-4785-B838-D7189B24E97E}"/>
    <cellStyle name="Normal 60 26 3" xfId="9122" xr:uid="{78367051-2029-48B3-B4C9-1B3DA878D8BF}"/>
    <cellStyle name="Normal 60 26 4" xfId="9123" xr:uid="{515BAB35-411D-459F-A829-36D734D8FB1B}"/>
    <cellStyle name="Normal 60 26 5" xfId="17729" xr:uid="{EA636DF0-5F8D-4A28-87E9-CD7536A3D20C}"/>
    <cellStyle name="Normal 60 26 6" xfId="24265" xr:uid="{2BDE3D24-A4B3-4F83-9167-FCFA900ABCE4}"/>
    <cellStyle name="Normal 60 26 7" xfId="29963" xr:uid="{CCA2585F-087C-4D40-A962-C46F97C03A31}"/>
    <cellStyle name="Normal 60 26 8" xfId="35661" xr:uid="{1D4CB77B-FA94-4408-B06B-9DAB7A3DBBC2}"/>
    <cellStyle name="Normal 60 27" xfId="9124" xr:uid="{9AF2ECAD-4515-45AE-9EBF-834DF547B7CB}"/>
    <cellStyle name="Normal 60 27 2" xfId="9125" xr:uid="{128E349E-938C-4D98-9496-9C76C9343C97}"/>
    <cellStyle name="Normal 60 27 2 2" xfId="17732" xr:uid="{38655488-3939-4538-8978-888887170D75}"/>
    <cellStyle name="Normal 60 27 2 3" xfId="24268" xr:uid="{CC36A654-3484-4055-9DD4-144F2C5CBB4F}"/>
    <cellStyle name="Normal 60 27 2 4" xfId="29966" xr:uid="{91EDED7B-BE26-4C78-A355-915AFFEC4A6B}"/>
    <cellStyle name="Normal 60 27 2 5" xfId="35664" xr:uid="{D20F26F2-030E-4601-ADC8-78164825CDD5}"/>
    <cellStyle name="Normal 60 27 3" xfId="9126" xr:uid="{A02F1124-89D6-4286-9E8A-2DBD88B84AFD}"/>
    <cellStyle name="Normal 60 27 4" xfId="9127" xr:uid="{714E31CF-34C7-4887-8843-E6BCC790C644}"/>
    <cellStyle name="Normal 60 27 5" xfId="17731" xr:uid="{55C709C1-550F-4F0C-AB83-07998432BE0C}"/>
    <cellStyle name="Normal 60 27 6" xfId="24267" xr:uid="{9307DD90-F69C-4307-9478-D7C0DA05FA98}"/>
    <cellStyle name="Normal 60 27 7" xfId="29965" xr:uid="{B5643BE6-EA8C-47F8-9F5F-E112D5C34B7C}"/>
    <cellStyle name="Normal 60 27 8" xfId="35663" xr:uid="{FE0B0BE7-354A-45C1-B431-50B7B77D00E6}"/>
    <cellStyle name="Normal 60 28" xfId="9128" xr:uid="{56B8F105-1EE5-445D-848B-7DA701A062F2}"/>
    <cellStyle name="Normal 60 28 2" xfId="9129" xr:uid="{66E453DC-27A6-484A-B593-FA385E2A0933}"/>
    <cellStyle name="Normal 60 28 2 2" xfId="17734" xr:uid="{54FACB49-C899-4DEF-847B-E0541B2BB150}"/>
    <cellStyle name="Normal 60 28 2 3" xfId="24270" xr:uid="{970BCC14-C997-4C84-B823-14EB3FA281BB}"/>
    <cellStyle name="Normal 60 28 2 4" xfId="29968" xr:uid="{D262EEE2-ADC4-4D99-9641-D78F71AB6235}"/>
    <cellStyle name="Normal 60 28 2 5" xfId="35666" xr:uid="{7CD98547-4EB4-42C2-B6AD-20222895B1B6}"/>
    <cellStyle name="Normal 60 28 3" xfId="9130" xr:uid="{56E69CD3-9101-44F2-95B3-C2BDB66451E9}"/>
    <cellStyle name="Normal 60 28 4" xfId="9131" xr:uid="{3F8FEAF0-2EB7-42A1-9256-70633FFFEEC8}"/>
    <cellStyle name="Normal 60 28 5" xfId="17733" xr:uid="{716A19BE-0C68-48C0-8623-5D46B4E9020D}"/>
    <cellStyle name="Normal 60 28 6" xfId="24269" xr:uid="{9D8B88FD-6513-4372-9C80-3ACADEE9E2A8}"/>
    <cellStyle name="Normal 60 28 7" xfId="29967" xr:uid="{E3F9BCDA-9A65-4098-BCB6-B88D69C7D44F}"/>
    <cellStyle name="Normal 60 28 8" xfId="35665" xr:uid="{DD165EE9-6DD2-4004-9683-5254C972094C}"/>
    <cellStyle name="Normal 60 29" xfId="9132" xr:uid="{C659F604-7BDE-43BD-850C-5EF02E614212}"/>
    <cellStyle name="Normal 60 29 2" xfId="9133" xr:uid="{A5F24CA3-A387-43CB-AA1C-5BBF4E67C20B}"/>
    <cellStyle name="Normal 60 29 2 2" xfId="17736" xr:uid="{DF52D557-6856-49B3-B71A-C7410A814EF0}"/>
    <cellStyle name="Normal 60 29 2 3" xfId="24272" xr:uid="{687657A4-60A4-49F3-A6F1-31BD72AA0B94}"/>
    <cellStyle name="Normal 60 29 2 4" xfId="29970" xr:uid="{96CFEBAB-8D2B-4C3A-B0CF-5694BF2C9429}"/>
    <cellStyle name="Normal 60 29 2 5" xfId="35668" xr:uid="{50B7C4CC-1ED5-4002-8FC2-7C0F7D6D8CBD}"/>
    <cellStyle name="Normal 60 29 3" xfId="9134" xr:uid="{EAD463E0-E3EF-43EF-99DE-DB3A5BBE5711}"/>
    <cellStyle name="Normal 60 29 4" xfId="9135" xr:uid="{F3364C72-6FF9-4FCA-A9A6-70A494EB9F40}"/>
    <cellStyle name="Normal 60 29 5" xfId="17735" xr:uid="{B2014A85-B7AC-4DCB-8DF5-E65F1D0616C1}"/>
    <cellStyle name="Normal 60 29 6" xfId="24271" xr:uid="{65CC47ED-459F-4F20-A207-356B24350F49}"/>
    <cellStyle name="Normal 60 29 7" xfId="29969" xr:uid="{BF13F6B6-4F8C-4AAF-BF60-D54E9C01ECF4}"/>
    <cellStyle name="Normal 60 29 8" xfId="35667" xr:uid="{6CF3D17C-61D6-4EDF-B74E-0273D1294207}"/>
    <cellStyle name="Normal 60 3" xfId="9136" xr:uid="{EFD05395-73D6-448A-BDB8-DC20F2697C2B}"/>
    <cellStyle name="Normal 60 3 2" xfId="9137" xr:uid="{A9B291C6-E42E-4F72-B5CD-8FA915AC7701}"/>
    <cellStyle name="Normal 60 3 2 2" xfId="17738" xr:uid="{1E8B1DA5-C511-489F-8EAD-4F0A0D1AB6AA}"/>
    <cellStyle name="Normal 60 3 2 3" xfId="24274" xr:uid="{47375E7E-FF5B-422A-AD29-EFBC95D5A269}"/>
    <cellStyle name="Normal 60 3 2 4" xfId="29972" xr:uid="{8361DB91-ACBA-49DD-A21B-E96326AEDA10}"/>
    <cellStyle name="Normal 60 3 2 5" xfId="35670" xr:uid="{6C31DD6D-56E4-498C-88F7-D3B24B183757}"/>
    <cellStyle name="Normal 60 3 3" xfId="9138" xr:uid="{D63CCCAC-4D36-4C6D-A103-0331F1A07F87}"/>
    <cellStyle name="Normal 60 3 4" xfId="9139" xr:uid="{D1F81DD3-99C0-4EB3-BE52-2ED22829AEB1}"/>
    <cellStyle name="Normal 60 3 5" xfId="17737" xr:uid="{38F0C28F-3890-4B44-8FFA-6E327F48032F}"/>
    <cellStyle name="Normal 60 3 6" xfId="24273" xr:uid="{48ABFBD9-ECC2-449A-B9CF-96F9DA5B96DD}"/>
    <cellStyle name="Normal 60 3 7" xfId="29971" xr:uid="{7187B022-049C-4E8C-8B7A-FBD221F108C9}"/>
    <cellStyle name="Normal 60 3 8" xfId="35669" xr:uid="{1B01135E-42F8-4E98-960C-23FEF5D1673F}"/>
    <cellStyle name="Normal 60 30" xfId="9140" xr:uid="{A3FB4DDA-95BD-4D37-8CD0-CE84F66B3665}"/>
    <cellStyle name="Normal 60 30 2" xfId="9141" xr:uid="{C455A233-DB3E-4677-B0A0-1202D929CAA0}"/>
    <cellStyle name="Normal 60 30 2 2" xfId="17740" xr:uid="{530DF0C0-0383-44A5-85B3-2B688BDF03FD}"/>
    <cellStyle name="Normal 60 30 2 3" xfId="24276" xr:uid="{51C16020-0974-482D-977F-8F55EDCBFC70}"/>
    <cellStyle name="Normal 60 30 2 4" xfId="29974" xr:uid="{F0DA4812-4B3B-4810-8C64-91CB38E3BDAB}"/>
    <cellStyle name="Normal 60 30 2 5" xfId="35672" xr:uid="{55280277-7A40-4D83-BE55-1E1539465B45}"/>
    <cellStyle name="Normal 60 30 3" xfId="9142" xr:uid="{F45E4DDE-8437-4EF3-98A9-01CF797D4C29}"/>
    <cellStyle name="Normal 60 30 4" xfId="9143" xr:uid="{521F2475-4CE1-4C98-9A2D-52B39B602B34}"/>
    <cellStyle name="Normal 60 30 5" xfId="17739" xr:uid="{748B08D1-7538-4CDA-9253-EF644676E527}"/>
    <cellStyle name="Normal 60 30 6" xfId="24275" xr:uid="{834084BD-F9AB-4CF0-92E3-9766089041DA}"/>
    <cellStyle name="Normal 60 30 7" xfId="29973" xr:uid="{A38E92F7-1BFA-42AF-A0BE-F3759C478517}"/>
    <cellStyle name="Normal 60 30 8" xfId="35671" xr:uid="{77F879A5-5750-44B2-81BD-265AAF39DE82}"/>
    <cellStyle name="Normal 60 31" xfId="9144" xr:uid="{33E519C9-A01B-4A89-AA46-69F0E342F607}"/>
    <cellStyle name="Normal 60 31 2" xfId="9145" xr:uid="{01B26EFC-5E55-44FD-ABBE-9E9079524A31}"/>
    <cellStyle name="Normal 60 31 2 2" xfId="17742" xr:uid="{569BECCC-827F-4F50-A3D0-0B74AAE007C7}"/>
    <cellStyle name="Normal 60 31 2 3" xfId="24278" xr:uid="{10CAB28B-CDCE-4EE6-B6AB-D5489BFED580}"/>
    <cellStyle name="Normal 60 31 2 4" xfId="29976" xr:uid="{CC7C6A73-014D-4559-9B06-ADD37FF46BC3}"/>
    <cellStyle name="Normal 60 31 2 5" xfId="35674" xr:uid="{3AF39ECC-82C0-44EF-8728-777E4004B402}"/>
    <cellStyle name="Normal 60 31 3" xfId="9146" xr:uid="{61961459-8D4A-4E3B-B072-376EFD23B87D}"/>
    <cellStyle name="Normal 60 31 4" xfId="9147" xr:uid="{2A2F913B-203A-408B-98FE-B84C958C2654}"/>
    <cellStyle name="Normal 60 31 5" xfId="17741" xr:uid="{DEA37A74-CBA3-46E1-8FA9-22F01B4CCA01}"/>
    <cellStyle name="Normal 60 31 6" xfId="24277" xr:uid="{7D792673-9A69-4B3B-B8EC-D20CB2D5F0F8}"/>
    <cellStyle name="Normal 60 31 7" xfId="29975" xr:uid="{D67F7DDE-82AB-4FE2-BCBC-1C21AB93D5E3}"/>
    <cellStyle name="Normal 60 31 8" xfId="35673" xr:uid="{FD047060-B3DF-41C2-8255-E5DDF8180330}"/>
    <cellStyle name="Normal 60 32" xfId="9148" xr:uid="{44F77C24-6274-42AB-A2F6-9893AA853602}"/>
    <cellStyle name="Normal 60 32 2" xfId="9149" xr:uid="{32A98315-12D6-40CE-95D7-5366DCA2A059}"/>
    <cellStyle name="Normal 60 32 2 2" xfId="17744" xr:uid="{029DA093-496C-464A-B452-5B31A3E9DE24}"/>
    <cellStyle name="Normal 60 32 2 3" xfId="24280" xr:uid="{71CB1201-36E3-474E-A019-1C996D2C6F7A}"/>
    <cellStyle name="Normal 60 32 2 4" xfId="29978" xr:uid="{7C423BBE-5075-41C2-BAA1-776F76612942}"/>
    <cellStyle name="Normal 60 32 2 5" xfId="35676" xr:uid="{06B8DC57-B358-44BD-B133-CBE3E0CB072F}"/>
    <cellStyle name="Normal 60 32 3" xfId="9150" xr:uid="{82BE7E3B-B9D1-4424-A80B-1AC055AF9C70}"/>
    <cellStyle name="Normal 60 32 4" xfId="9151" xr:uid="{0C8B1449-9925-4020-8C75-5B6CEF764DCA}"/>
    <cellStyle name="Normal 60 32 5" xfId="17743" xr:uid="{0F3171B7-9BD7-472E-A322-27FA19919A6A}"/>
    <cellStyle name="Normal 60 32 6" xfId="24279" xr:uid="{2624F76E-DB9B-4CF6-91DD-C4D855672FF7}"/>
    <cellStyle name="Normal 60 32 7" xfId="29977" xr:uid="{7FE4A9B4-5648-4AAE-BB5E-4D253E1BCE44}"/>
    <cellStyle name="Normal 60 32 8" xfId="35675" xr:uid="{7EF6C7F6-51B5-4A8D-9F44-33E294C733A1}"/>
    <cellStyle name="Normal 60 33" xfId="9152" xr:uid="{369F2B86-C85A-428E-A9C9-62E21FE3CB7E}"/>
    <cellStyle name="Normal 60 33 2" xfId="9153" xr:uid="{EA040C11-DBCC-4608-A565-E9EF21C3A69F}"/>
    <cellStyle name="Normal 60 33 2 2" xfId="17746" xr:uid="{634CE0B1-5F4C-4517-A970-CB35678E0081}"/>
    <cellStyle name="Normal 60 33 2 3" xfId="24282" xr:uid="{AF3F8B3E-623D-46EE-909D-38CD7814F543}"/>
    <cellStyle name="Normal 60 33 2 4" xfId="29980" xr:uid="{AEC4B3FC-A514-4D68-8F87-862CD49FECD6}"/>
    <cellStyle name="Normal 60 33 2 5" xfId="35678" xr:uid="{2C0F42EC-115C-429B-B322-E09C5A9F4A07}"/>
    <cellStyle name="Normal 60 33 3" xfId="9154" xr:uid="{A600B7D4-4BB4-401B-8CE0-AC68CB0683AE}"/>
    <cellStyle name="Normal 60 33 4" xfId="9155" xr:uid="{42F92838-6A42-434D-A8BD-D58E5D231FD9}"/>
    <cellStyle name="Normal 60 33 5" xfId="17745" xr:uid="{4B81F7BF-0DF1-4353-81BF-67466E99D6C7}"/>
    <cellStyle name="Normal 60 33 6" xfId="24281" xr:uid="{436D4F69-16C1-4A3C-9B1A-0DECA32C26DB}"/>
    <cellStyle name="Normal 60 33 7" xfId="29979" xr:uid="{CC7C6F57-E804-4F6A-AD8F-6392723CBE6A}"/>
    <cellStyle name="Normal 60 33 8" xfId="35677" xr:uid="{FBD2DC9E-7CA4-4848-91A4-6050831B4F07}"/>
    <cellStyle name="Normal 60 34" xfId="9156" xr:uid="{6AA5B363-4A24-4636-B7E1-575624B19F1D}"/>
    <cellStyle name="Normal 60 34 2" xfId="9157" xr:uid="{0FCEC772-3235-49B8-8E06-556F7D11B4C5}"/>
    <cellStyle name="Normal 60 34 2 2" xfId="17748" xr:uid="{40944366-7E0C-442C-866C-F00F43895EC6}"/>
    <cellStyle name="Normal 60 34 2 3" xfId="24284" xr:uid="{1A4260A9-2ECA-40C1-B86B-AC524DF871D3}"/>
    <cellStyle name="Normal 60 34 2 4" xfId="29982" xr:uid="{D9A6527C-1587-44BD-8AE1-277BBB0DFD80}"/>
    <cellStyle name="Normal 60 34 2 5" xfId="35680" xr:uid="{3E525902-1C09-4D4D-AFC8-C28333F2A43A}"/>
    <cellStyle name="Normal 60 34 3" xfId="9158" xr:uid="{9BAB10E7-D317-4413-89D4-1E146B0DD69A}"/>
    <cellStyle name="Normal 60 34 4" xfId="9159" xr:uid="{64D35139-DCD0-471D-8A4C-510E796B2B79}"/>
    <cellStyle name="Normal 60 34 5" xfId="17747" xr:uid="{7E64DD05-CA0D-4AEA-B3D6-62D6134B2F2C}"/>
    <cellStyle name="Normal 60 34 6" xfId="24283" xr:uid="{0E8945EE-4E42-4597-9A46-5A151E9F5B9C}"/>
    <cellStyle name="Normal 60 34 7" xfId="29981" xr:uid="{9B27C245-048F-43E1-B35D-09C3C41D09B3}"/>
    <cellStyle name="Normal 60 34 8" xfId="35679" xr:uid="{2C750EC3-8281-4077-94FD-890D0C88C816}"/>
    <cellStyle name="Normal 60 35" xfId="9160" xr:uid="{BA1AD0F6-8270-4F3A-B6F4-3A3737F76C4A}"/>
    <cellStyle name="Normal 60 35 2" xfId="17749" xr:uid="{FCDB84B9-F40F-4679-B85E-B74B8BB6C16B}"/>
    <cellStyle name="Normal 60 35 3" xfId="24285" xr:uid="{45A13311-0931-4635-88AF-A0E5FC9EA105}"/>
    <cellStyle name="Normal 60 35 4" xfId="29983" xr:uid="{B041A156-77DD-4AD2-AC46-0F0F00FDD52D}"/>
    <cellStyle name="Normal 60 35 5" xfId="35681" xr:uid="{3C430E4E-B99F-42ED-8074-0714F0A03CDF}"/>
    <cellStyle name="Normal 60 36" xfId="9161" xr:uid="{CFDC8957-5147-4995-9A04-A9A20791B7A4}"/>
    <cellStyle name="Normal 60 36 2" xfId="17750" xr:uid="{37D5DA89-0ACD-479A-BFEF-6B471960908F}"/>
    <cellStyle name="Normal 60 36 3" xfId="24286" xr:uid="{8FE728F3-A4FF-4F9A-875A-5EDAA9E67159}"/>
    <cellStyle name="Normal 60 36 4" xfId="29984" xr:uid="{1C35E8B3-597B-42F8-8AF8-00F8EE6D7351}"/>
    <cellStyle name="Normal 60 36 5" xfId="35682" xr:uid="{1CF40BAF-07E3-4B76-818C-86B020BCAE21}"/>
    <cellStyle name="Normal 60 37" xfId="9162" xr:uid="{152AFDD5-BE6F-4219-8EF7-4D166335F5ED}"/>
    <cellStyle name="Normal 60 37 2" xfId="17751" xr:uid="{11AABE76-97AB-42F0-B31A-4F7789564DB1}"/>
    <cellStyle name="Normal 60 37 3" xfId="24287" xr:uid="{DF0894FC-FB48-4715-818C-C66F78ED4B4C}"/>
    <cellStyle name="Normal 60 37 4" xfId="29985" xr:uid="{FDA70D3B-76F7-4B86-B495-A49B39D2A8AB}"/>
    <cellStyle name="Normal 60 37 5" xfId="35683" xr:uid="{0EA9DEC7-849A-44EE-A3F1-9BC2D1552F8C}"/>
    <cellStyle name="Normal 60 38" xfId="9163" xr:uid="{B04DD2C4-70C1-4918-98D0-83D6EE07EAE3}"/>
    <cellStyle name="Normal 60 38 2" xfId="17752" xr:uid="{9E93D37B-62D4-4636-9120-C863C99B5607}"/>
    <cellStyle name="Normal 60 38 3" xfId="24288" xr:uid="{18F9B2DF-ADF3-4BEF-9A63-6D5EB5F89A0F}"/>
    <cellStyle name="Normal 60 38 4" xfId="29986" xr:uid="{C6134704-F779-45CB-A3BA-2AA05AB1A58F}"/>
    <cellStyle name="Normal 60 38 5" xfId="35684" xr:uid="{FE713BBA-B846-4B44-9D0A-E7D7D832E9E8}"/>
    <cellStyle name="Normal 60 39" xfId="9164" xr:uid="{3C732FC1-2B32-4D3D-ADAE-2655733E9718}"/>
    <cellStyle name="Normal 60 39 2" xfId="17753" xr:uid="{9E229386-89DD-4DF5-BD18-ECF34CF8E561}"/>
    <cellStyle name="Normal 60 39 3" xfId="24289" xr:uid="{BCF8B0EB-932F-4510-9C03-47023FA1FB88}"/>
    <cellStyle name="Normal 60 39 4" xfId="29987" xr:uid="{033A0642-F5C8-4F71-BC18-924584633305}"/>
    <cellStyle name="Normal 60 39 5" xfId="35685" xr:uid="{3124C6B7-E7CA-4B88-ABCE-2B4FC3309E5F}"/>
    <cellStyle name="Normal 60 4" xfId="9165" xr:uid="{3889333F-5796-4061-8F60-B52E01DB8AD4}"/>
    <cellStyle name="Normal 60 4 2" xfId="9166" xr:uid="{411DCE23-C764-49B0-BED2-6B96AF2025E1}"/>
    <cellStyle name="Normal 60 4 2 2" xfId="17755" xr:uid="{EDE42697-B3FC-474D-A8ED-227716D5F043}"/>
    <cellStyle name="Normal 60 4 2 3" xfId="24291" xr:uid="{84D00085-76F5-432C-9E31-474E95A3A011}"/>
    <cellStyle name="Normal 60 4 2 4" xfId="29989" xr:uid="{B16AF99B-CD6C-4D11-AF44-AA550020AD1C}"/>
    <cellStyle name="Normal 60 4 2 5" xfId="35687" xr:uid="{C4D9F282-62DF-4AF9-99B9-21885444C600}"/>
    <cellStyle name="Normal 60 4 3" xfId="9167" xr:uid="{C4C1CD3B-5353-42D1-B156-F2CE92BC70D3}"/>
    <cellStyle name="Normal 60 4 4" xfId="9168" xr:uid="{19C2D5CE-776D-4D2A-AE9B-F7D857660E2B}"/>
    <cellStyle name="Normal 60 4 5" xfId="17754" xr:uid="{FD77B3BA-23F8-415E-A7BF-3E5ED915D834}"/>
    <cellStyle name="Normal 60 4 6" xfId="24290" xr:uid="{CA7C916F-F4AF-43CB-BF13-F2045DEDEC4A}"/>
    <cellStyle name="Normal 60 4 7" xfId="29988" xr:uid="{CDAF802D-3E0D-4E6C-8BDF-C1BC4ECC570E}"/>
    <cellStyle name="Normal 60 4 8" xfId="35686" xr:uid="{5A6AD968-3FC2-40D4-9EB2-472597CEA151}"/>
    <cellStyle name="Normal 60 40" xfId="9169" xr:uid="{1F024A83-0449-4924-92F8-EA973B9E6D89}"/>
    <cellStyle name="Normal 60 40 2" xfId="17756" xr:uid="{205D8C18-ADAE-4397-89A0-5F0CF8C26443}"/>
    <cellStyle name="Normal 60 40 3" xfId="24292" xr:uid="{9C69E3C5-C5FA-4799-BF5E-7D99B7C903FA}"/>
    <cellStyle name="Normal 60 40 4" xfId="29990" xr:uid="{9F447A97-AA80-4453-900F-57322C450AFE}"/>
    <cellStyle name="Normal 60 40 5" xfId="35688" xr:uid="{D9EBDE70-2563-40F2-B69E-27ADD2C85550}"/>
    <cellStyle name="Normal 60 41" xfId="9170" xr:uid="{FB91BB7B-6E50-4C42-91C6-186867CBD2B9}"/>
    <cellStyle name="Normal 60 41 2" xfId="17757" xr:uid="{3E75018C-D663-4637-8A5C-3877DDF9653A}"/>
    <cellStyle name="Normal 60 41 3" xfId="24293" xr:uid="{3D3A3B3E-B0A5-44CC-89BC-4E9363B8EB8B}"/>
    <cellStyle name="Normal 60 41 4" xfId="29991" xr:uid="{30B8982C-D74A-422A-B118-CF816B22B5D7}"/>
    <cellStyle name="Normal 60 41 5" xfId="35689" xr:uid="{79F0415B-E7AB-4FC1-BDB8-225EF9DD4877}"/>
    <cellStyle name="Normal 60 42" xfId="9171" xr:uid="{C20360D2-E8A0-43CC-B2DD-FCC16E06DB84}"/>
    <cellStyle name="Normal 60 42 2" xfId="17758" xr:uid="{21FC628B-5823-4923-BED7-EACC6AAFEE9C}"/>
    <cellStyle name="Normal 60 42 3" xfId="24294" xr:uid="{8D300A23-3E4B-488C-90AD-E2F67774B7E1}"/>
    <cellStyle name="Normal 60 42 4" xfId="29992" xr:uid="{27BC984E-4940-47C8-9DBC-7FC77BB6D223}"/>
    <cellStyle name="Normal 60 42 5" xfId="35690" xr:uid="{5C42B6C4-5821-4BD9-A76F-39C614C52544}"/>
    <cellStyle name="Normal 60 43" xfId="9172" xr:uid="{3FBD14CD-E183-49D0-9FA5-A80887833F09}"/>
    <cellStyle name="Normal 60 43 2" xfId="17759" xr:uid="{0ACC853E-7C40-41AE-A811-7743FDE9D897}"/>
    <cellStyle name="Normal 60 43 3" xfId="24295" xr:uid="{6AA29E5C-9A5C-498A-B6FE-105EC524A835}"/>
    <cellStyle name="Normal 60 43 4" xfId="29993" xr:uid="{D914B611-D3DF-44BC-9AAF-E13AFDAC3FD2}"/>
    <cellStyle name="Normal 60 43 5" xfId="35691" xr:uid="{3791CCA1-E1D3-440D-8EF5-BA7114576DCE}"/>
    <cellStyle name="Normal 60 44" xfId="9173" xr:uid="{34F61234-56F5-463E-B9C3-0E2C07D0CD1E}"/>
    <cellStyle name="Normal 60 44 2" xfId="17760" xr:uid="{F7036414-178E-4F40-810E-9B58BFC259A0}"/>
    <cellStyle name="Normal 60 44 3" xfId="24296" xr:uid="{8825FA33-525C-4A36-AD01-48D4825784F7}"/>
    <cellStyle name="Normal 60 44 4" xfId="29994" xr:uid="{50E15FA8-F846-41EB-AD52-680376C2467B}"/>
    <cellStyle name="Normal 60 44 5" xfId="35692" xr:uid="{7FBF0FFC-6071-4395-A9EE-A2922B0B1E6C}"/>
    <cellStyle name="Normal 60 45" xfId="9174" xr:uid="{89DA12AB-7C31-47C7-B417-79CDF4298DC1}"/>
    <cellStyle name="Normal 60 45 2" xfId="17761" xr:uid="{148E64BE-14E1-4981-AEA7-8E4E9E7A053A}"/>
    <cellStyle name="Normal 60 45 3" xfId="24297" xr:uid="{96E64629-972F-4D22-BA26-248D7F925E8C}"/>
    <cellStyle name="Normal 60 45 4" xfId="29995" xr:uid="{85D85964-89FC-4708-B809-9770D5CBF5D7}"/>
    <cellStyle name="Normal 60 45 5" xfId="35693" xr:uid="{4D43BFA9-B509-45F2-B541-C7F4155F2C68}"/>
    <cellStyle name="Normal 60 46" xfId="9175" xr:uid="{FD67BCAA-2F86-47AD-89BE-82A0BB1DFD08}"/>
    <cellStyle name="Normal 60 46 2" xfId="17762" xr:uid="{7132A815-F3F6-49C7-BFAD-797CEEFF1D7B}"/>
    <cellStyle name="Normal 60 46 3" xfId="24298" xr:uid="{5C653B3C-46B9-4E24-A663-114D1BB7914A}"/>
    <cellStyle name="Normal 60 46 4" xfId="29996" xr:uid="{304105D9-A904-4A00-8CBB-031CB663AB96}"/>
    <cellStyle name="Normal 60 46 5" xfId="35694" xr:uid="{C80C0572-DA7D-456A-8112-B819C56AC638}"/>
    <cellStyle name="Normal 60 47" xfId="9176" xr:uid="{8405D81C-98C4-4B27-9FCD-C2C86B0ADB11}"/>
    <cellStyle name="Normal 60 47 2" xfId="17763" xr:uid="{88992F72-0F87-4D6B-B2AC-0D65C53D3EDE}"/>
    <cellStyle name="Normal 60 47 3" xfId="24299" xr:uid="{0DB2C69E-CAA8-4829-9DCF-3AC36D6A8CBA}"/>
    <cellStyle name="Normal 60 47 4" xfId="29997" xr:uid="{F22930E1-54D5-4D55-B8CF-900640563E23}"/>
    <cellStyle name="Normal 60 47 5" xfId="35695" xr:uid="{0233FE69-1538-45C2-859E-7B39B2533CD0}"/>
    <cellStyle name="Normal 60 48" xfId="9177" xr:uid="{2B0E2700-2D76-4FA0-B52F-0998D391A194}"/>
    <cellStyle name="Normal 60 48 2" xfId="17764" xr:uid="{7887933C-1794-476B-8735-49A6247E2D13}"/>
    <cellStyle name="Normal 60 48 3" xfId="24300" xr:uid="{00EA6B93-A13C-4C33-908E-DFFCCFC0067F}"/>
    <cellStyle name="Normal 60 48 4" xfId="29998" xr:uid="{78CC1835-1424-4768-BA82-25FE05014658}"/>
    <cellStyle name="Normal 60 48 5" xfId="35696" xr:uid="{1B27F9EE-E200-4FAB-BB33-01D0B931812E}"/>
    <cellStyle name="Normal 60 49" xfId="9178" xr:uid="{A6BC7101-AC06-4572-9C5A-223130E5DD23}"/>
    <cellStyle name="Normal 60 49 2" xfId="17765" xr:uid="{614C5AEB-8641-43FC-A251-8D986BE054F5}"/>
    <cellStyle name="Normal 60 49 3" xfId="24301" xr:uid="{4FFAD681-8794-4ECF-A419-1846B36DC742}"/>
    <cellStyle name="Normal 60 49 4" xfId="29999" xr:uid="{19BC6223-5E92-4272-8152-EA6094476D2A}"/>
    <cellStyle name="Normal 60 49 5" xfId="35697" xr:uid="{0FE397D4-1751-49FF-92ED-ACED2C61D06A}"/>
    <cellStyle name="Normal 60 5" xfId="9179" xr:uid="{C7FBA6B0-D547-452E-B649-BBCD55F48F03}"/>
    <cellStyle name="Normal 60 5 2" xfId="9180" xr:uid="{FCBFE0B9-96CB-4398-A2B9-1506F9744BA7}"/>
    <cellStyle name="Normal 60 5 2 2" xfId="17767" xr:uid="{A15C26FC-12E0-4877-9F89-B70DDCE2658C}"/>
    <cellStyle name="Normal 60 5 2 3" xfId="24303" xr:uid="{0B1797F1-D4D2-48EF-8BDE-14DE3346748B}"/>
    <cellStyle name="Normal 60 5 2 4" xfId="30001" xr:uid="{C8B171A7-B98F-4BE8-ADCF-48250FEB4A9E}"/>
    <cellStyle name="Normal 60 5 2 5" xfId="35699" xr:uid="{2EC01F2F-BBF4-4C02-88E5-054CA7154E27}"/>
    <cellStyle name="Normal 60 5 3" xfId="9181" xr:uid="{629F34CB-16BE-42A5-8F49-9DDD9549F154}"/>
    <cellStyle name="Normal 60 5 4" xfId="9182" xr:uid="{AE2535C9-4D78-4DDB-8886-8C7B2FC4614E}"/>
    <cellStyle name="Normal 60 5 5" xfId="17766" xr:uid="{CA4AB7E0-914E-4BE5-9ED6-07819EC2086A}"/>
    <cellStyle name="Normal 60 5 6" xfId="24302" xr:uid="{068E9B88-3B46-444E-A697-210860DCB167}"/>
    <cellStyle name="Normal 60 5 7" xfId="30000" xr:uid="{42FDCC78-6FC1-4D5F-A6D5-575D56E290FE}"/>
    <cellStyle name="Normal 60 5 8" xfId="35698" xr:uid="{E08F207F-7A87-4034-B57A-3E0CD8AACF44}"/>
    <cellStyle name="Normal 60 50" xfId="9183" xr:uid="{3E7B38BB-93A7-4968-BE86-6C61ED82D6B4}"/>
    <cellStyle name="Normal 60 50 2" xfId="17768" xr:uid="{B593C20B-4DFE-4328-B6D8-DD5D1070D925}"/>
    <cellStyle name="Normal 60 50 3" xfId="24304" xr:uid="{CC7ECC2C-103A-4041-813B-7601CE319C35}"/>
    <cellStyle name="Normal 60 50 4" xfId="30002" xr:uid="{DB852F05-F675-49A8-BE2A-27B8C5C9AB04}"/>
    <cellStyle name="Normal 60 50 5" xfId="35700" xr:uid="{261B916F-A964-49CE-B247-FA3CFA01AF1D}"/>
    <cellStyle name="Normal 60 51" xfId="9184" xr:uid="{7644212E-1F83-444B-B844-C7A4A6519939}"/>
    <cellStyle name="Normal 60 51 2" xfId="17769" xr:uid="{D2A31084-DFD6-4070-8A86-6C33C0E41727}"/>
    <cellStyle name="Normal 60 51 3" xfId="24305" xr:uid="{0839C397-3107-44C5-92DE-CFE3116D352C}"/>
    <cellStyle name="Normal 60 51 4" xfId="30003" xr:uid="{C7CCAAF1-F732-431D-9652-00E0CAF05A92}"/>
    <cellStyle name="Normal 60 51 5" xfId="35701" xr:uid="{D2DD7FAE-F8BC-4A29-8ED7-7F2F176C06D5}"/>
    <cellStyle name="Normal 60 52" xfId="9185" xr:uid="{A527C94D-9B74-4882-8D9F-0C4911C4124D}"/>
    <cellStyle name="Normal 60 52 2" xfId="17770" xr:uid="{2FE45ADE-DBEB-436D-BD18-4F4CB51585F6}"/>
    <cellStyle name="Normal 60 52 3" xfId="24306" xr:uid="{9773BA58-BF11-4075-98BB-4202545CD97C}"/>
    <cellStyle name="Normal 60 52 4" xfId="30004" xr:uid="{CA2A1C65-BE7B-4339-810D-A5B42B32E6AF}"/>
    <cellStyle name="Normal 60 52 5" xfId="35702" xr:uid="{5B0AC25A-86C2-4B29-9C9E-08A595F0D24D}"/>
    <cellStyle name="Normal 60 53" xfId="9186" xr:uid="{A72711F1-0826-499C-A92B-28E2D2B0E1C3}"/>
    <cellStyle name="Normal 60 53 2" xfId="17771" xr:uid="{3B4A6868-6CB7-44E8-BC06-301C1316405E}"/>
    <cellStyle name="Normal 60 53 3" xfId="24307" xr:uid="{509370B7-D6B0-47C1-B729-75F5DD33AA61}"/>
    <cellStyle name="Normal 60 53 4" xfId="30005" xr:uid="{14631107-A4EF-43DC-B9D2-E102E1C8A5EC}"/>
    <cellStyle name="Normal 60 53 5" xfId="35703" xr:uid="{591F7185-66E2-48A4-89E8-FE93C6749810}"/>
    <cellStyle name="Normal 60 54" xfId="9187" xr:uid="{4F707D37-E928-423B-9FAF-C7837BE2F3D3}"/>
    <cellStyle name="Normal 60 54 2" xfId="17772" xr:uid="{49EA614E-D345-47F6-8F1F-9FB34A5F15CE}"/>
    <cellStyle name="Normal 60 54 3" xfId="24308" xr:uid="{ECD00B3B-72B9-4818-9FDF-0F3C4325A5C1}"/>
    <cellStyle name="Normal 60 54 4" xfId="30006" xr:uid="{3A252B91-DD8F-4D42-B05D-D5FAB60C0219}"/>
    <cellStyle name="Normal 60 54 5" xfId="35704" xr:uid="{D35D23DD-E44D-4874-86BB-6C89A1FBB79D}"/>
    <cellStyle name="Normal 60 55" xfId="9188" xr:uid="{A3BF4798-A170-4930-99B8-300F93CD026A}"/>
    <cellStyle name="Normal 60 55 2" xfId="17773" xr:uid="{789AEDEA-1732-4A34-97A0-B315E13904F7}"/>
    <cellStyle name="Normal 60 55 3" xfId="24309" xr:uid="{7084F915-68AE-4C8D-B6AB-48E1B25CDAB5}"/>
    <cellStyle name="Normal 60 55 4" xfId="30007" xr:uid="{280D1107-8F88-4C4F-ABE1-6ACFFFC48400}"/>
    <cellStyle name="Normal 60 55 5" xfId="35705" xr:uid="{5E129D49-CEF5-4D61-A68F-CC69A995714F}"/>
    <cellStyle name="Normal 60 56" xfId="9189" xr:uid="{9DD5A91E-90B0-4D69-AE71-5D9744CE3C45}"/>
    <cellStyle name="Normal 60 56 2" xfId="17774" xr:uid="{EAF85510-3697-48A3-A51D-6812F064CDB5}"/>
    <cellStyle name="Normal 60 56 3" xfId="24310" xr:uid="{804C115A-825C-45CC-9F8E-D1FA3D1EF1BB}"/>
    <cellStyle name="Normal 60 56 4" xfId="30008" xr:uid="{D9C3A003-DF3C-4561-98CF-B4B71560093D}"/>
    <cellStyle name="Normal 60 56 5" xfId="35706" xr:uid="{0E68A111-23FA-43B5-8F2F-59DD83018A68}"/>
    <cellStyle name="Normal 60 57" xfId="9190" xr:uid="{B6C6F65B-82C6-4AD3-B2FC-8CA614178C2B}"/>
    <cellStyle name="Normal 60 57 2" xfId="17775" xr:uid="{A26DC518-B7E3-49CE-B9B7-C489AA88B3A8}"/>
    <cellStyle name="Normal 60 57 3" xfId="24311" xr:uid="{B73E0B6F-74AE-4718-A851-0D528087346D}"/>
    <cellStyle name="Normal 60 57 4" xfId="30009" xr:uid="{0A9B3719-E185-4EAA-8708-ABB51457B5B6}"/>
    <cellStyle name="Normal 60 57 5" xfId="35707" xr:uid="{0DDA16DE-1AD6-46A9-AD7E-DA4E823D3C0D}"/>
    <cellStyle name="Normal 60 58" xfId="9191" xr:uid="{F8BB4400-6A5C-47C2-A8AB-FE9A603EA6F6}"/>
    <cellStyle name="Normal 60 58 2" xfId="17776" xr:uid="{4D020A16-2ADD-45E4-9282-04011959B357}"/>
    <cellStyle name="Normal 60 58 3" xfId="24312" xr:uid="{B57C1FC6-B344-4147-AED1-D5E1F635EE06}"/>
    <cellStyle name="Normal 60 58 4" xfId="30010" xr:uid="{52235D3E-72BC-47EC-A902-1CC8A5EF4D7A}"/>
    <cellStyle name="Normal 60 58 5" xfId="35708" xr:uid="{BB4E5445-D4A5-497C-8584-D995AF9256B1}"/>
    <cellStyle name="Normal 60 59" xfId="9192" xr:uid="{E988CF64-F8F2-434C-97A1-FAD1C5D198AC}"/>
    <cellStyle name="Normal 60 59 2" xfId="17777" xr:uid="{63F22680-427F-43B6-873B-0AB4448C53BB}"/>
    <cellStyle name="Normal 60 59 3" xfId="24313" xr:uid="{C0786F26-173C-4E16-8B4A-1E12067C3366}"/>
    <cellStyle name="Normal 60 59 4" xfId="30011" xr:uid="{0B988B7F-7A6E-4454-9A33-D99F03410828}"/>
    <cellStyle name="Normal 60 59 5" xfId="35709" xr:uid="{BBD750DB-AD36-4847-93A3-30BA1DFCBCC6}"/>
    <cellStyle name="Normal 60 6" xfId="9193" xr:uid="{0BB79424-D6DF-4D5D-BF69-E30FAC5C399C}"/>
    <cellStyle name="Normal 60 6 2" xfId="9194" xr:uid="{50AE92F0-B0B5-4C21-A9D1-8C241DDCAB2F}"/>
    <cellStyle name="Normal 60 6 2 2" xfId="17779" xr:uid="{0C327B47-0FC3-469D-A526-7F0813A7EB9F}"/>
    <cellStyle name="Normal 60 6 2 3" xfId="24315" xr:uid="{8D532D46-F867-4BB6-BD38-ED9BD91A7282}"/>
    <cellStyle name="Normal 60 6 2 4" xfId="30013" xr:uid="{1F4934E2-DDF0-46E0-828A-F512B2402E32}"/>
    <cellStyle name="Normal 60 6 2 5" xfId="35711" xr:uid="{ABECECA5-A9C8-4152-B8E2-783D14C83E03}"/>
    <cellStyle name="Normal 60 6 3" xfId="9195" xr:uid="{7BE01C6D-4EC7-479C-BF4B-7819F6922C0D}"/>
    <cellStyle name="Normal 60 6 4" xfId="9196" xr:uid="{7D8FCBFA-076A-4C40-B83D-22F8AD4299DB}"/>
    <cellStyle name="Normal 60 6 5" xfId="17778" xr:uid="{66E0700E-46ED-420A-B0F4-2CDA342D4440}"/>
    <cellStyle name="Normal 60 6 6" xfId="24314" xr:uid="{E4B9F20F-8BE5-4D4A-8F0F-9527178E28AD}"/>
    <cellStyle name="Normal 60 6 7" xfId="30012" xr:uid="{54540AB7-22CA-4833-B8D6-18C2123E7754}"/>
    <cellStyle name="Normal 60 6 8" xfId="35710" xr:uid="{69477137-7E80-40A5-9383-271017ED5893}"/>
    <cellStyle name="Normal 60 60" xfId="9197" xr:uid="{D20D6618-B904-4867-815A-D55227635A28}"/>
    <cellStyle name="Normal 60 60 2" xfId="17780" xr:uid="{7D24958C-B219-42DB-979F-036F22643D10}"/>
    <cellStyle name="Normal 60 60 3" xfId="24316" xr:uid="{A7CB937D-39BF-4052-A583-4118A18D037F}"/>
    <cellStyle name="Normal 60 60 4" xfId="30014" xr:uid="{0E157A08-7B5E-4816-9918-8C1E04A74E88}"/>
    <cellStyle name="Normal 60 60 5" xfId="35712" xr:uid="{9391331D-3D67-4386-A4B5-8E02299013EE}"/>
    <cellStyle name="Normal 60 61" xfId="9198" xr:uid="{CB064163-FFE5-4BF5-9666-25DF09330799}"/>
    <cellStyle name="Normal 60 61 2" xfId="17781" xr:uid="{BC13DD01-27D1-4853-9680-3AD80E65909D}"/>
    <cellStyle name="Normal 60 61 3" xfId="24317" xr:uid="{7C543FEB-1BAE-49B3-A007-96B3D4B3F813}"/>
    <cellStyle name="Normal 60 61 4" xfId="30015" xr:uid="{EE3B86F1-8761-4035-9608-E9A286809C21}"/>
    <cellStyle name="Normal 60 61 5" xfId="35713" xr:uid="{244F49E6-18A9-4D22-AFF3-3701C0BE4AA6}"/>
    <cellStyle name="Normal 60 62" xfId="9199" xr:uid="{4D68101A-3DD0-4F84-886B-857F264E1955}"/>
    <cellStyle name="Normal 60 62 2" xfId="17782" xr:uid="{E4DDE803-5088-4307-849C-3886DBDC0238}"/>
    <cellStyle name="Normal 60 62 3" xfId="24318" xr:uid="{B0323960-3F9A-4CCF-BE5A-3960FD03A4AC}"/>
    <cellStyle name="Normal 60 62 4" xfId="30016" xr:uid="{0585F7A0-7FAD-414F-8636-0C0E94A89253}"/>
    <cellStyle name="Normal 60 62 5" xfId="35714" xr:uid="{B398BC4F-2071-40A5-99AF-72AAF4EE7D7E}"/>
    <cellStyle name="Normal 60 7" xfId="9200" xr:uid="{FBCE5836-3CCB-4565-A033-441B2F122FEC}"/>
    <cellStyle name="Normal 60 7 2" xfId="9201" xr:uid="{004BE09F-43CA-4D1A-ACC1-B856B465D661}"/>
    <cellStyle name="Normal 60 7 2 2" xfId="17784" xr:uid="{EE8160DC-92A7-49C0-A0CA-407E23B88A57}"/>
    <cellStyle name="Normal 60 7 2 3" xfId="24320" xr:uid="{6A16AAA8-DE12-4274-9475-00916249EA7E}"/>
    <cellStyle name="Normal 60 7 2 4" xfId="30018" xr:uid="{500BAD46-925D-4B91-8F9C-FA3274746A58}"/>
    <cellStyle name="Normal 60 7 2 5" xfId="35716" xr:uid="{316DA2A3-61E5-4418-AC3A-2B8F024070F6}"/>
    <cellStyle name="Normal 60 7 3" xfId="9202" xr:uid="{D0043EB7-E9A3-41BD-894C-2F924E4E503B}"/>
    <cellStyle name="Normal 60 7 4" xfId="9203" xr:uid="{F52243FB-D89D-4259-BEB0-5957F58920F6}"/>
    <cellStyle name="Normal 60 7 5" xfId="17783" xr:uid="{E5CABD46-BA09-4516-B694-A95534FD0D1A}"/>
    <cellStyle name="Normal 60 7 6" xfId="24319" xr:uid="{6057553F-32E2-40F0-9677-C0A158C9BAEB}"/>
    <cellStyle name="Normal 60 7 7" xfId="30017" xr:uid="{04FD05F0-46AD-4F08-81E2-A9276C2FAF22}"/>
    <cellStyle name="Normal 60 7 8" xfId="35715" xr:uid="{627655D2-BC74-4BAA-B6AF-8C974176E806}"/>
    <cellStyle name="Normal 60 8" xfId="9204" xr:uid="{47292F35-7ED7-44BF-8EAC-642D65FA7DFD}"/>
    <cellStyle name="Normal 60 8 2" xfId="9205" xr:uid="{A07BFE56-4B41-4B5F-A66C-99C18B0D10FF}"/>
    <cellStyle name="Normal 60 8 2 2" xfId="17786" xr:uid="{79B77042-0CE0-4322-8E3E-FFF21DC92C7D}"/>
    <cellStyle name="Normal 60 8 2 3" xfId="24322" xr:uid="{119797FF-0CE4-41D0-9947-72E3D58ECB1B}"/>
    <cellStyle name="Normal 60 8 2 4" xfId="30020" xr:uid="{688F144E-688E-4285-B215-5C39C87B97AA}"/>
    <cellStyle name="Normal 60 8 2 5" xfId="35718" xr:uid="{4E24B66A-97F8-4AE5-B1B3-B059DE307C0F}"/>
    <cellStyle name="Normal 60 8 3" xfId="9206" xr:uid="{4763DD7C-8242-4EA0-9907-6C7B0A972DA5}"/>
    <cellStyle name="Normal 60 8 4" xfId="9207" xr:uid="{C4B3104C-0B5C-459B-98A0-53CFABA209DE}"/>
    <cellStyle name="Normal 60 8 5" xfId="17785" xr:uid="{F39E4C59-E44D-4968-9C28-A810FA789B77}"/>
    <cellStyle name="Normal 60 8 6" xfId="24321" xr:uid="{53CA359C-89F3-4FC3-9DCE-2B1F21C65A5B}"/>
    <cellStyle name="Normal 60 8 7" xfId="30019" xr:uid="{91ACEBD0-D2F0-4825-95B2-ACF5D5C45C5B}"/>
    <cellStyle name="Normal 60 8 8" xfId="35717" xr:uid="{344B2428-5127-47A2-BA69-E80A69BDF299}"/>
    <cellStyle name="Normal 60 9" xfId="9208" xr:uid="{7C5E5D7F-AC32-4830-978A-5EF5A54561A6}"/>
    <cellStyle name="Normal 60 9 2" xfId="9209" xr:uid="{E1672533-B85D-4F5C-A86F-464C22CC1E49}"/>
    <cellStyle name="Normal 60 9 2 2" xfId="17788" xr:uid="{C1729AA2-A292-4C76-A552-B1BCA86F57A8}"/>
    <cellStyle name="Normal 60 9 2 3" xfId="24324" xr:uid="{3497EB5A-88C2-4D4A-90C1-076FB8BFCBF1}"/>
    <cellStyle name="Normal 60 9 2 4" xfId="30022" xr:uid="{A7B688BD-1C89-487F-8CEE-DECC9C2CFA4E}"/>
    <cellStyle name="Normal 60 9 2 5" xfId="35720" xr:uid="{33CBA0B3-91FF-4F3C-9301-2A1B5A807ADC}"/>
    <cellStyle name="Normal 60 9 3" xfId="9210" xr:uid="{6F60F04A-C46D-4165-984D-8BB3001CA17E}"/>
    <cellStyle name="Normal 60 9 4" xfId="9211" xr:uid="{7C8DDF87-4F72-4F35-A393-DAC8165CD2FC}"/>
    <cellStyle name="Normal 60 9 5" xfId="17787" xr:uid="{642BCD94-6CD1-4949-A852-91400439FFAE}"/>
    <cellStyle name="Normal 60 9 6" xfId="24323" xr:uid="{152BDB35-565A-493A-902C-92EB7497DE6A}"/>
    <cellStyle name="Normal 60 9 7" xfId="30021" xr:uid="{8241DAFE-3075-43E1-B44A-BC3FB6BE016E}"/>
    <cellStyle name="Normal 60 9 8" xfId="35719" xr:uid="{16BB7DA8-F7B9-46BE-9A8F-7DC6B5AC9C4C}"/>
    <cellStyle name="Normal 61" xfId="1214" xr:uid="{BD28A660-5884-4FEB-891B-D750143D7017}"/>
    <cellStyle name="Normal 61 10" xfId="9212" xr:uid="{9C430A2E-CA19-428B-85DB-B7E06DECE649}"/>
    <cellStyle name="Normal 61 10 2" xfId="9213" xr:uid="{C7A31D34-F678-44A3-8533-C4A7D354F631}"/>
    <cellStyle name="Normal 61 10 2 2" xfId="17790" xr:uid="{0F349C19-4114-4CB2-864E-D08433F28222}"/>
    <cellStyle name="Normal 61 10 2 3" xfId="24326" xr:uid="{02B56957-2176-42E1-ADEB-CA17EB73DAFF}"/>
    <cellStyle name="Normal 61 10 2 4" xfId="30024" xr:uid="{5CE30A60-55B6-499F-82BD-0B2CFA1971EC}"/>
    <cellStyle name="Normal 61 10 2 5" xfId="35722" xr:uid="{23A2DF33-895C-4C21-A554-2ADEEA158D5A}"/>
    <cellStyle name="Normal 61 10 3" xfId="9214" xr:uid="{B41E4248-9998-465B-ABBC-2EC96A5BAC82}"/>
    <cellStyle name="Normal 61 10 4" xfId="9215" xr:uid="{A65DE8F7-52B2-4FD0-AA41-FA742E74E6CD}"/>
    <cellStyle name="Normal 61 10 5" xfId="17789" xr:uid="{C5AA3D73-A130-4398-8E7B-372006503093}"/>
    <cellStyle name="Normal 61 10 6" xfId="24325" xr:uid="{9E33A1E5-14DD-4F38-BE4C-4884A6EA0C7A}"/>
    <cellStyle name="Normal 61 10 7" xfId="30023" xr:uid="{796EE6F7-0897-4A2A-AF6C-44A05890C9EF}"/>
    <cellStyle name="Normal 61 10 8" xfId="35721" xr:uid="{75A230BC-2BE2-4807-BC83-F21956C3ADCC}"/>
    <cellStyle name="Normal 61 11" xfId="9216" xr:uid="{35386D0A-FBCE-4BF1-90A1-C2946A7BEE15}"/>
    <cellStyle name="Normal 61 11 2" xfId="9217" xr:uid="{76BE111F-E2A3-490D-A47D-5F57D06CBB72}"/>
    <cellStyle name="Normal 61 11 2 2" xfId="17792" xr:uid="{87DCA3F0-0C8D-4DF1-BF62-8EFA2BC7D2BA}"/>
    <cellStyle name="Normal 61 11 2 3" xfId="24328" xr:uid="{DF07FC61-8E2D-46B3-B742-BBF595A1E11F}"/>
    <cellStyle name="Normal 61 11 2 4" xfId="30026" xr:uid="{3486F689-2912-49EF-B647-A97980885ED4}"/>
    <cellStyle name="Normal 61 11 2 5" xfId="35724" xr:uid="{96E508C8-6FBC-4406-86C6-B125AD30E440}"/>
    <cellStyle name="Normal 61 11 3" xfId="9218" xr:uid="{CAFB1623-0431-4AC6-AB11-55A2700FF7AD}"/>
    <cellStyle name="Normal 61 11 4" xfId="9219" xr:uid="{1AACC7E2-B713-40F1-A3C3-0B83ABAD86DE}"/>
    <cellStyle name="Normal 61 11 5" xfId="17791" xr:uid="{AF3AE692-3982-4223-B369-B1C18BB8E5AA}"/>
    <cellStyle name="Normal 61 11 6" xfId="24327" xr:uid="{84E548B2-7C20-49C9-A87E-B8539CC0C41B}"/>
    <cellStyle name="Normal 61 11 7" xfId="30025" xr:uid="{56E7F0A6-246F-4E83-8C71-064B02A748BE}"/>
    <cellStyle name="Normal 61 11 8" xfId="35723" xr:uid="{B0EC86BA-6F15-4074-864A-E819D1B3323A}"/>
    <cellStyle name="Normal 61 12" xfId="9220" xr:uid="{7188FB61-8BF5-4325-B4AC-2BB8B4FECBC7}"/>
    <cellStyle name="Normal 61 12 2" xfId="9221" xr:uid="{C8B762EC-B316-43EF-A852-0011B9A56305}"/>
    <cellStyle name="Normal 61 12 2 2" xfId="17794" xr:uid="{F4BFED80-9256-4311-AA76-B817374C832F}"/>
    <cellStyle name="Normal 61 12 2 3" xfId="24330" xr:uid="{4526CD52-17A5-4B19-BB58-10FCD8B92D4A}"/>
    <cellStyle name="Normal 61 12 2 4" xfId="30028" xr:uid="{18B1599A-AB6F-42F6-8404-1E47D030C6C7}"/>
    <cellStyle name="Normal 61 12 2 5" xfId="35726" xr:uid="{473A52A7-8D59-4BE9-B9EC-9F370AC99B55}"/>
    <cellStyle name="Normal 61 12 3" xfId="9222" xr:uid="{B185BA2E-7123-41CC-A555-188282C93693}"/>
    <cellStyle name="Normal 61 12 4" xfId="9223" xr:uid="{CF379D6E-5B16-4AD5-82E5-A28EFEC6F7E6}"/>
    <cellStyle name="Normal 61 12 5" xfId="17793" xr:uid="{9AA62C6F-677E-4339-8AAA-30DCC8679AC0}"/>
    <cellStyle name="Normal 61 12 6" xfId="24329" xr:uid="{6BD7D964-9B8D-4940-AE97-FD2D7A00A930}"/>
    <cellStyle name="Normal 61 12 7" xfId="30027" xr:uid="{B14BD204-7B0C-486E-B71B-52315C8FAB85}"/>
    <cellStyle name="Normal 61 12 8" xfId="35725" xr:uid="{21D3782B-19E9-4515-AED6-82C2164ADA68}"/>
    <cellStyle name="Normal 61 13" xfId="9224" xr:uid="{B520E7F2-94BE-469D-BDDC-F21BFAA3F23A}"/>
    <cellStyle name="Normal 61 13 2" xfId="9225" xr:uid="{BB9B8B85-1CB1-4E9D-9BDC-CA6AE4B97CAC}"/>
    <cellStyle name="Normal 61 13 2 2" xfId="17796" xr:uid="{41BFAF96-9C68-4190-99B0-0AED5DB3B68F}"/>
    <cellStyle name="Normal 61 13 2 3" xfId="24332" xr:uid="{F8B8D7C9-D255-4922-9B68-390D09F30990}"/>
    <cellStyle name="Normal 61 13 2 4" xfId="30030" xr:uid="{5A603B83-97B0-4236-8C4A-CCA22244031A}"/>
    <cellStyle name="Normal 61 13 2 5" xfId="35728" xr:uid="{3564CFDA-96C1-4EE4-ACE4-C405A4E56D7A}"/>
    <cellStyle name="Normal 61 13 3" xfId="9226" xr:uid="{DF5DCE0A-A73D-4A53-8E0D-7DFE12CABA6A}"/>
    <cellStyle name="Normal 61 13 4" xfId="9227" xr:uid="{A103083F-E432-4C4E-8871-885171FC0403}"/>
    <cellStyle name="Normal 61 13 5" xfId="17795" xr:uid="{6D74ED71-D036-46F8-A434-E326253AC6CC}"/>
    <cellStyle name="Normal 61 13 6" xfId="24331" xr:uid="{C47E6E35-39E4-407D-AF44-907AE7E36062}"/>
    <cellStyle name="Normal 61 13 7" xfId="30029" xr:uid="{A93F379E-0139-4404-83B7-72D38646BEC4}"/>
    <cellStyle name="Normal 61 13 8" xfId="35727" xr:uid="{32BE98AB-F7D0-45D8-931F-C0B6CD3078DE}"/>
    <cellStyle name="Normal 61 14" xfId="9228" xr:uid="{CB9B4A22-2349-404F-8A9E-695F37A3C096}"/>
    <cellStyle name="Normal 61 14 2" xfId="9229" xr:uid="{B3E598B0-027F-4B49-AA76-C787209FD548}"/>
    <cellStyle name="Normal 61 14 2 2" xfId="17798" xr:uid="{A7101A36-EE81-4F0F-818F-45D8337220E4}"/>
    <cellStyle name="Normal 61 14 2 3" xfId="24334" xr:uid="{9B32B3E7-2CA4-4DBB-8BBE-0F0A10A0305B}"/>
    <cellStyle name="Normal 61 14 2 4" xfId="30032" xr:uid="{14FEC1ED-F2D0-4DB9-AF92-FF313E8B9A00}"/>
    <cellStyle name="Normal 61 14 2 5" xfId="35730" xr:uid="{8A65711B-C1F1-4917-9F73-8E846BCF9FF6}"/>
    <cellStyle name="Normal 61 14 3" xfId="9230" xr:uid="{94FC9628-E9D0-45A7-8B20-BFCAB912801C}"/>
    <cellStyle name="Normal 61 14 4" xfId="9231" xr:uid="{451A12E9-E0B6-4579-9557-059D7F594E84}"/>
    <cellStyle name="Normal 61 14 5" xfId="17797" xr:uid="{5F4B592C-A4B7-4BBE-9325-6A55B1009107}"/>
    <cellStyle name="Normal 61 14 6" xfId="24333" xr:uid="{BDC4BD47-DFF2-48E2-A5B2-F028AE1D96FE}"/>
    <cellStyle name="Normal 61 14 7" xfId="30031" xr:uid="{8A69FC72-9961-4E2E-B9E1-2203F9BC8AB3}"/>
    <cellStyle name="Normal 61 14 8" xfId="35729" xr:uid="{7FB0DC68-9D16-4115-BE71-8084F5A04DC8}"/>
    <cellStyle name="Normal 61 15" xfId="9232" xr:uid="{F9FC10FC-0B63-4B56-BEB1-2A220BF538B1}"/>
    <cellStyle name="Normal 61 15 2" xfId="9233" xr:uid="{18133158-8226-4F08-90E2-72F8117526D9}"/>
    <cellStyle name="Normal 61 15 2 2" xfId="17800" xr:uid="{7089A689-E252-4874-9532-EBA8137E84F1}"/>
    <cellStyle name="Normal 61 15 2 3" xfId="24336" xr:uid="{6E22A737-5497-49E8-BE12-27942DDDBABB}"/>
    <cellStyle name="Normal 61 15 2 4" xfId="30034" xr:uid="{0F737A84-54B6-4A5C-AE9C-737394573333}"/>
    <cellStyle name="Normal 61 15 2 5" xfId="35732" xr:uid="{7E363599-158E-4E35-B78C-AC0BF6FC9A61}"/>
    <cellStyle name="Normal 61 15 3" xfId="9234" xr:uid="{1B92F0C1-462D-42B5-8B44-7AFA25929FC9}"/>
    <cellStyle name="Normal 61 15 4" xfId="9235" xr:uid="{754078F1-4144-44E1-A6C7-35CD28063686}"/>
    <cellStyle name="Normal 61 15 5" xfId="17799" xr:uid="{3E629DBF-72AF-4E37-B2DE-2F910AAD3582}"/>
    <cellStyle name="Normal 61 15 6" xfId="24335" xr:uid="{15F0E1C2-2F11-4AC2-9E05-ED7A5BCC65F5}"/>
    <cellStyle name="Normal 61 15 7" xfId="30033" xr:uid="{CC87BAB7-830A-4BD7-BBC4-0FDD2B295294}"/>
    <cellStyle name="Normal 61 15 8" xfId="35731" xr:uid="{2A785E82-2EF6-4A9C-B3C6-81A88218F063}"/>
    <cellStyle name="Normal 61 16" xfId="9236" xr:uid="{78A68B3A-5B54-4987-944B-DEF883AC8CBF}"/>
    <cellStyle name="Normal 61 16 2" xfId="9237" xr:uid="{12D22236-03FF-486E-9867-B6BBBB92C8FA}"/>
    <cellStyle name="Normal 61 16 2 2" xfId="17802" xr:uid="{19011DAE-CAA4-4EE5-88E9-20750C909F4A}"/>
    <cellStyle name="Normal 61 16 2 3" xfId="24338" xr:uid="{A0EBF281-9211-4F6D-90A5-280ED0739BB0}"/>
    <cellStyle name="Normal 61 16 2 4" xfId="30036" xr:uid="{5E1DB59F-0F09-43A4-875B-EC5F00E277ED}"/>
    <cellStyle name="Normal 61 16 2 5" xfId="35734" xr:uid="{7A10BE69-3916-4A31-A76B-DEB32C7DE196}"/>
    <cellStyle name="Normal 61 16 3" xfId="9238" xr:uid="{B94FB989-EBF1-4ABB-9171-0AF46801952D}"/>
    <cellStyle name="Normal 61 16 4" xfId="9239" xr:uid="{3FEFED97-42FB-4DB7-87DD-9197B02E3438}"/>
    <cellStyle name="Normal 61 16 5" xfId="17801" xr:uid="{B394FBDF-1A78-4186-B802-CC43B4F7DC3C}"/>
    <cellStyle name="Normal 61 16 6" xfId="24337" xr:uid="{6CBE322A-CF99-418A-B638-4A2EBC38FB38}"/>
    <cellStyle name="Normal 61 16 7" xfId="30035" xr:uid="{4BC20EC8-DB71-43B4-AD69-A0584652A748}"/>
    <cellStyle name="Normal 61 16 8" xfId="35733" xr:uid="{755C2E1A-7BB7-48C2-9758-7854F796C251}"/>
    <cellStyle name="Normal 61 17" xfId="9240" xr:uid="{2760F27B-F982-42CE-85B0-9387AA19ABF1}"/>
    <cellStyle name="Normal 61 17 2" xfId="9241" xr:uid="{658A8687-9F82-4F34-A0DE-8BFAA2044039}"/>
    <cellStyle name="Normal 61 17 2 2" xfId="17804" xr:uid="{84A160F7-07D0-4825-B0C7-9F5D632B22D6}"/>
    <cellStyle name="Normal 61 17 2 3" xfId="24340" xr:uid="{091F9576-09D5-4F72-9466-750F161F3062}"/>
    <cellStyle name="Normal 61 17 2 4" xfId="30038" xr:uid="{9BDE9B6B-5434-4291-AF14-2C2D94009B44}"/>
    <cellStyle name="Normal 61 17 2 5" xfId="35736" xr:uid="{E0B882EC-9FAF-42EC-A5B4-19F13DF73648}"/>
    <cellStyle name="Normal 61 17 3" xfId="9242" xr:uid="{3F59EF00-A5E8-4391-BDDC-FA0DD823051F}"/>
    <cellStyle name="Normal 61 17 4" xfId="9243" xr:uid="{C7AB3BA4-F4C0-4943-A18C-C4B934193B4E}"/>
    <cellStyle name="Normal 61 17 5" xfId="17803" xr:uid="{7EDA86D0-742A-4EF3-A174-B7CBCBAB145B}"/>
    <cellStyle name="Normal 61 17 6" xfId="24339" xr:uid="{D7678460-B59B-424D-BB21-F04A3B7DAE2C}"/>
    <cellStyle name="Normal 61 17 7" xfId="30037" xr:uid="{2AA36E55-86FB-4545-B28A-77DCE6435DE8}"/>
    <cellStyle name="Normal 61 17 8" xfId="35735" xr:uid="{4434BD85-D1C1-4E80-B9CF-C3CD7470DE9C}"/>
    <cellStyle name="Normal 61 18" xfId="9244" xr:uid="{28DA2FDD-0F21-4842-A3EC-942E0688DE67}"/>
    <cellStyle name="Normal 61 18 2" xfId="9245" xr:uid="{D4512E59-1E9E-4E38-9E5D-B4EEEDE39C5D}"/>
    <cellStyle name="Normal 61 18 2 2" xfId="17806" xr:uid="{EB9B5119-623D-4A7E-B285-3928EA9A5502}"/>
    <cellStyle name="Normal 61 18 2 3" xfId="24342" xr:uid="{1E8A2EFD-D895-41AF-8AD4-1DCD77DFE87B}"/>
    <cellStyle name="Normal 61 18 2 4" xfId="30040" xr:uid="{FFC6889E-9C32-44B7-8511-D7A1B4B3AE89}"/>
    <cellStyle name="Normal 61 18 2 5" xfId="35738" xr:uid="{502E1BB8-8C52-4F44-A553-D8E0BB833220}"/>
    <cellStyle name="Normal 61 18 3" xfId="9246" xr:uid="{823B1519-53CC-4922-9864-7AD6BBF64DED}"/>
    <cellStyle name="Normal 61 18 4" xfId="9247" xr:uid="{475C1AD7-965A-4FF5-9E57-DD17CDA3EBEF}"/>
    <cellStyle name="Normal 61 18 5" xfId="17805" xr:uid="{674CEDE0-3221-4C30-ACEF-3C697B317140}"/>
    <cellStyle name="Normal 61 18 6" xfId="24341" xr:uid="{B088CAC8-75F7-4278-8102-3D974BF05D25}"/>
    <cellStyle name="Normal 61 18 7" xfId="30039" xr:uid="{8796D4B7-5E0C-440B-8636-87864A83B501}"/>
    <cellStyle name="Normal 61 18 8" xfId="35737" xr:uid="{21893FF4-220C-4407-9F1E-C3315875D6AF}"/>
    <cellStyle name="Normal 61 19" xfId="9248" xr:uid="{62B32789-715E-4692-AFEA-3279DA9D6669}"/>
    <cellStyle name="Normal 61 19 2" xfId="9249" xr:uid="{AE57435A-021F-4A81-803F-53C3B6833028}"/>
    <cellStyle name="Normal 61 19 2 2" xfId="17808" xr:uid="{238D4E39-69F8-43AE-9772-233A9BC6AC70}"/>
    <cellStyle name="Normal 61 19 2 3" xfId="24344" xr:uid="{464203E9-170F-456B-A02F-4EDF1262FDFF}"/>
    <cellStyle name="Normal 61 19 2 4" xfId="30042" xr:uid="{BA3443F9-A0DC-464F-BAE0-88A8DA753AFC}"/>
    <cellStyle name="Normal 61 19 2 5" xfId="35740" xr:uid="{FA5360BE-E59E-44E8-904A-B9C91DE7DA72}"/>
    <cellStyle name="Normal 61 19 3" xfId="9250" xr:uid="{BE004EEA-AEB0-45B1-93C2-A2087EAC14E5}"/>
    <cellStyle name="Normal 61 19 4" xfId="9251" xr:uid="{FCC36AC4-7565-4978-B9FD-B5DEFBF42063}"/>
    <cellStyle name="Normal 61 19 5" xfId="17807" xr:uid="{D7E05507-6BF5-4FEC-9CEE-D5A18DE392A8}"/>
    <cellStyle name="Normal 61 19 6" xfId="24343" xr:uid="{AE81256B-9C0E-48A3-BC61-261EFE6ECE69}"/>
    <cellStyle name="Normal 61 19 7" xfId="30041" xr:uid="{85A009A4-3834-4A51-9657-52F90159C25F}"/>
    <cellStyle name="Normal 61 19 8" xfId="35739" xr:uid="{B42D909E-BB50-4961-9812-B73FF2A30291}"/>
    <cellStyle name="Normal 61 2" xfId="1215" xr:uid="{DCE2284E-F44B-4F5D-AF7E-D929B4CBD1AD}"/>
    <cellStyle name="Normal 61 2 2" xfId="9252" xr:uid="{F735BC78-6377-4378-B367-EC03412FA48B}"/>
    <cellStyle name="Normal 61 2 2 2" xfId="17809" xr:uid="{83101DB8-F66D-4686-AE05-C91A814342B5}"/>
    <cellStyle name="Normal 61 2 2 3" xfId="24345" xr:uid="{22E64578-82CE-42D8-825E-09F1117895C7}"/>
    <cellStyle name="Normal 61 2 2 4" xfId="30043" xr:uid="{EF21A850-4677-4A8A-A641-3B4AB9F61948}"/>
    <cellStyle name="Normal 61 2 2 5" xfId="35741" xr:uid="{14B96462-0EA3-4F0F-B725-134295019691}"/>
    <cellStyle name="Normal 61 2 3" xfId="9253" xr:uid="{A6257FB8-FD2E-445F-BF3A-74FF5FDFD056}"/>
    <cellStyle name="Normal 61 2 4" xfId="9254" xr:uid="{F40A0CFB-0138-48C8-83D9-8797D29384FB}"/>
    <cellStyle name="Normal 61 20" xfId="9255" xr:uid="{0D6B1AF5-7CD1-4780-A7E0-4965A4076416}"/>
    <cellStyle name="Normal 61 20 2" xfId="9256" xr:uid="{C9202412-031D-446B-ACF0-FA15E5F18F9A}"/>
    <cellStyle name="Normal 61 20 2 2" xfId="17811" xr:uid="{DA9B04CB-7E46-4BD9-9930-8B23A5ACBEF9}"/>
    <cellStyle name="Normal 61 20 2 3" xfId="24347" xr:uid="{9B4E5E2A-C36E-4A25-BD39-7B73AEE649D1}"/>
    <cellStyle name="Normal 61 20 2 4" xfId="30045" xr:uid="{87D91225-8832-49B9-BEDF-3D98DB320D66}"/>
    <cellStyle name="Normal 61 20 2 5" xfId="35743" xr:uid="{3F85A954-7731-431E-AFE4-E2167351C2BC}"/>
    <cellStyle name="Normal 61 20 3" xfId="9257" xr:uid="{81279831-374F-4C11-9F84-7768912418F8}"/>
    <cellStyle name="Normal 61 20 4" xfId="9258" xr:uid="{EB0DB973-4915-4D99-B983-73E2B69FAEA8}"/>
    <cellStyle name="Normal 61 20 5" xfId="17810" xr:uid="{EFF67F44-565A-4E92-9D5D-586DCA9AC145}"/>
    <cellStyle name="Normal 61 20 6" xfId="24346" xr:uid="{C28F6543-EE78-4B75-9BEC-2AF17CEC2CD1}"/>
    <cellStyle name="Normal 61 20 7" xfId="30044" xr:uid="{24F687F1-8921-48C3-9396-30026DF698DE}"/>
    <cellStyle name="Normal 61 20 8" xfId="35742" xr:uid="{A775114E-18F8-48C9-A447-193C970B7DBF}"/>
    <cellStyle name="Normal 61 21" xfId="9259" xr:uid="{71379B00-F82B-49DA-991D-652BAA76D4CF}"/>
    <cellStyle name="Normal 61 21 2" xfId="9260" xr:uid="{BEC4D773-40DF-4FFC-BFBB-34CD95303AD4}"/>
    <cellStyle name="Normal 61 21 2 2" xfId="17813" xr:uid="{F9E2054D-D673-433D-BF29-831D4E3C4B9F}"/>
    <cellStyle name="Normal 61 21 2 3" xfId="24349" xr:uid="{5C9F533B-097E-41E4-B083-318BA83AA62E}"/>
    <cellStyle name="Normal 61 21 2 4" xfId="30047" xr:uid="{8F57053A-8815-4DDF-9D80-45966E3489BD}"/>
    <cellStyle name="Normal 61 21 2 5" xfId="35745" xr:uid="{AFFB47F4-18E1-4D13-BC26-2BE37DDDB27E}"/>
    <cellStyle name="Normal 61 21 3" xfId="9261" xr:uid="{B3C027B9-2468-48C4-B790-97C20C1E165D}"/>
    <cellStyle name="Normal 61 21 4" xfId="9262" xr:uid="{B7F721DC-DE44-4C06-85E9-B877C8F54E15}"/>
    <cellStyle name="Normal 61 21 5" xfId="17812" xr:uid="{3B0880A8-EEFB-439B-AA54-D551A2D9B8BD}"/>
    <cellStyle name="Normal 61 21 6" xfId="24348" xr:uid="{FC170BA2-B126-461D-883C-1A7C903C98D3}"/>
    <cellStyle name="Normal 61 21 7" xfId="30046" xr:uid="{241D6AC2-E99C-49EB-B893-FBB7B23D9D74}"/>
    <cellStyle name="Normal 61 21 8" xfId="35744" xr:uid="{24A26004-2444-4FCD-9303-EA312F2302A1}"/>
    <cellStyle name="Normal 61 22" xfId="9263" xr:uid="{B6CE730F-A8F6-4BCE-B979-7696CC5E8589}"/>
    <cellStyle name="Normal 61 22 2" xfId="9264" xr:uid="{86730048-9EC9-4FF0-AEC1-A9903697F74D}"/>
    <cellStyle name="Normal 61 22 2 2" xfId="17815" xr:uid="{13BA467F-75B8-4FF0-968B-E452B380B914}"/>
    <cellStyle name="Normal 61 22 2 3" xfId="24351" xr:uid="{9A5C1317-BF50-4CD5-815A-D206107F35FA}"/>
    <cellStyle name="Normal 61 22 2 4" xfId="30049" xr:uid="{6EB52F74-0843-4D44-A651-CFA848A48C20}"/>
    <cellStyle name="Normal 61 22 2 5" xfId="35747" xr:uid="{DA95935E-E861-42C7-9B35-878FE0EFF49E}"/>
    <cellStyle name="Normal 61 22 3" xfId="9265" xr:uid="{E02648A3-D327-409B-8FC9-EE02B6E7BEB4}"/>
    <cellStyle name="Normal 61 22 4" xfId="9266" xr:uid="{FDBBC76F-70C1-434F-8BCC-2D0308084207}"/>
    <cellStyle name="Normal 61 22 5" xfId="17814" xr:uid="{91400E58-029E-4426-98D8-577B2E6AB54C}"/>
    <cellStyle name="Normal 61 22 6" xfId="24350" xr:uid="{2FB315B6-03B6-4FD3-96BA-73F8711EDF6E}"/>
    <cellStyle name="Normal 61 22 7" xfId="30048" xr:uid="{591002C0-F43E-4B71-808B-539EE3592432}"/>
    <cellStyle name="Normal 61 22 8" xfId="35746" xr:uid="{E97B631B-9B35-430C-A0CF-3032B5AD9F23}"/>
    <cellStyle name="Normal 61 23" xfId="9267" xr:uid="{110B6400-2CEA-4AA9-B68A-F9FB18A5C3CE}"/>
    <cellStyle name="Normal 61 23 2" xfId="9268" xr:uid="{D314A432-F465-4F1D-8D51-E2A9B0FD4F92}"/>
    <cellStyle name="Normal 61 23 2 2" xfId="17817" xr:uid="{FF38B6E9-A87E-4F23-A397-10A7617D463C}"/>
    <cellStyle name="Normal 61 23 2 3" xfId="24353" xr:uid="{C65B3E6D-0082-4929-A5A7-164AB63534EB}"/>
    <cellStyle name="Normal 61 23 2 4" xfId="30051" xr:uid="{82ABCAA6-5C66-4EF1-BAAE-7C6325F2CF83}"/>
    <cellStyle name="Normal 61 23 2 5" xfId="35749" xr:uid="{BF33901F-7169-4272-948C-25C83E077B24}"/>
    <cellStyle name="Normal 61 23 3" xfId="9269" xr:uid="{88913B9F-BC04-409E-A63A-97BBA6275EB5}"/>
    <cellStyle name="Normal 61 23 4" xfId="9270" xr:uid="{FB13249B-78CB-4E97-AA52-07FFBF719D6A}"/>
    <cellStyle name="Normal 61 23 5" xfId="17816" xr:uid="{17275DD2-0403-435E-BD24-A2D3353B10F9}"/>
    <cellStyle n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"/>
    <cellStyle name="Normal 61 24" xfId="9271" xr:uid="{5211E773-5CD0-4805-929A-FD329F9FCCCF}"/>
    <cellStyle name="Normal 61 24 2" xfId="9272" xr:uid="{7B2AAC63-D6F4-4213-B832-E0C9BF568233}"/>
    <cellStyle name="Normal 61 24 2 2" xfId="17819" xr:uid="{3704FC67-A878-477C-ACE1-3800F5879683}"/>
    <cellStyle name="Normal 61 24 2 3" xfId="24355" xr:uid="{50493801-420D-42BA-AFD3-70C7E568CCF7}"/>
    <cellStyle name="Normal 61 24 2 4" xfId="30053" xr:uid="{B97ECC1A-410F-4CE4-ACEF-2A45D3FEAAC3}"/>
    <cellStyle name="Normal 61 24 2 5" xfId="35751" xr:uid="{2D207B82-F5BC-4F63-BB2C-24517B67FFC4}"/>
    <cellStyle name="Normal 61 24 3" xfId="9273" xr:uid="{4D41BFC1-39F1-43AB-92FD-A3E5C77A1677}"/>
    <cellStyle name="Normal 61 24 4" xfId="9274" xr:uid="{1F7B73D3-985E-4910-9C52-F6536A24033C}"/>
    <cellStyle name="Normal 61 24 5" xfId="17818" xr:uid="{35BC6DCE-08F0-4CC7-87A6-A7F2A666AED9}"/>
    <cellStyle name="Normal 61 24 6" xfId="24354" xr:uid="{219884ED-EA30-4316-B60A-841B77B2FFDC}"/>
    <cellStyle name="Normal 61 24 7" xfId="30052" xr:uid="{8898DF4B-6699-4936-A515-A80EA1A06004}"/>
    <cellStyle name="Normal 61 24 8" xfId="35750" xr:uid="{A10136D2-60D4-4349-AA09-EFCFD69853AE}"/>
    <cellStyle name="Normal 61 25" xfId="9275" xr:uid="{EABE249C-6159-44EC-ACAD-972A767B0D88}"/>
    <cellStyle name="Normal 61 25 2" xfId="9276" xr:uid="{8E05C3D0-D1E3-4494-9CCD-6A677E37D8EF}"/>
    <cellStyle name="Normal 61 25 2 2" xfId="17821" xr:uid="{72B26E49-206A-4D5D-8556-1684DCEF030A}"/>
    <cellStyle name="Normal 61 25 2 3" xfId="24357" xr:uid="{CBBEBFC9-A005-4C8A-A5DC-F6C96F239798}"/>
    <cellStyle name="Normal 61 25 2 4" xfId="30055" xr:uid="{F8F9F1E6-CDF0-437A-9DB8-4A1D6E32BB6A}"/>
    <cellStyle name="Normal 61 25 2 5" xfId="35753" xr:uid="{4FBE1962-DFE2-4DD2-9AE7-19E12FA5A8E2}"/>
    <cellStyle name="Normal 61 25 3" xfId="9277" xr:uid="{7A084601-91B5-4539-B869-13154E7C165D}"/>
    <cellStyle name="Normal 61 25 4" xfId="9278" xr:uid="{C6D8C2D9-E635-400B-B9F4-9F1F017912F7}"/>
    <cellStyle name="Normal 61 25 5" xfId="17820" xr:uid="{A4534674-3FEF-46BE-8A92-148C4B0B00F1}"/>
    <cellStyle name="Normal 61 25 6" xfId="24356" xr:uid="{F4653BE9-B7E6-4FFA-9C73-A9937B7DFB8F}"/>
    <cellStyle name="Normal 61 25 7" xfId="30054" xr:uid="{EEB9AF7E-F7F0-4D60-B99E-D60C04510B58}"/>
    <cellStyle name="Normal 61 25 8" xfId="35752" xr:uid="{682CD9A7-34EE-4EFF-94D8-2E28A141E200}"/>
    <cellStyle name="Normal 61 26" xfId="9279" xr:uid="{CB446F48-8927-4A4D-A3DD-7357262D262E}"/>
    <cellStyle name="Normal 61 26 2" xfId="9280" xr:uid="{E50D3924-59F2-48D8-87AD-D242E76811F4}"/>
    <cellStyle name="Normal 61 26 2 2" xfId="17823" xr:uid="{F40E6722-50D6-4BCF-9EA1-99B8813360A2}"/>
    <cellStyle name="Normal 61 26 2 3" xfId="24359" xr:uid="{D57716F6-8ABB-465E-AD20-8FC0819D0C23}"/>
    <cellStyle name="Normal 61 26 2 4" xfId="30057" xr:uid="{EDFB8D66-72F8-47D1-AAD1-15C8FC81EB8B}"/>
    <cellStyle name="Normal 61 26 2 5" xfId="35755" xr:uid="{432FA50B-9DEF-4ABB-AC3B-CAEEF3D3343A}"/>
    <cellStyle name="Normal 61 26 3" xfId="9281" xr:uid="{6E58674E-E61A-4460-905B-7BF235B656F8}"/>
    <cellStyle name="Normal 61 26 4" xfId="9282" xr:uid="{1EEADF82-581B-4690-9CBA-43903534AF27}"/>
    <cellStyle name="Normal 61 26 5" xfId="17822" xr:uid="{0776E33F-3980-419E-AD27-5D8A4997D499}"/>
    <cellStyle name="Normal 61 26 6" xfId="24358" xr:uid="{F44AF056-851E-4D7E-B6E9-C86270BF6CE2}"/>
    <cellStyle name="Normal 61 26 7" xfId="30056" xr:uid="{DD67B4E6-53E9-4291-BF67-0CF03AE6FEE3}"/>
    <cellStyle name="Normal 61 26 8" xfId="35754" xr:uid="{B1BDA57A-C44E-478E-B52F-A469E4659CDB}"/>
    <cellStyle name="Normal 61 27" xfId="9283" xr:uid="{E7FDA75F-3FBD-492D-9B5C-6FF12EC0A31B}"/>
    <cellStyle name="Normal 61 27 2" xfId="9284" xr:uid="{916268F4-4474-45CD-A7AD-391C274AD164}"/>
    <cellStyle name="Normal 61 27 2 2" xfId="17825" xr:uid="{E08DEB76-88D4-4BC2-A5F7-DFCAEAFA1CBA}"/>
    <cellStyle name="Normal 61 27 2 3" xfId="24361" xr:uid="{AF27C93C-956D-4FA5-BFCB-C3576F7B3DC6}"/>
    <cellStyle name="Normal 61 27 2 4" xfId="30059" xr:uid="{C7456706-78A2-4883-9467-0EA9A7A9B398}"/>
    <cellStyle name="Normal 61 27 2 5" xfId="35757" xr:uid="{FAF63761-B813-4F60-95C6-9544B0EDFE90}"/>
    <cellStyle name="Normal 61 27 3" xfId="9285" xr:uid="{AAF21D87-97B2-4AA8-BEA6-661DAD3D08DF}"/>
    <cellStyle name="Normal 61 27 4" xfId="9286" xr:uid="{44D1703C-6B3F-4DA2-AE2B-DBA1E7D9BDEB}"/>
    <cellStyle name="Normal 61 27 5" xfId="17824" xr:uid="{EC11A735-930F-4FDC-996C-C972C9F763B6}"/>
    <cellStyle name="Normal 61 27 6" xfId="24360" xr:uid="{89936DB1-453A-46CC-A8F9-2ABDF21CC5BB}"/>
    <cellStyle name="Normal 61 27 7" xfId="30058" xr:uid="{68E89C2D-6020-4F2B-AE71-BAD6FDBF1B9E}"/>
    <cellStyle name="Normal 61 27 8" xfId="35756" xr:uid="{C9ACBBA2-5796-46C6-99F3-540838FB0E8E}"/>
    <cellStyle name="Normal 61 28" xfId="9287" xr:uid="{11B67466-AB2D-4A5E-8765-DA5DFAA93B54}"/>
    <cellStyle name="Normal 61 28 2" xfId="9288" xr:uid="{6776D8A6-DE90-4BA7-9B22-56A013EBBFEB}"/>
    <cellStyle name="Normal 61 28 2 2" xfId="17827" xr:uid="{9E9B236B-592A-4479-B1E3-25D417E7DEC0}"/>
    <cellStyle name="Normal 61 28 2 3" xfId="24363" xr:uid="{B46E4984-4E23-434D-9566-028CB6919D09}"/>
    <cellStyle name="Normal 61 28 2 4" xfId="30061" xr:uid="{C340E5AD-C9B4-47E0-9AA6-920B0CB6A7BB}"/>
    <cellStyle name="Normal 61 28 2 5" xfId="35759" xr:uid="{209D62DD-4303-42D2-8C78-F4D8501B77E2}"/>
    <cellStyle name="Normal 61 28 3" xfId="9289" xr:uid="{F3348911-C1C1-4B2D-BAF7-1CDE2B04DB77}"/>
    <cellStyle name="Normal 61 28 4" xfId="9290" xr:uid="{C933A5C6-B7C0-41B7-9FEE-DF0DE1A7C223}"/>
    <cellStyle name="Normal 61 28 5" xfId="17826" xr:uid="{69D749AB-C3F6-4EFB-BA6B-922FC22497D8}"/>
    <cellStyle name="Normal 61 28 6" xfId="24362" xr:uid="{8781EDFA-2F35-404D-A0AC-F3CCCDCB9759}"/>
    <cellStyle name="Normal 61 28 7" xfId="30060" xr:uid="{9ADF7713-A441-42ED-A4D4-713D0D999E14}"/>
    <cellStyle name="Normal 61 28 8" xfId="35758" xr:uid="{FB4EEE4B-6659-4E18-A134-1831E82EC7A4}"/>
    <cellStyle name="Normal 61 29" xfId="9291" xr:uid="{45639825-295F-4508-92E5-DA22547C98A9}"/>
    <cellStyle name="Normal 61 29 2" xfId="9292" xr:uid="{F4548E27-6ACF-47B7-B1E1-4B74886B3386}"/>
    <cellStyle name="Normal 61 29 2 2" xfId="17829" xr:uid="{1EC87783-EEA0-49BF-95C5-AC110839317E}"/>
    <cellStyle name="Normal 61 29 2 3" xfId="24365" xr:uid="{E4F06F8B-7C39-4D2B-8176-FD652F1B5944}"/>
    <cellStyle name="Normal 61 29 2 4" xfId="30063" xr:uid="{ADB74004-D62D-437E-A69F-91B52FB9D46F}"/>
    <cellStyle name="Normal 61 29 2 5" xfId="35761" xr:uid="{9A2FC577-08B1-4FF7-BF76-1B78A6B780E4}"/>
    <cellStyle name="Normal 61 29 3" xfId="9293" xr:uid="{721F9939-8901-4447-B1AB-3F8AA4F1CA11}"/>
    <cellStyle name="Normal 61 29 4" xfId="9294" xr:uid="{BA39AE61-34BB-4164-939B-73826768A34D}"/>
    <cellStyle name="Normal 61 29 5" xfId="17828" xr:uid="{F709F7F8-34D6-4D35-A0D7-3AE978D61F34}"/>
    <cellStyle name="Normal 61 29 6" xfId="24364" xr:uid="{FCFF9A18-670D-4A5F-9E85-843CF8209D37}"/>
    <cellStyle name="Normal 61 29 7" xfId="30062" xr:uid="{8A9BB4F8-7F2B-49ED-935E-351BBB164C94}"/>
    <cellStyle name="Normal 61 29 8" xfId="35760" xr:uid="{CCA4759B-DC34-4C78-AE86-E1218BECD7BA}"/>
    <cellStyle name="Normal 61 3" xfId="9295" xr:uid="{15E6B516-24B5-421D-A3A5-0830CA6E7001}"/>
    <cellStyle name="Normal 61 3 2" xfId="9296" xr:uid="{02430ADA-A1E8-4809-8957-DA6912C757F7}"/>
    <cellStyle name="Normal 61 3 2 2" xfId="17831" xr:uid="{57E12189-A198-4B66-A07E-E1E3BAD4C863}"/>
    <cellStyle name="Normal 61 3 2 3" xfId="24367" xr:uid="{1F4F2CD0-5A03-440B-A43E-024D2A69EAEC}"/>
    <cellStyle name="Normal 61 3 2 4" xfId="30065" xr:uid="{847D4911-9437-47F4-8DF9-96BA7C6A2EC0}"/>
    <cellStyle name="Normal 61 3 2 5" xfId="35763" xr:uid="{25D15D72-9D93-4CA4-9CA9-300B0947ACC9}"/>
    <cellStyle name="Normal 61 3 3" xfId="9297" xr:uid="{1F9FC918-95A0-4B75-A5A6-677D650AB0F4}"/>
    <cellStyle name="Normal 61 3 4" xfId="9298" xr:uid="{7A358DD0-C18E-4AD6-8452-DFFAD707AA5D}"/>
    <cellStyle name="Normal 61 3 5" xfId="17830" xr:uid="{F2955DBE-956C-4737-9B8A-FC7FD5A85198}"/>
    <cellStyle name="Normal 61 3 6" xfId="24366" xr:uid="{BE4E16F1-5BD3-49EB-AD86-69185AF3A8B8}"/>
    <cellStyle name="Normal 61 3 7" xfId="30064" xr:uid="{92104E43-320D-46DD-8A75-4473B892E793}"/>
    <cellStyle name="Normal 61 3 8" xfId="35762" xr:uid="{97B234CF-683E-47B1-99B0-E24B9A0B3F65}"/>
    <cellStyle name="Normal 61 30" xfId="9299" xr:uid="{40EC3D79-7927-4929-867A-303292B66C7A}"/>
    <cellStyle name="Normal 61 30 2" xfId="9300" xr:uid="{37F3B72A-BB19-47A2-98E1-949990AE3713}"/>
    <cellStyle name="Normal 61 30 2 2" xfId="17833" xr:uid="{2DE45E29-BBEB-419B-99AE-B296B57C43A8}"/>
    <cellStyle name="Normal 61 30 2 3" xfId="24369" xr:uid="{CD5587CD-A141-41F2-A49B-5FA8557424A5}"/>
    <cellStyle name="Normal 61 30 2 4" xfId="30067" xr:uid="{FF91566C-F750-4B05-AE59-487882B9C757}"/>
    <cellStyle name="Normal 61 30 2 5" xfId="35765" xr:uid="{53BB5E1F-8B74-4FBB-B36E-F77E0AC67CFE}"/>
    <cellStyle name="Normal 61 30 3" xfId="9301" xr:uid="{C9C34A11-247D-42C0-A2F7-06E180785F38}"/>
    <cellStyle name="Normal 61 30 4" xfId="9302" xr:uid="{736E141A-C3D3-41A9-8216-7E15B181AD1C}"/>
    <cellStyle name="Normal 61 30 5" xfId="17832" xr:uid="{5135FD3F-EF66-4B2F-A2E3-9F4EE4FD2B1E}"/>
    <cellStyle name="Normal 61 30 6" xfId="24368" xr:uid="{A93717F0-A353-401A-ABE4-6B4A7ED40162}"/>
    <cellStyle name="Normal 61 30 7" xfId="30066" xr:uid="{37844994-C358-49B6-8EEE-1CCBE65A455E}"/>
    <cellStyle name="Normal 61 30 8" xfId="35764" xr:uid="{1AF777B8-FF31-41A3-A500-60AE113D1C5E}"/>
    <cellStyle name="Normal 61 31" xfId="9303" xr:uid="{A3B7668F-67B0-48C3-9AC9-E2555B0512A4}"/>
    <cellStyle name="Normal 61 31 2" xfId="9304" xr:uid="{5D289727-14A7-4974-8C8F-EAF273F208ED}"/>
    <cellStyle name="Normal 61 31 2 2" xfId="17835" xr:uid="{C07B29AD-88D0-4CF2-B46B-AA8703CCCF93}"/>
    <cellStyle name="Normal 61 31 2 3" xfId="24371" xr:uid="{2550CDC1-A029-4BA9-9BD9-36129F299F02}"/>
    <cellStyle name="Normal 61 31 2 4" xfId="30069" xr:uid="{21D485D2-DC75-4FD0-B1E5-1D0BA31A55AA}"/>
    <cellStyle name="Normal 61 31 2 5" xfId="35767" xr:uid="{943DAF8A-44E3-43E4-B88B-B0B0FEE82BE0}"/>
    <cellStyle name="Normal 61 31 3" xfId="9305" xr:uid="{5A51FF67-42E8-4C50-A98C-64DA7D4C11F6}"/>
    <cellStyle name="Normal 61 31 4" xfId="9306" xr:uid="{8B7C1922-0715-446B-99ED-99FAAB88548D}"/>
    <cellStyle name="Normal 61 31 5" xfId="17834" xr:uid="{A60D812A-4648-452C-A7DC-1FD9E76C5ABE}"/>
    <cellStyle name="Normal 61 31 6" xfId="24370" xr:uid="{A689EA73-AA39-435F-AE89-5E94EAE04947}"/>
    <cellStyle name="Normal 61 31 7" xfId="30068" xr:uid="{A78726F2-C397-423B-A6D9-6445B1EC8BA5}"/>
    <cellStyle name="Normal 61 31 8" xfId="35766" xr:uid="{8C53C9E7-D149-4295-B141-6AA47C648664}"/>
    <cellStyle name="Normal 61 32" xfId="9307" xr:uid="{ACC389F6-A584-4852-BBA9-FF123109028B}"/>
    <cellStyle name="Normal 61 32 2" xfId="9308" xr:uid="{12B7A86D-F00C-4E18-A12F-37D9EDA9B216}"/>
    <cellStyle name="Normal 61 32 2 2" xfId="17837" xr:uid="{9FB8D90F-1EBA-430F-A77F-A1CB79BD0EC1}"/>
    <cellStyle name="Normal 61 32 2 3" xfId="24373" xr:uid="{56413679-C297-4BAC-81CE-BE5DB328A94A}"/>
    <cellStyle name="Normal 61 32 2 4" xfId="30071" xr:uid="{FC8BBD7B-4439-4AB0-B7C0-1A5385F3820D}"/>
    <cellStyle name="Normal 61 32 2 5" xfId="35769" xr:uid="{85B0B97A-6365-40B1-8262-2F5F96C6562C}"/>
    <cellStyle name="Normal 61 32 3" xfId="9309" xr:uid="{21E9A9A0-487E-4048-85F9-410703FB1C54}"/>
    <cellStyle name="Normal 61 32 4" xfId="9310" xr:uid="{F3DE4A30-171F-4671-AA94-3D0A123135B3}"/>
    <cellStyle name="Normal 61 32 5" xfId="17836" xr:uid="{896F479A-8DC4-4D36-9200-EF2939BCA6D9}"/>
    <cellStyle name="Normal 61 32 6" xfId="24372" xr:uid="{8B9E7147-C108-4ABE-B83F-92625EE2446E}"/>
    <cellStyle name="Normal 61 32 7" xfId="30070" xr:uid="{308671F4-6DA6-48A1-8CD5-569123D38D5B}"/>
    <cellStyle name="Normal 61 32 8" xfId="35768" xr:uid="{DAED2469-F513-4638-9FA4-00674087B3E0}"/>
    <cellStyle name="Normal 61 33" xfId="9311" xr:uid="{6BD8F9B0-2AD1-47F1-9CA9-5F9BB7BAC73F}"/>
    <cellStyle name="Normal 61 33 2" xfId="9312" xr:uid="{47077137-53A4-4B5C-B5F9-47A0944D183D}"/>
    <cellStyle name="Normal 61 33 2 2" xfId="17839" xr:uid="{F60CCD81-4459-40C6-AA7D-7EFD095F45DA}"/>
    <cellStyle name="Normal 61 33 2 3" xfId="24375" xr:uid="{9D33BCE5-22E8-4AF5-B6E8-3C0198EE720D}"/>
    <cellStyle name="Normal 61 33 2 4" xfId="30073" xr:uid="{FAC85773-8FAD-46DC-A472-92115F95A824}"/>
    <cellStyle name="Normal 61 33 2 5" xfId="35771" xr:uid="{59258B5E-EC29-4F0D-8824-EED0D4EFFD1E}"/>
    <cellStyle name="Normal 61 33 3" xfId="9313" xr:uid="{C7CC9D06-BD12-417B-AA92-62A6589F18E9}"/>
    <cellStyle name="Normal 61 33 4" xfId="9314" xr:uid="{892C5B94-00F5-4F66-A833-FE70A389255A}"/>
    <cellStyle name="Normal 61 33 5" xfId="17838" xr:uid="{8CA02AA3-338C-4677-A0E5-E20168FA7DC9}"/>
    <cellStyle name="Normal 61 33 6" xfId="24374" xr:uid="{79E47C85-7E2D-4BF6-9E54-CF9DB90B230E}"/>
    <cellStyle name="Normal 61 33 7" xfId="30072" xr:uid="{E35AC610-CB59-4B8A-8CA0-DE21D5E35868}"/>
    <cellStyle name="Normal 61 33 8" xfId="35770" xr:uid="{698025FC-A4D4-46E7-80D5-3814B5C1FF87}"/>
    <cellStyle name="Normal 61 34" xfId="9315" xr:uid="{B9854D18-FD98-4D3F-8D6E-A7B446BCD96E}"/>
    <cellStyle name="Normal 61 34 2" xfId="9316" xr:uid="{621B6647-CAAC-4DF1-99DF-2358A8B5EC5E}"/>
    <cellStyle name="Normal 61 34 2 2" xfId="17841" xr:uid="{0CA4DDDA-041A-4DE3-BCDB-13F829E6F912}"/>
    <cellStyle name="Normal 61 34 2 3" xfId="24377" xr:uid="{37D72004-96AA-4391-946C-07570BBE91FD}"/>
    <cellStyle name="Normal 61 34 2 4" xfId="30075" xr:uid="{C06614C7-9E3D-4187-832E-97F81A8F81BD}"/>
    <cellStyle name="Normal 61 34 2 5" xfId="35773" xr:uid="{B31E23EC-5388-41B3-8D25-E9540B0D2065}"/>
    <cellStyle name="Normal 61 34 3" xfId="9317" xr:uid="{9DBF6063-5DCF-4706-B7A2-B5460301547F}"/>
    <cellStyle name="Normal 61 34 4" xfId="9318" xr:uid="{9EC3AFC1-6321-4444-98B3-635DB50CF3EF}"/>
    <cellStyle name="Normal 61 34 5" xfId="17840" xr:uid="{9EE189E8-1796-4E71-B879-A3A6F123C948}"/>
    <cellStyle name="Normal 61 34 6" xfId="24376" xr:uid="{83634A87-3D22-4189-B150-930061AFDD22}"/>
    <cellStyle name="Normal 61 34 7" xfId="30074" xr:uid="{EA54C539-9D24-4459-901E-A6FFCA0B2E86}"/>
    <cellStyle name="Normal 61 34 8" xfId="35772" xr:uid="{B800DF93-3028-4C25-A304-231D89E60153}"/>
    <cellStyle name="Normal 61 35" xfId="9319" xr:uid="{662A9267-33A7-4B2D-85C2-4EDDF27268AA}"/>
    <cellStyle name="Normal 61 35 2" xfId="17842" xr:uid="{C1DE65C6-BC9C-4D8C-9FD7-B192AC65429D}"/>
    <cellStyle name="Normal 61 35 3" xfId="24378" xr:uid="{FA5CF003-A46A-453C-A7FD-3AD966EAEDAF}"/>
    <cellStyle name="Normal 61 35 4" xfId="30076" xr:uid="{0E17FBC6-FC5F-4333-8F55-20CE135C76F6}"/>
    <cellStyle name="Normal 61 35 5" xfId="35774" xr:uid="{71D01A7D-8A96-41D6-B7CA-DEB0E361C072}"/>
    <cellStyle name="Normal 61 36" xfId="9320" xr:uid="{2D1AEA9C-210A-4D2C-9F28-ECAE37EE7A61}"/>
    <cellStyle name="Normal 61 36 2" xfId="17843" xr:uid="{D16D3789-7EFC-4B83-95A7-C41FFA0B52A8}"/>
    <cellStyle name="Normal 61 36 3" xfId="24379" xr:uid="{10C4052A-9A2E-405B-9F19-C53B633A18EF}"/>
    <cellStyle name="Normal 61 36 4" xfId="30077" xr:uid="{8818A91C-B4B3-4D5F-BD08-92496556DC45}"/>
    <cellStyle name="Normal 61 36 5" xfId="35775" xr:uid="{37CECC9C-EC0A-4AED-AE03-EB3E40DAE7C0}"/>
    <cellStyle name="Normal 61 37" xfId="9321" xr:uid="{6B81918C-81E3-4AF1-8F2C-357071597D3F}"/>
    <cellStyle name="Normal 61 37 2" xfId="17844" xr:uid="{AA50A30B-74CE-4C29-A106-1388B6D4D033}"/>
    <cellStyle name="Normal 61 37 3" xfId="24380" xr:uid="{767B42D9-7459-45BA-8516-348E98A7803E}"/>
    <cellStyle name="Normal 61 37 4" xfId="30078" xr:uid="{D59A977C-7C97-4679-8AFB-638A3FA47E7C}"/>
    <cellStyle name="Normal 61 37 5" xfId="35776" xr:uid="{63A1F5FB-0BA0-43C4-BBD6-5D5AFFB8EB1A}"/>
    <cellStyle name="Normal 61 38" xfId="9322" xr:uid="{468BAD20-255F-4912-AB13-61AFE9013270}"/>
    <cellStyle name="Normal 61 38 2" xfId="17845" xr:uid="{94E4BCDA-6BCC-4762-83AA-A6498C64363F}"/>
    <cellStyle name="Normal 61 38 3" xfId="24381" xr:uid="{564C2637-6F15-429C-9C3A-DBB4FB8D9411}"/>
    <cellStyle name="Normal 61 38 4" xfId="30079" xr:uid="{7C5AD204-9934-4CA9-9A6A-698EDBC88BCE}"/>
    <cellStyle name="Normal 61 38 5" xfId="35777" xr:uid="{55FC5E0C-F29C-4D60-AA0E-B7D2EDB8BA82}"/>
    <cellStyle name="Normal 61 39" xfId="9323" xr:uid="{C33FEF3A-A042-430E-B681-661EF6E3A593}"/>
    <cellStyle name="Normal 61 39 2" xfId="17846" xr:uid="{A89F1AE1-4737-4403-BA02-360DCD095F62}"/>
    <cellStyle name="Normal 61 39 3" xfId="24382" xr:uid="{C650BBEA-6F86-48CC-8E84-481A48C2DF96}"/>
    <cellStyle name="Normal 61 39 4" xfId="30080" xr:uid="{468F3774-2350-4BB7-A3E6-760ADCF57A42}"/>
    <cellStyle name="Normal 61 39 5" xfId="35778" xr:uid="{CDCED3E5-6CFA-4BC1-8666-C541890AE2FA}"/>
    <cellStyle name="Normal 61 4" xfId="9324" xr:uid="{FEC2DB86-D022-47F7-80C2-664AEBFBCBD0}"/>
    <cellStyle name="Normal 61 4 2" xfId="9325" xr:uid="{092626D4-77E9-4073-8B91-0D680C9AF4F8}"/>
    <cellStyle name="Normal 61 4 2 2" xfId="17848" xr:uid="{3CD1A857-84E3-48F1-9AA9-317591F5A05B}"/>
    <cellStyle name="Normal 61 4 2 3" xfId="24384" xr:uid="{6E3543EC-DF99-4322-B2AE-C8299D04199D}"/>
    <cellStyle name="Normal 61 4 2 4" xfId="30082" xr:uid="{1C1FE94F-A0A4-4E2A-BA76-5F6DA12D1C05}"/>
    <cellStyle name="Normal 61 4 2 5" xfId="35780" xr:uid="{DB66FF76-0961-437E-B41A-1FE9925E0859}"/>
    <cellStyle name="Normal 61 4 3" xfId="9326" xr:uid="{04711C33-5567-410E-AF9E-116BF206F4FB}"/>
    <cellStyle name="Normal 61 4 4" xfId="9327" xr:uid="{02095622-C435-434D-8A2E-C9D057DAD458}"/>
    <cellStyle name="Normal 61 4 5" xfId="17847" xr:uid="{DDE87791-B1B7-4512-8F44-8B2230AEF488}"/>
    <cellStyle name="Normal 61 4 6" xfId="24383" xr:uid="{2597AF9A-CDFD-4EC4-87E0-AC3AD6EFEFB4}"/>
    <cellStyle name="Normal 61 4 7" xfId="30081" xr:uid="{EE77D756-4A74-4762-9472-0D31D1A65474}"/>
    <cellStyle name="Normal 61 4 8" xfId="35779" xr:uid="{BEFAA5BE-7C9D-4223-B49D-4E0E7FFCCAF9}"/>
    <cellStyle name="Normal 61 40" xfId="9328" xr:uid="{52E7B8B7-3EFE-4851-B242-7BEA1E0CB863}"/>
    <cellStyle name="Normal 61 40 2" xfId="17849" xr:uid="{E32527CB-ACB5-494D-8AC8-B666EBA9F221}"/>
    <cellStyle name="Normal 61 40 3" xfId="24385" xr:uid="{248ECEB1-65D9-4F75-9DA2-B3FE3462C182}"/>
    <cellStyle name="Normal 61 40 4" xfId="30083" xr:uid="{F8ABF28E-4D9C-4322-ABD1-4B4F25611BEA}"/>
    <cellStyle name="Normal 61 40 5" xfId="35781" xr:uid="{790D275F-D94A-4494-949A-49095F6FF0D8}"/>
    <cellStyle name="Normal 61 41" xfId="9329" xr:uid="{35844D4D-E8CA-426C-8CE4-6FD0A533F650}"/>
    <cellStyle name="Normal 61 41 2" xfId="17850" xr:uid="{17852745-FE76-4DFD-8F54-1FDC2992F854}"/>
    <cellStyle name="Normal 61 41 3" xfId="24386" xr:uid="{4B0692EF-94A8-4DD7-BB08-2F7F232F50A7}"/>
    <cellStyle name="Normal 61 41 4" xfId="30084" xr:uid="{CDEADDED-A24E-4FA6-9756-44DB985A68BB}"/>
    <cellStyle name="Normal 61 41 5" xfId="35782" xr:uid="{01F0574A-65AC-458D-9502-1A2A91C5DBE1}"/>
    <cellStyle name="Normal 61 42" xfId="9330" xr:uid="{D124B4C8-7EDD-46B0-8EE0-AD83FAF52F11}"/>
    <cellStyle name="Normal 61 42 2" xfId="17851" xr:uid="{041CB66C-D7B6-4933-AA1B-502E1E840C01}"/>
    <cellStyle name="Normal 61 42 3" xfId="24387" xr:uid="{4E67F726-D969-4B59-A39C-049182CE4977}"/>
    <cellStyle name="Normal 61 42 4" xfId="30085" xr:uid="{37DFB4A5-8385-417A-90E6-A1A6055BAEEA}"/>
    <cellStyle name="Normal 61 42 5" xfId="35783" xr:uid="{6539B397-180C-4C82-9E2B-694109D37EC8}"/>
    <cellStyle name="Normal 61 43" xfId="9331" xr:uid="{D028B6B9-AC4C-4AF1-BD78-90C66FC42EFE}"/>
    <cellStyle name="Normal 61 43 2" xfId="17852" xr:uid="{D8D4171B-F7A7-4669-832F-637F7E3AF2CA}"/>
    <cellStyle name="Normal 61 43 3" xfId="24388" xr:uid="{1EDFB6E9-D5A3-4D67-AE95-0B962DBFB41F}"/>
    <cellStyle name="Normal 61 43 4" xfId="30086" xr:uid="{61A6BFC8-E715-4849-B94D-A39E4ABE96F7}"/>
    <cellStyle name="Normal 61 43 5" xfId="35784" xr:uid="{9ABE2BDD-09AA-4D01-B405-F580D99DA773}"/>
    <cellStyle name="Normal 61 44" xfId="9332" xr:uid="{2BB8CA87-26E2-4C10-AB69-98BAA8BE7941}"/>
    <cellStyle name="Normal 61 44 2" xfId="17853" xr:uid="{0CC9428A-3D5B-45C5-938E-30EF83885007}"/>
    <cellStyle name="Normal 61 44 3" xfId="24389" xr:uid="{12865620-DC95-4041-8A6B-7BE7554D5A4F}"/>
    <cellStyle name="Normal 61 44 4" xfId="30087" xr:uid="{212ACA4C-0126-48F1-BE25-705533A6CEBD}"/>
    <cellStyle name="Normal 61 44 5" xfId="35785" xr:uid="{3169101C-551E-49A4-A1D9-CA30EB4B4514}"/>
    <cellStyle name="Normal 61 45" xfId="9333" xr:uid="{106F4BC4-8EFC-4683-A821-814ACF46D2A0}"/>
    <cellStyle name="Normal 61 45 2" xfId="17854" xr:uid="{BF313681-0320-4E40-9061-2BACA7DDAFEF}"/>
    <cellStyle name="Normal 61 45 3" xfId="24390" xr:uid="{91D3F47B-5432-483A-8EFE-1EC0239F3A59}"/>
    <cellStyle name="Normal 61 45 4" xfId="30088" xr:uid="{C36B3208-561A-4D5E-9554-8E139B9CA0CC}"/>
    <cellStyle name="Normal 61 45 5" xfId="35786" xr:uid="{3FD6CC2D-914B-42C2-80AA-55C4833AB416}"/>
    <cellStyle name="Normal 61 46" xfId="9334" xr:uid="{559622D1-1C5C-4C93-9505-82B0963072E2}"/>
    <cellStyle name="Normal 61 46 2" xfId="17855" xr:uid="{F8211A91-37BC-4874-A7B6-2301159AAA91}"/>
    <cellStyle name="Normal 61 46 3" xfId="24391" xr:uid="{9F79C434-ACB5-4151-A714-BA9024CACBF5}"/>
    <cellStyle name="Normal 61 46 4" xfId="30089" xr:uid="{B036F44C-100C-49FC-8F72-23BC31E5EB2B}"/>
    <cellStyle name="Normal 61 46 5" xfId="35787" xr:uid="{228B4367-8F93-43F3-A7C5-A9CE44C95D07}"/>
    <cellStyle name="Normal 61 47" xfId="9335" xr:uid="{663AD5AD-3B8A-474E-BB52-BAABC65D51AF}"/>
    <cellStyle name="Normal 61 47 2" xfId="17856" xr:uid="{62C929D8-1285-41DE-A56E-183AAE6418F7}"/>
    <cellStyle name="Normal 61 47 3" xfId="24392" xr:uid="{7B947AD9-3045-4B85-ABBF-1567852FA7F2}"/>
    <cellStyle name="Normal 61 47 4" xfId="30090" xr:uid="{AFCAF699-1349-4E0E-ADE6-068C4EDDC6BB}"/>
    <cellStyle name="Normal 61 47 5" xfId="35788" xr:uid="{238DBC16-9CB9-43E7-BE46-61698C773917}"/>
    <cellStyle name="Normal 61 48" xfId="9336" xr:uid="{222002A7-A9FC-4787-9DB4-6FBA3F9B2594}"/>
    <cellStyle name="Normal 61 48 2" xfId="17857" xr:uid="{EE17660C-349B-400F-89C1-D82DE4B4F561}"/>
    <cellStyle name="Normal 61 48 3" xfId="24393" xr:uid="{C5E04239-DCE5-4F2D-9BFE-C8CE3E9D57FC}"/>
    <cellStyle name="Normal 61 48 4" xfId="30091" xr:uid="{A00DC8D6-8DF5-4620-9739-25B4391226FC}"/>
    <cellStyle name="Normal 61 48 5" xfId="35789" xr:uid="{65952D1A-9343-4B5E-8C93-5C775612E461}"/>
    <cellStyle name="Normal 61 49" xfId="9337" xr:uid="{69496F6E-04B7-4DCE-B13E-D3093394E85D}"/>
    <cellStyle name="Normal 61 49 2" xfId="17858" xr:uid="{D6B8BC99-0192-4EAD-B2D4-631DBD6D1A6E}"/>
    <cellStyle name="Normal 61 49 3" xfId="24394" xr:uid="{D4C62920-A363-4043-9825-336C8D296F38}"/>
    <cellStyle name="Normal 61 49 4" xfId="30092" xr:uid="{63FD1EBD-B0AB-40D3-8937-53292C21B4A6}"/>
    <cellStyle name="Normal 61 49 5" xfId="35790" xr:uid="{25419699-0326-411D-AEFB-832DAF96841E}"/>
    <cellStyle name="Normal 61 5" xfId="9338" xr:uid="{52AE95DC-F667-4BC1-A081-39B68624B5B3}"/>
    <cellStyle name="Normal 61 5 2" xfId="9339" xr:uid="{3699A130-D27C-4312-B626-58BCFA276248}"/>
    <cellStyle name="Normal 61 5 2 2" xfId="17860" xr:uid="{923DF4BD-E22D-410C-821B-F026FDEE890A}"/>
    <cellStyle name="Normal 61 5 2 3" xfId="24396" xr:uid="{BA345AF5-BE3D-426B-A0AC-70E043EE283D}"/>
    <cellStyle name="Normal 61 5 2 4" xfId="30094" xr:uid="{1851BF70-1114-47C8-B3F2-5333CBD9648E}"/>
    <cellStyle name="Normal 61 5 2 5" xfId="35792" xr:uid="{0DBB4160-724F-4E3B-8FE9-FAE8B90501C5}"/>
    <cellStyle name="Normal 61 5 3" xfId="9340" xr:uid="{0507531F-34FE-48C5-9B9D-07E648780A35}"/>
    <cellStyle name="Normal 61 5 4" xfId="9341" xr:uid="{25057D21-3CB8-4269-935E-5B9D173DFD40}"/>
    <cellStyle name="Normal 61 5 5" xfId="17859" xr:uid="{19080A6D-42C1-4BB1-878A-116B4E7F662B}"/>
    <cellStyle name="Normal 61 5 6" xfId="24395" xr:uid="{749DFE3B-6413-4DE9-A954-1AEB6C593160}"/>
    <cellStyle name="Normal 61 5 7" xfId="30093" xr:uid="{9EE13EF4-A0F6-4D48-B6AD-98576536FA45}"/>
    <cellStyle name="Normal 61 5 8" xfId="35791" xr:uid="{C6D67EEC-B13A-4156-9336-506704C56492}"/>
    <cellStyle name="Normal 61 50" xfId="9342" xr:uid="{BCA9BBBA-8400-4529-A395-51BD99D4B377}"/>
    <cellStyle name="Normal 61 50 2" xfId="17861" xr:uid="{2F197419-2BDC-4168-9D39-10CA59BA9C14}"/>
    <cellStyle name="Normal 61 50 3" xfId="24397" xr:uid="{028DC3FE-1C78-450E-88C4-ABE3C9A5F6BF}"/>
    <cellStyle name="Normal 61 50 4" xfId="30095" xr:uid="{0AD68A89-B10F-4FF6-8F41-0B3196BB3F62}"/>
    <cellStyle name="Normal 61 50 5" xfId="35793" xr:uid="{8FC27842-9427-4CDF-97B2-B0CDA615AAF3}"/>
    <cellStyle name="Normal 61 51" xfId="9343" xr:uid="{59F856F8-4583-4563-AD04-72EA1D6F3FDA}"/>
    <cellStyle name="Normal 61 51 2" xfId="17862" xr:uid="{021FF697-A666-4D20-8D53-872AA9453211}"/>
    <cellStyle name="Normal 61 51 3" xfId="24398" xr:uid="{CEF05713-B06F-4125-BA12-8C96D5D39A68}"/>
    <cellStyle name="Normal 61 51 4" xfId="30096" xr:uid="{799DE79C-FABE-44B0-8A8A-E35DC222D6FD}"/>
    <cellStyle name="Normal 61 51 5" xfId="35794" xr:uid="{A866E508-E42F-4A73-9069-97BE1DBFFC52}"/>
    <cellStyle name="Normal 61 52" xfId="9344" xr:uid="{9B6242BD-4869-4ADC-A142-AF992FBAAACF}"/>
    <cellStyle name="Normal 61 52 2" xfId="17863" xr:uid="{C02CC886-7370-41CD-8E33-E58570B3CBBD}"/>
    <cellStyle name="Normal 61 52 3" xfId="24399" xr:uid="{AF46724B-EA3D-4F2D-A94A-C55AC37198C1}"/>
    <cellStyle name="Normal 61 52 4" xfId="30097" xr:uid="{EBD6F4C8-754F-412C-95D2-654095A1F26E}"/>
    <cellStyle name="Normal 61 52 5" xfId="35795" xr:uid="{E783B5D2-011A-440C-8E4E-1F1C068B4156}"/>
    <cellStyle name="Normal 61 53" xfId="9345" xr:uid="{5A7105E9-10B6-43C6-9544-412AE2AEFB49}"/>
    <cellStyle name="Normal 61 53 2" xfId="17864" xr:uid="{4A5BE2E9-145F-47B8-A619-D4C2B5DCF54A}"/>
    <cellStyle name="Normal 61 53 3" xfId="24400" xr:uid="{9BD75879-F0BE-4F5E-A65E-B99353298104}"/>
    <cellStyle name="Normal 61 53 4" xfId="30098" xr:uid="{36418DBE-6BFE-4B7E-B2FE-69EAF3AEFC1E}"/>
    <cellStyle name="Normal 61 53 5" xfId="35796" xr:uid="{FB5A7CB4-F1D7-4D30-8BD6-D062ADC8E65D}"/>
    <cellStyle name="Normal 61 54" xfId="9346" xr:uid="{95275754-FB73-4005-AD75-B476C6F5F88B}"/>
    <cellStyle name="Normal 61 54 2" xfId="17865" xr:uid="{755EE0B3-9C03-4B2D-B060-1A34AA63FFB1}"/>
    <cellStyle name="Normal 61 54 3" xfId="24401" xr:uid="{1172592E-80CC-47B5-87C7-A3941479AF56}"/>
    <cellStyle name="Normal 61 54 4" xfId="30099" xr:uid="{CCD6E114-6C92-4893-A1A6-4FE2A0D9E37A}"/>
    <cellStyle name="Normal 61 54 5" xfId="35797" xr:uid="{9A9B9E6E-FB0B-4FEE-8924-3E43BA4F357D}"/>
    <cellStyle name="Normal 61 55" xfId="9347" xr:uid="{2E59C6E9-CA28-4703-B442-B004A4ABF5CC}"/>
    <cellStyle name="Normal 61 55 2" xfId="17866" xr:uid="{452D881C-7296-49F6-9EA2-73D1229414AF}"/>
    <cellStyle name="Normal 61 55 3" xfId="24402" xr:uid="{027569BD-CA89-4149-BE3A-F8F101512213}"/>
    <cellStyle name="Normal 61 55 4" xfId="30100" xr:uid="{D67A034F-994B-492E-9AAD-4E59AF6D05D6}"/>
    <cellStyle name="Normal 61 55 5" xfId="35798" xr:uid="{EBC63656-A992-4006-B4C2-9BF2E75946CD}"/>
    <cellStyle name="Normal 61 56" xfId="9348" xr:uid="{F18B9C13-7D43-40A5-80A4-7D2DD6A6946A}"/>
    <cellStyle name="Normal 61 56 2" xfId="17867" xr:uid="{236D50CE-D406-41CE-BDFA-36D799856A00}"/>
    <cellStyle name="Normal 61 56 3" xfId="24403" xr:uid="{41549358-7E8C-40F9-B133-4864B90E9A2D}"/>
    <cellStyle name="Normal 61 56 4" xfId="30101" xr:uid="{B99FF295-BB55-4135-95C5-6BFBF01A0123}"/>
    <cellStyle name="Normal 61 56 5" xfId="35799" xr:uid="{54FC491A-2142-4AD4-8216-4C624E32398D}"/>
    <cellStyle name="Normal 61 57" xfId="9349" xr:uid="{E1EE5FF0-93F5-4CBD-B1CF-146C3695A24D}"/>
    <cellStyle name="Normal 61 57 2" xfId="17868" xr:uid="{F520920E-460A-41FB-B7A2-AFF7E9869A1F}"/>
    <cellStyle name="Normal 61 57 3" xfId="24404" xr:uid="{FACE63C7-69EB-4402-85C8-7E63595246A0}"/>
    <cellStyle name="Normal 61 57 4" xfId="30102" xr:uid="{6BBB8558-26BF-4661-A062-730DA0C0F007}"/>
    <cellStyle name="Normal 61 57 5" xfId="35800" xr:uid="{93E41603-C07E-4195-BF50-C733A697F9D3}"/>
    <cellStyle name="Normal 61 58" xfId="9350" xr:uid="{92D27D92-8B40-4ED0-9A68-EAB51D27FA06}"/>
    <cellStyle name="Normal 61 58 2" xfId="17869" xr:uid="{E5CD8B13-FA8A-4CBB-A07E-07D1410E218E}"/>
    <cellStyle name="Normal 61 58 3" xfId="24405" xr:uid="{C8772C5F-1BC9-430B-B57B-1833B6961DD8}"/>
    <cellStyle name="Normal 61 58 4" xfId="30103" xr:uid="{5FAB6250-5E4E-4CAE-9B79-1D7879385944}"/>
    <cellStyle name="Normal 61 58 5" xfId="35801" xr:uid="{05B0402B-5B05-4C8B-9428-86AB13D23074}"/>
    <cellStyle name="Normal 61 59" xfId="9351" xr:uid="{1EC9AAA5-07EC-4F7D-B030-2B56F4DB25FA}"/>
    <cellStyle name="Normal 61 59 2" xfId="17870" xr:uid="{C3624F4E-96A9-4FDF-9A96-7B3B45B5D629}"/>
    <cellStyle name="Normal 61 59 3" xfId="24406" xr:uid="{AF38F74D-7EA6-46DC-B1AC-A33EEC3DD7CD}"/>
    <cellStyle name="Normal 61 59 4" xfId="30104" xr:uid="{45832973-F926-4267-8FDA-9AB39FA1D5B7}"/>
    <cellStyle name="Normal 61 59 5" xfId="35802" xr:uid="{C5037F50-592B-4734-AEA4-CF7DC16215AD}"/>
    <cellStyle name="Normal 61 6" xfId="9352" xr:uid="{15BD16CD-72D2-41DE-B9DD-41035C5C0131}"/>
    <cellStyle name="Normal 61 6 2" xfId="9353" xr:uid="{764CEE0B-F210-4202-85B2-40D0B8CB3B8D}"/>
    <cellStyle name="Normal 61 6 2 2" xfId="17872" xr:uid="{DB746E5F-D7FA-4828-8033-D69724B4ECE7}"/>
    <cellStyle name="Normal 61 6 2 3" xfId="24408" xr:uid="{2EA9E5D3-E8C1-4451-9AE6-7331FB62774C}"/>
    <cellStyle name="Normal 61 6 2 4" xfId="30106" xr:uid="{A5486D81-4DB3-4AB5-9B6A-21B077C7F70B}"/>
    <cellStyle name="Normal 61 6 2 5" xfId="35804" xr:uid="{6EFC6E83-6F2C-45FB-8E18-5B7D77E414DE}"/>
    <cellStyle name="Normal 61 6 3" xfId="9354" xr:uid="{985A4874-93B4-4C48-A70E-B712AB6A0411}"/>
    <cellStyle name="Normal 61 6 4" xfId="9355" xr:uid="{38F5BDE2-FFA7-4C8E-B9CE-9AF381B6EF31}"/>
    <cellStyle name="Normal 61 6 5" xfId="17871" xr:uid="{DB0DB99A-3C88-4D7F-A4EC-DD4DB5AF355C}"/>
    <cellStyle name="Normal 61 6 6" xfId="24407" xr:uid="{EDD39BD4-9806-4DBD-B7E0-0233645E05FA}"/>
    <cellStyle name="Normal 61 6 7" xfId="30105" xr:uid="{BCE0936E-CFE7-4690-AFE5-1627063E7979}"/>
    <cellStyle name="Normal 61 6 8" xfId="35803" xr:uid="{5E161D09-F271-47F6-B430-313F8B6A1370}"/>
    <cellStyle name="Normal 61 60" xfId="9356" xr:uid="{C2F0264D-3A45-43B5-81C0-90310C882131}"/>
    <cellStyle name="Normal 61 60 2" xfId="17873" xr:uid="{16F2AA6C-1C64-4F4F-8D8B-265A4978CE04}"/>
    <cellStyle name="Normal 61 60 3" xfId="24409" xr:uid="{E1A64F3C-B7ED-4D62-BFCA-7E05F4F918D3}"/>
    <cellStyle name="Normal 61 60 4" xfId="30107" xr:uid="{CA84A9F8-3313-467F-A0DB-7A5007BC0279}"/>
    <cellStyle name="Normal 61 60 5" xfId="35805" xr:uid="{DDEDD79E-84EA-4C29-8FC8-97AAD3EC6DA0}"/>
    <cellStyle name="Normal 61 61" xfId="9357" xr:uid="{9CB0CA9F-047D-4748-8B0E-C99CA921CCCD}"/>
    <cellStyle name="Normal 61 61 2" xfId="17874" xr:uid="{0CA3D441-44B0-4BEE-9ADA-8031583A788C}"/>
    <cellStyle name="Normal 61 61 3" xfId="24410" xr:uid="{6B153BD5-22A6-49DC-A660-6A31C845FC93}"/>
    <cellStyle name="Normal 61 61 4" xfId="30108" xr:uid="{AF510680-4FEC-473A-903C-0AF06A103643}"/>
    <cellStyle name="Normal 61 61 5" xfId="35806" xr:uid="{9EFB5EC5-88E6-4AA4-B84E-AD527A5CC442}"/>
    <cellStyle name="Normal 61 62" xfId="9358" xr:uid="{B8FA3C57-0B20-4B1E-B222-5DB37B4CC806}"/>
    <cellStyle name="Normal 61 62 2" xfId="17875" xr:uid="{5AD3B0EC-DBDA-4C39-88EC-16981450943C}"/>
    <cellStyle name="Normal 61 62 3" xfId="24411" xr:uid="{54F7E2BC-7EB8-44A1-B31F-2F8AD25C83D0}"/>
    <cellStyle name="Normal 61 62 4" xfId="30109" xr:uid="{79F8CF26-97A2-42A3-A465-B7752E07C25E}"/>
    <cellStyle name="Normal 61 62 5" xfId="35807" xr:uid="{2495595A-ED64-4BDD-902A-9DFCAACBA08A}"/>
    <cellStyle name="Normal 61 7" xfId="9359" xr:uid="{4AE83830-EBE2-4803-81EA-F68C4FDC9CD7}"/>
    <cellStyle name="Normal 61 7 2" xfId="9360" xr:uid="{CCEFE605-49E9-43A6-8113-5ECAF3C69AA6}"/>
    <cellStyle name="Normal 61 7 2 2" xfId="17877" xr:uid="{A55724B6-1B2F-44D7-90F2-9D4348E98B90}"/>
    <cellStyle name="Normal 61 7 2 3" xfId="24413" xr:uid="{5D8DA307-08EC-4B33-88CB-B20076180A53}"/>
    <cellStyle name="Normal 61 7 2 4" xfId="30111" xr:uid="{0F916E48-6595-41C0-8ED4-139D11DDB6B9}"/>
    <cellStyle name="Normal 61 7 2 5" xfId="35809" xr:uid="{2F142F17-E017-4750-945D-70CC25539B6F}"/>
    <cellStyle name="Normal 61 7 3" xfId="9361" xr:uid="{61C84447-7C09-4A2E-A1EB-015405ED7B27}"/>
    <cellStyle name="Normal 61 7 4" xfId="9362" xr:uid="{6CAD12A6-5E7D-4E3F-A112-B96A13B0BD61}"/>
    <cellStyle name="Normal 61 7 5" xfId="17876" xr:uid="{45249627-7B18-4896-A110-48D6467FBB7B}"/>
    <cellStyle name="Normal 61 7 6" xfId="24412" xr:uid="{389AA2B9-193E-4CD5-94F0-2D6903605CE5}"/>
    <cellStyle name="Normal 61 7 7" xfId="30110" xr:uid="{79D9ACA8-C314-43CD-896F-84CD20A0130B}"/>
    <cellStyle name="Normal 61 7 8" xfId="35808" xr:uid="{180189DC-0EFF-49CD-85E2-4C33E27A65F3}"/>
    <cellStyle name="Normal 61 8" xfId="9363" xr:uid="{8C504CCD-D985-45F1-8F08-29026C73FEF7}"/>
    <cellStyle name="Normal 61 8 2" xfId="9364" xr:uid="{F62CC177-48C5-443A-A9AA-4DEADB655422}"/>
    <cellStyle name="Normal 61 8 2 2" xfId="17879" xr:uid="{96266BF3-D8D1-4DB8-A541-BC5476D52981}"/>
    <cellStyle name="Normal 61 8 2 3" xfId="24415" xr:uid="{2633C997-B88E-4B34-86CE-698CC7F411CB}"/>
    <cellStyle name="Normal 61 8 2 4" xfId="30113" xr:uid="{7614B0A0-0053-423A-ACD6-5D6B2E3DAA7D}"/>
    <cellStyle name="Normal 61 8 2 5" xfId="35811" xr:uid="{FD133884-EF99-483B-B2BF-221BDA80C030}"/>
    <cellStyle name="Normal 61 8 3" xfId="9365" xr:uid="{AD8D933E-82B1-421A-8A15-E1DF8FB33E94}"/>
    <cellStyle name="Normal 61 8 4" xfId="9366" xr:uid="{7126AFFF-29CD-42AB-BB60-74A85348FDBC}"/>
    <cellStyle name="Normal 61 8 5" xfId="17878" xr:uid="{87A42A12-5924-4BBE-8218-89D2F1E76059}"/>
    <cellStyle name="Normal 61 8 6" xfId="24414" xr:uid="{FE395FB4-4347-4202-AF2A-49A3864CBE50}"/>
    <cellStyle name="Normal 61 8 7" xfId="30112" xr:uid="{A297630F-7698-47DE-BE17-787B8701EEA1}"/>
    <cellStyle name="Normal 61 8 8" xfId="35810" xr:uid="{2ACAA2E4-B589-419D-A8BE-C73A4CAB1A87}"/>
    <cellStyle name="Normal 61 9" xfId="9367" xr:uid="{EE7A3369-3537-4053-BDD9-D091B3D5569C}"/>
    <cellStyle name="Normal 61 9 2" xfId="9368" xr:uid="{C4DB7633-B217-4F12-A80D-A7AD9A39F748}"/>
    <cellStyle name="Normal 61 9 2 2" xfId="17881" xr:uid="{94F9A78A-3BD6-4964-9E6D-D3C943EEE54E}"/>
    <cellStyle name="Normal 61 9 2 3" xfId="24417" xr:uid="{90934E2B-0DC1-42A3-BE24-9CC9DC790B4E}"/>
    <cellStyle name="Normal 61 9 2 4" xfId="30115" xr:uid="{E3187DF6-1E5E-4690-9B1A-EA6ADC079DBC}"/>
    <cellStyle name="Normal 61 9 2 5" xfId="35813" xr:uid="{469647A0-73C7-4857-BB6F-000B4080562F}"/>
    <cellStyle name="Normal 61 9 3" xfId="9369" xr:uid="{6F9D474C-4E18-447E-86D5-864EAF7842B4}"/>
    <cellStyle name="Normal 61 9 4" xfId="9370" xr:uid="{C065D58A-C6D7-40FF-8195-12D33FA78C74}"/>
    <cellStyle name="Normal 61 9 5" xfId="17880" xr:uid="{E478252B-1190-4812-8750-6FDEBCD5F4E4}"/>
    <cellStyle name="Normal 61 9 6" xfId="24416" xr:uid="{2A1D294E-41D4-45E0-A69C-F0D3C4103623}"/>
    <cellStyle name="Normal 61 9 7" xfId="30114" xr:uid="{1B854853-600B-4811-93BE-F29F7B610920}"/>
    <cellStyle name="Normal 61 9 8" xfId="35812" xr:uid="{FFD3F422-2263-4426-81F5-C39E040FB568}"/>
    <cellStyle name="Normal 62" xfId="1216" xr:uid="{04D85A08-BDA9-4BCA-9950-93B94B182C8F}"/>
    <cellStyle name="Normal 62 10" xfId="9371" xr:uid="{BF386757-2C3E-403C-9E75-EE828DCB7542}"/>
    <cellStyle name="Normal 62 10 2" xfId="9372" xr:uid="{B44E289C-B9FE-4C9D-9EC1-9FFF7F1D7794}"/>
    <cellStyle name="Normal 62 10 2 2" xfId="17883" xr:uid="{6F7A9BFA-AA3D-4E41-B5E0-E54EB4FD0452}"/>
    <cellStyle name="Normal 62 10 2 3" xfId="24419" xr:uid="{8BA6E6BC-C715-4730-93EE-8FD7E5FE2313}"/>
    <cellStyle name="Normal 62 10 2 4" xfId="30117" xr:uid="{87B1248C-015B-4252-8574-B2EC3C70A3EA}"/>
    <cellStyle name="Normal 62 10 2 5" xfId="35815" xr:uid="{A2900B9E-C3E2-4240-AF92-FF0E93D9118A}"/>
    <cellStyle name="Normal 62 10 3" xfId="9373" xr:uid="{CFFF79BF-88E9-4972-8326-400FA1EE6729}"/>
    <cellStyle name="Normal 62 10 4" xfId="9374" xr:uid="{FF88FB99-5642-4E61-9B71-EB977DE6A340}"/>
    <cellStyle name="Normal 62 10 5" xfId="17882" xr:uid="{79FBDF66-AE69-435F-9D82-276AAA8F5B76}"/>
    <cellStyle name="Normal 62 10 6" xfId="24418" xr:uid="{F58E2F78-FACA-4D23-A9AC-91D1C4C4706D}"/>
    <cellStyle name="Normal 62 10 7" xfId="30116" xr:uid="{18EB4EB0-E6EB-4B53-906C-9A9D74221746}"/>
    <cellStyle name="Normal 62 10 8" xfId="35814" xr:uid="{CEE28175-278A-450B-A6DA-ABC88A2C914C}"/>
    <cellStyle name="Normal 62 11" xfId="9375" xr:uid="{63EB6FEB-FB86-4656-9769-AAA20AA1395D}"/>
    <cellStyle name="Normal 62 11 2" xfId="9376" xr:uid="{7D8F53BB-3730-4226-8D9A-AC16348332F8}"/>
    <cellStyle name="Normal 62 11 2 2" xfId="17885" xr:uid="{C703D683-2A16-4F91-B04F-2D61B09AC2F9}"/>
    <cellStyle name="Normal 62 11 2 3" xfId="24421" xr:uid="{DECE7700-FA80-4F29-92BE-3D4C1DBFF16F}"/>
    <cellStyle name="Normal 62 11 2 4" xfId="30119" xr:uid="{9FC2BF01-616B-4917-AEDB-474E37E12882}"/>
    <cellStyle name="Normal 62 11 2 5" xfId="35817" xr:uid="{18D1DA59-8B67-4C80-9A0C-68606965E115}"/>
    <cellStyle name="Normal 62 11 3" xfId="9377" xr:uid="{686BEDE7-685A-4458-BFD0-3D777C7C9151}"/>
    <cellStyle name="Normal 62 11 4" xfId="9378" xr:uid="{ABD13EC8-A833-4E3B-A30C-5D9845D940D0}"/>
    <cellStyle name="Normal 62 11 5" xfId="17884" xr:uid="{60C90CEA-C7F9-4944-847C-D7AC29CEE1C2}"/>
    <cellStyle name="Normal 62 11 6" xfId="24420" xr:uid="{02CC0994-5E5B-4C30-B233-57F3F89E88FC}"/>
    <cellStyle name="Normal 62 11 7" xfId="30118" xr:uid="{4385149E-24E0-4BB2-8975-A396DFB5D44E}"/>
    <cellStyle name="Normal 62 11 8" xfId="35816" xr:uid="{7EFB2398-BE61-42B5-B29D-77085BAD778D}"/>
    <cellStyle name="Normal 62 12" xfId="9379" xr:uid="{ED9288ED-4CA3-43E1-A4B4-0BD0317EE1EC}"/>
    <cellStyle name="Normal 62 12 2" xfId="9380" xr:uid="{439D3A7A-9DA9-4103-AD07-24C5AC3D8312}"/>
    <cellStyle name="Normal 62 12 2 2" xfId="17887" xr:uid="{3C4B245B-FA32-4327-B874-D0CB0DCC0268}"/>
    <cellStyle name="Normal 62 12 2 3" xfId="24423" xr:uid="{71485F2E-F8B4-4A3E-9F23-CE51AAB8EEE2}"/>
    <cellStyle name="Normal 62 12 2 4" xfId="30121" xr:uid="{8FC44E0E-DC8C-4982-8036-DCC2138DAF34}"/>
    <cellStyle name="Normal 62 12 2 5" xfId="35819" xr:uid="{A368A297-866E-4FC7-AB02-D36B7119B83F}"/>
    <cellStyle name="Normal 62 12 3" xfId="9381" xr:uid="{8803C94C-5EC4-408A-8837-76FEA1FBFCA6}"/>
    <cellStyle name="Normal 62 12 4" xfId="9382" xr:uid="{9A82A7A5-1F3D-4198-8CB9-F81223A673C7}"/>
    <cellStyle name="Normal 62 12 5" xfId="17886" xr:uid="{B84D4346-CA82-4FAE-8874-4C15D408C38C}"/>
    <cellStyle name="Normal 62 12 6" xfId="24422" xr:uid="{3107793A-75F7-4627-85D3-D88FC5F7EF19}"/>
    <cellStyle name="Normal 62 12 7" xfId="30120" xr:uid="{49DEE128-E26C-408A-BA02-CFDB9998508E}"/>
    <cellStyle name="Normal 62 12 8" xfId="35818" xr:uid="{13B9BB83-11DF-4A32-9090-B88FCD10C489}"/>
    <cellStyle name="Normal 62 13" xfId="9383" xr:uid="{8EB09FF6-19B3-4190-BAFB-2DEEEE0936AF}"/>
    <cellStyle name="Normal 62 13 2" xfId="9384" xr:uid="{134F3EA9-6EBE-4F82-BF79-9DEC6AFB5EA9}"/>
    <cellStyle name="Normal 62 13 2 2" xfId="17889" xr:uid="{2883FBA4-A429-4992-814E-B6CEDF0DFA8A}"/>
    <cellStyle name="Normal 62 13 2 3" xfId="24425" xr:uid="{057EB011-8ABD-420A-AAE7-CC71186464B4}"/>
    <cellStyle name="Normal 62 13 2 4" xfId="30123" xr:uid="{3D90CD71-4E41-4566-A2DB-65706FF37F55}"/>
    <cellStyle name="Normal 62 13 2 5" xfId="35821" xr:uid="{44967D87-35CE-4562-A4D7-807AA4F5FAE3}"/>
    <cellStyle name="Normal 62 13 3" xfId="9385" xr:uid="{AA7ADBD5-B26C-4645-A5A5-7C81BC577A45}"/>
    <cellStyle name="Normal 62 13 4" xfId="9386" xr:uid="{D6797509-3D65-4B6B-BE4A-B1C5C692B2A9}"/>
    <cellStyle name="Normal 62 13 5" xfId="17888" xr:uid="{A02A814B-CC52-44F0-882D-1FCE46596962}"/>
    <cellStyle name="Normal 62 13 6" xfId="24424" xr:uid="{2929899C-6EFA-4ED0-B9E7-D419C675DD8E}"/>
    <cellStyle name="Normal 62 13 7" xfId="30122" xr:uid="{F83FA673-DBB3-4E00-A1C8-0461160203CA}"/>
    <cellStyle name="Normal 62 13 8" xfId="35820" xr:uid="{F410572B-2428-422F-8B69-7C3EA9CF31AE}"/>
    <cellStyle name="Normal 62 14" xfId="9387" xr:uid="{D8B6FB78-E1F5-40E6-B007-94F44E74D167}"/>
    <cellStyle name="Normal 62 14 2" xfId="9388" xr:uid="{C41F0E8A-DC5C-423C-829C-2E075A2F699F}"/>
    <cellStyle name="Normal 62 14 2 2" xfId="17891" xr:uid="{AD8D9989-9D26-47D3-B953-129FF11CCDFE}"/>
    <cellStyle name="Normal 62 14 2 3" xfId="24427" xr:uid="{512A0A3A-B54E-470B-9239-FF2808A57A41}"/>
    <cellStyle name="Normal 62 14 2 4" xfId="30125" xr:uid="{C032CAD5-4877-4B45-B7C3-BC7AAFFD4307}"/>
    <cellStyle name="Normal 62 14 2 5" xfId="35823" xr:uid="{514E4E52-4FDD-4BDE-BB4C-63F56772AC74}"/>
    <cellStyle name="Normal 62 14 3" xfId="9389" xr:uid="{7A897047-6B40-4400-A8AB-7DB176D160E5}"/>
    <cellStyle name="Normal 62 14 4" xfId="9390" xr:uid="{F519F9A5-4B95-4E93-A9CA-6D4102B268A2}"/>
    <cellStyle name="Normal 62 14 5" xfId="17890" xr:uid="{815E0B13-C109-4BBA-A3D8-5D14F3DE3D9A}"/>
    <cellStyle name="Normal 62 14 6" xfId="24426" xr:uid="{05221DE2-EB0D-4300-89C1-FF004D756F1A}"/>
    <cellStyle name="Normal 62 14 7" xfId="30124" xr:uid="{C6B6A24B-3EB0-415D-8591-06D5C3FE5144}"/>
    <cellStyle name="Normal 62 14 8" xfId="35822" xr:uid="{F7C15575-A1B4-4B9E-9CCC-C9799132B1B7}"/>
    <cellStyle name="Normal 62 15" xfId="9391" xr:uid="{03C1560F-A204-41E9-949F-5D028BB3B7F2}"/>
    <cellStyle name="Normal 62 15 2" xfId="9392" xr:uid="{CAADD141-DB6E-425D-AE8C-E12AC83238CC}"/>
    <cellStyle name="Normal 62 15 2 2" xfId="17893" xr:uid="{E59FB398-46A9-408F-B746-3DD6C751B350}"/>
    <cellStyle name="Normal 62 15 2 3" xfId="24429" xr:uid="{AA296C27-38AD-49DA-944E-1DE71066B951}"/>
    <cellStyle name="Normal 62 15 2 4" xfId="30127" xr:uid="{EE3E8B9D-8318-4EF0-8615-0037387228A6}"/>
    <cellStyle name="Normal 62 15 2 5" xfId="35825" xr:uid="{133EE57A-A98A-4D3D-8ADF-C2793533BD40}"/>
    <cellStyle name="Normal 62 15 3" xfId="9393" xr:uid="{BEAD9BBA-F69E-4878-8573-31D219D8FB88}"/>
    <cellStyle name="Normal 62 15 4" xfId="9394" xr:uid="{8487EB9D-A2DD-415F-8B8E-52995328F3E4}"/>
    <cellStyle name="Normal 62 15 5" xfId="17892" xr:uid="{94FFCAEE-5B7C-4AB9-93E7-F7E3BBBE481A}"/>
    <cellStyle name="Normal 62 15 6" xfId="24428" xr:uid="{0C8F0026-1205-4B8D-B398-34595A705846}"/>
    <cellStyle name="Normal 62 15 7" xfId="30126" xr:uid="{5E25472F-C908-4F10-B4EE-848D9A4D0CF3}"/>
    <cellStyle name="Normal 62 15 8" xfId="35824" xr:uid="{1B8DC47F-FB13-4422-A2CD-92F72963464D}"/>
    <cellStyle name="Normal 62 16" xfId="9395" xr:uid="{E759AE03-5BD5-4A11-9E3F-913A6693C423}"/>
    <cellStyle name="Normal 62 16 2" xfId="9396" xr:uid="{CE7FE509-7D0A-417E-9CBC-DFE8E3BF3D14}"/>
    <cellStyle name="Normal 62 16 2 2" xfId="17895" xr:uid="{7C741199-3F28-43D6-8C5E-4A06674215E0}"/>
    <cellStyle name="Normal 62 16 2 3" xfId="24431" xr:uid="{5DF95019-AC63-4C7C-A2B0-726FD1529766}"/>
    <cellStyle name="Normal 62 16 2 4" xfId="30129" xr:uid="{886F9EA0-934A-46F6-B1B7-19BAFB779139}"/>
    <cellStyle name="Normal 62 16 2 5" xfId="35827" xr:uid="{4B3F010B-E5C8-4816-9F49-4C2C485CB9BD}"/>
    <cellStyle name="Normal 62 16 3" xfId="9397" xr:uid="{5F0E2CFB-4A78-4959-B56B-1DE6E956CEC7}"/>
    <cellStyle name="Normal 62 16 4" xfId="9398" xr:uid="{2CC95764-FD94-4F9A-BBD6-29673CCC198B}"/>
    <cellStyle name="Normal 62 16 5" xfId="17894" xr:uid="{2999F46F-5071-46F5-8E21-D6601E3797C8}"/>
    <cellStyle name="Normal 62 16 6" xfId="24430" xr:uid="{89542CF5-7CA6-41DF-A5CD-A1ED732CA085}"/>
    <cellStyle name="Normal 62 16 7" xfId="30128" xr:uid="{D6EA2425-674A-4753-8951-AC299BFB6897}"/>
    <cellStyle name="Normal 62 16 8" xfId="35826" xr:uid="{4DD4A911-EAD0-4A23-A389-DF9A2B2E277A}"/>
    <cellStyle name="Normal 62 17" xfId="9399" xr:uid="{6999B165-CB75-4DF8-A4E4-8A75E72C5865}"/>
    <cellStyle name="Normal 62 17 2" xfId="9400" xr:uid="{7C57E320-869F-45CD-A8C5-705D3B833148}"/>
    <cellStyle name="Normal 62 17 2 2" xfId="17897" xr:uid="{183AA9A5-2B46-4165-A582-A7C7B865B655}"/>
    <cellStyle name="Normal 62 17 2 3" xfId="24433" xr:uid="{6EA96F0B-3C2C-4015-83F7-6932760D77BC}"/>
    <cellStyle name="Normal 62 17 2 4" xfId="30131" xr:uid="{2215F2A1-B49C-4897-8CEB-C370E062CCE9}"/>
    <cellStyle name="Normal 62 17 2 5" xfId="35829" xr:uid="{B8CAA67A-FD27-4716-9A3A-6470D0589DFA}"/>
    <cellStyle name="Normal 62 17 3" xfId="9401" xr:uid="{1E80713C-E274-4159-9C56-2E1C8DC08416}"/>
    <cellStyle name="Normal 62 17 4" xfId="9402" xr:uid="{4792519E-CFC7-4B95-BC70-C8A4BA7DCBF0}"/>
    <cellStyle name="Normal 62 17 5" xfId="17896" xr:uid="{C1F84C15-AB38-4C4F-A646-3368F0D7F1B9}"/>
    <cellStyle name="Normal 62 17 6" xfId="24432" xr:uid="{935D27B9-6375-4812-A5BC-DF5C18C1235F}"/>
    <cellStyle name="Normal 62 17 7" xfId="30130" xr:uid="{B123F2F8-3218-478D-86B1-D6C6EA495CE1}"/>
    <cellStyle name="Normal 62 17 8" xfId="35828" xr:uid="{71BE428A-B991-4A85-8DE6-102864839E10}"/>
    <cellStyle name="Normal 62 18" xfId="9403" xr:uid="{F359E55F-CEF7-4C9A-A785-F0B549F7979B}"/>
    <cellStyle name="Normal 62 18 2" xfId="9404" xr:uid="{56A35D59-BE4A-49AA-B016-30FCD372A43C}"/>
    <cellStyle name="Normal 62 18 2 2" xfId="17899" xr:uid="{364178FF-CD07-4E37-B449-950033417622}"/>
    <cellStyle name="Normal 62 18 2 3" xfId="24435" xr:uid="{8F04E981-AD6F-45AE-9EB9-19213758F153}"/>
    <cellStyle name="Normal 62 18 2 4" xfId="30133" xr:uid="{1CCEF1A7-2522-4A14-94C8-E0C8F1FDD51E}"/>
    <cellStyle name="Normal 62 18 2 5" xfId="35831" xr:uid="{BD58F3DF-5539-4BD0-B98E-3D6171A46143}"/>
    <cellStyle name="Normal 62 18 3" xfId="9405" xr:uid="{746F5BFE-6722-430C-97FE-E58A962F2B34}"/>
    <cellStyle name="Normal 62 18 4" xfId="9406" xr:uid="{0DEE8353-6366-4B5A-92ED-5F1D547B2634}"/>
    <cellStyle name="Normal 62 18 5" xfId="17898" xr:uid="{1DD625B1-614D-4AB5-9664-7138B82FE40B}"/>
    <cellStyle name="Normal 62 18 6" xfId="24434" xr:uid="{69B0FF65-8441-471F-A4E6-7E31A116C47D}"/>
    <cellStyle name="Normal 62 18 7" xfId="30132" xr:uid="{4626AAB6-1ED8-4FC4-9EDC-8E7ED44BDA34}"/>
    <cellStyle name="Normal 62 18 8" xfId="35830" xr:uid="{E61E2C08-3036-4D5C-B52B-57F6F0078CCB}"/>
    <cellStyle name="Normal 62 19" xfId="9407" xr:uid="{4E2897C9-2BF7-4F04-B00E-E76F6A6A7001}"/>
    <cellStyle name="Normal 62 19 2" xfId="9408" xr:uid="{446F642B-9D4E-4EF4-8588-028BD972C06D}"/>
    <cellStyle name="Normal 62 19 2 2" xfId="17901" xr:uid="{E124CCB8-7B35-4695-AE1D-037921E0E23C}"/>
    <cellStyle name="Normal 62 19 2 3" xfId="24437" xr:uid="{4EE7003F-2510-44A8-9500-251892BFA17A}"/>
    <cellStyle name="Normal 62 19 2 4" xfId="30135" xr:uid="{722C5400-8D41-4261-AD1F-360C56B13535}"/>
    <cellStyle name="Normal 62 19 2 5" xfId="35833" xr:uid="{7F82DFAE-C28E-4D74-A591-2A12A544B978}"/>
    <cellStyle name="Normal 62 19 3" xfId="9409" xr:uid="{450AAA44-13B3-44B0-907A-70DE44FBC969}"/>
    <cellStyle name="Normal 62 19 4" xfId="9410" xr:uid="{A5BAE2F1-7FB6-4C45-B0F9-36D9AE290847}"/>
    <cellStyle name="Normal 62 19 5" xfId="17900" xr:uid="{AFDAFE5C-DF22-4A06-B9D5-16A9D85DEFB0}"/>
    <cellStyle name="Normal 62 19 6" xfId="24436" xr:uid="{30C585FD-36EA-4758-AE39-085B304E5C1C}"/>
    <cellStyle name="Normal 62 19 7" xfId="30134" xr:uid="{FF310A65-04EC-4F6F-91F0-AE70911F3D45}"/>
    <cellStyle name="Normal 62 19 8" xfId="35832" xr:uid="{1782A918-6F2E-4ECD-BEE4-07D9400718CF}"/>
    <cellStyle name="Normal 62 2" xfId="1217" xr:uid="{71785FD2-A87C-4FCB-8D15-1D07DED8E7B2}"/>
    <cellStyle name="Normal 62 2 2" xfId="9411" xr:uid="{42C990EE-EFD1-4FE1-BBFA-DCBEC7A0640C}"/>
    <cellStyle name="Normal 62 2 2 2" xfId="17902" xr:uid="{D8EF788B-D408-4C5F-B80D-B0A4533CEB41}"/>
    <cellStyle name="Normal 62 2 2 3" xfId="24438" xr:uid="{105A624B-E830-4751-9EDA-FF497E5FE357}"/>
    <cellStyle name="Normal 62 2 2 4" xfId="30136" xr:uid="{247E54F9-2830-4089-BF94-34D889116ED7}"/>
    <cellStyle name="Normal 62 2 2 5" xfId="35834" xr:uid="{A91A4849-A4FA-4734-B43A-4E92D9BDDBC0}"/>
    <cellStyle name="Normal 62 2 3" xfId="9412" xr:uid="{9D3C3283-8F01-46E3-BC7A-FFE6A16E6DA7}"/>
    <cellStyle name="Normal 62 2 4" xfId="9413" xr:uid="{282F1C47-62C2-4B7E-8F22-283580AB009C}"/>
    <cellStyle name="Normal 62 20" xfId="9414" xr:uid="{6E33DE20-9144-4780-A055-B6EC019381C6}"/>
    <cellStyle name="Normal 62 20 2" xfId="9415" xr:uid="{EB945712-D6B2-4E7B-9C66-46CBA9B2F44F}"/>
    <cellStyle name="Normal 62 20 2 2" xfId="17904" xr:uid="{6F843B2C-29A3-4840-AE1F-7F30EEFFC186}"/>
    <cellStyle name="Normal 62 20 2 3" xfId="24440" xr:uid="{E6A2D074-3767-4238-B270-23AC1027D113}"/>
    <cellStyle name="Normal 62 20 2 4" xfId="30138" xr:uid="{C69AF281-E380-4825-9546-960C14C21324}"/>
    <cellStyle name="Normal 62 20 2 5" xfId="35836" xr:uid="{3CE2DFB2-2D18-4B18-A072-DBA713E2987F}"/>
    <cellStyle name="Normal 62 20 3" xfId="9416" xr:uid="{29C7BFAF-A935-4CD8-A992-CDCB1FD95010}"/>
    <cellStyle name="Normal 62 20 4" xfId="9417" xr:uid="{6370C4FF-32C1-4771-A6A8-6E47700451B8}"/>
    <cellStyle name="Normal 62 20 5" xfId="17903" xr:uid="{D61CF79C-021F-4FC8-BDA3-531B4376F57B}"/>
    <cellStyle name="Normal 62 20 6" xfId="24439" xr:uid="{B800DD69-EE03-478F-AD17-037D0E525BDE}"/>
    <cellStyle name="Normal 62 20 7" xfId="30137" xr:uid="{974D4567-47B8-4FC6-84D4-4BFA295EB151}"/>
    <cellStyle name="Normal 62 20 8" xfId="35835" xr:uid="{4B96B67A-0861-4F4F-900E-348CF20FCCE1}"/>
    <cellStyle name="Normal 62 21" xfId="9418" xr:uid="{6E779A00-A740-4E61-804D-5D4B6330FA92}"/>
    <cellStyle name="Normal 62 21 2" xfId="9419" xr:uid="{6C19783C-2D5B-4C2B-8EFB-1F3476DDCE68}"/>
    <cellStyle name="Normal 62 21 2 2" xfId="17906" xr:uid="{F7F283AE-BA83-4BB1-894E-C4C929AEE8EB}"/>
    <cellStyle name="Normal 62 21 2 3" xfId="24442" xr:uid="{B96B9089-EE14-4363-9CA1-27F381ACB89D}"/>
    <cellStyle name="Normal 62 21 2 4" xfId="30140" xr:uid="{3C1E273D-0292-4843-BC4F-449600CD1191}"/>
    <cellStyle name="Normal 62 21 2 5" xfId="35838" xr:uid="{31D8C33B-BA95-4740-B260-14A4CD440F22}"/>
    <cellStyle name="Normal 62 21 3" xfId="9420" xr:uid="{96BCF42C-41DE-44D3-BFA2-24B56C1AA366}"/>
    <cellStyle name="Normal 62 21 4" xfId="9421" xr:uid="{2B37647A-2DC8-4B01-8911-FBFFB70E4FC7}"/>
    <cellStyle name="Normal 62 21 5" xfId="17905" xr:uid="{70E4AE05-231A-45A4-8937-CF37E5A4D263}"/>
    <cellStyle name="Normal 62 21 6" xfId="24441" xr:uid="{B625CE2B-B634-404C-BD3F-2F3139064702}"/>
    <cellStyle name="Normal 62 21 7" xfId="30139" xr:uid="{4A87EC51-1688-4798-A1B1-90AA0C1F040C}"/>
    <cellStyle name="Normal 62 21 8" xfId="35837" xr:uid="{90EB7C21-E216-4F25-BAFA-051920A0C10A}"/>
    <cellStyle name="Normal 62 22" xfId="9422" xr:uid="{F7445402-6D8A-4086-9FF3-7C636653F805}"/>
    <cellStyle name="Normal 62 22 2" xfId="9423" xr:uid="{E919F68E-2791-4F39-A6F7-1507F379C82A}"/>
    <cellStyle name="Normal 62 22 2 2" xfId="17908" xr:uid="{2B3D13C9-D459-404A-960E-C0CE84B9E1CF}"/>
    <cellStyle name="Normal 62 22 2 3" xfId="24444" xr:uid="{67BD3FEA-21C2-450B-B67E-EA872B8A6CAA}"/>
    <cellStyle name="Normal 62 22 2 4" xfId="30142" xr:uid="{4F97CEC3-237C-4127-AB0B-45906030048F}"/>
    <cellStyle name="Normal 62 22 2 5" xfId="35840" xr:uid="{7A1D46D8-822E-4FBC-A43D-BA1314E31B1F}"/>
    <cellStyle name="Normal 62 22 3" xfId="9424" xr:uid="{DACCAF44-616C-4E8D-9E08-55ABE6115D2F}"/>
    <cellStyle name="Normal 62 22 4" xfId="9425" xr:uid="{4F13609B-2705-4FE0-9D14-58EE367A494E}"/>
    <cellStyle name="Normal 62 22 5" xfId="17907" xr:uid="{4B1383EF-4E64-4DB9-ADDF-282ED83F6D0B}"/>
    <cellStyle name="Normal 62 22 6" xfId="24443" xr:uid="{E981CD13-A1CE-4E98-B60B-81716F6F0DD9}"/>
    <cellStyle name="Normal 62 22 7" xfId="30141" xr:uid="{D46C295D-2C17-4FB9-8018-4C3C73E008CB}"/>
    <cellStyle name="Normal 62 22 8" xfId="35839" xr:uid="{C34BE845-673B-4E0E-88E2-4F68B34D4F8D}"/>
    <cellStyle name="Normal 62 23" xfId="9426" xr:uid="{77C6A876-84CD-43F4-BB54-9403A7CFEDDD}"/>
    <cellStyle name="Normal 62 23 2" xfId="9427" xr:uid="{99C38F47-2888-41FB-B471-1B951B229057}"/>
    <cellStyle name="Normal 62 23 2 2" xfId="17910" xr:uid="{BCC4B06D-71BF-43C1-8000-A0D18026D034}"/>
    <cellStyle name="Normal 62 23 2 3" xfId="24446" xr:uid="{5F0E3D0A-0A41-4DF8-9629-6FD9C2059B7C}"/>
    <cellStyle name="Normal 62 23 2 4" xfId="30144" xr:uid="{AB8A0858-B820-4F81-8906-C1A75CE89866}"/>
    <cellStyle name="Normal 62 23 2 5" xfId="35842" xr:uid="{E97C64B3-4D38-4B2D-99F5-488BFAE4A6C8}"/>
    <cellStyle name="Normal 62 23 3" xfId="9428" xr:uid="{1EF6F5D9-AC87-4F93-AB3D-06F67AD70B8D}"/>
    <cellStyle name="Normal 62 23 4" xfId="9429" xr:uid="{72138C55-1339-45E3-980A-83C18BEE1492}"/>
    <cellStyle name="Normal 62 23 5" xfId="17909" xr:uid="{82FAA603-DA4C-4775-80DD-79B39BF71DDF}"/>
    <cellStyle name="Normal 62 23 6" xfId="24445" xr:uid="{65A6D447-35C8-4C0D-8490-718B23C4598F}"/>
    <cellStyle name="Normal 62 23 7" xfId="30143" xr:uid="{436CF22E-64E0-4BFE-A5A3-51E9A950577D}"/>
    <cellStyle name="Normal 62 23 8" xfId="35841" xr:uid="{4146B6F9-3C3F-42EC-BCD6-C290BD3AF17D}"/>
    <cellStyle name="Normal 62 24" xfId="9430" xr:uid="{1EAE4C3A-0D42-46D8-9264-6B8E6FA7165E}"/>
    <cellStyle name="Normal 62 24 2" xfId="9431" xr:uid="{D1CEAE7E-2FB7-47BC-9F47-EBB9B3D68331}"/>
    <cellStyle name="Normal 62 24 2 2" xfId="17912" xr:uid="{5DD18CF0-1466-4485-B9BA-1105BD3ED9A8}"/>
    <cellStyle name="Normal 62 24 2 3" xfId="24448" xr:uid="{888B8C25-A11D-4CFF-AFDC-FED368FC16C4}"/>
    <cellStyle name="Normal 62 24 2 4" xfId="30146" xr:uid="{AF36C54C-B016-454F-A89A-9CC5FBA43908}"/>
    <cellStyle name="Normal 62 24 2 5" xfId="35844" xr:uid="{9CAE5D1E-52C7-4DBA-B5A9-3E98A35913A3}"/>
    <cellStyle name="Normal 62 24 3" xfId="9432" xr:uid="{1CB1DEAE-A147-4586-BF37-280AD014C94B}"/>
    <cellStyle name="Normal 62 24 4" xfId="9433" xr:uid="{08336243-9ACB-4415-BADC-E5809BA0C33F}"/>
    <cellStyle name="Normal 62 24 5" xfId="17911" xr:uid="{253C713B-3E68-4D67-B8F1-029F67DB0F2A}"/>
    <cellStyle name="Normal 62 24 6" xfId="24447" xr:uid="{9B7F2DAF-345C-47CF-BF7A-D0CEDBA1F36C}"/>
    <cellStyle name="Normal 62 24 7" xfId="30145" xr:uid="{8A77F6AD-B2E1-47FF-9003-E85961E40EE8}"/>
    <cellStyle name="Normal 62 24 8" xfId="35843" xr:uid="{4D97D275-DF4B-4B8E-9952-C02AF1DAC6CB}"/>
    <cellStyle name="Normal 62 25" xfId="9434" xr:uid="{73380534-4B12-43F4-8F86-0C0614CB5514}"/>
    <cellStyle name="Normal 62 25 2" xfId="9435" xr:uid="{1E28F6CC-FA20-4BBD-AFD1-0894849B9A86}"/>
    <cellStyle name="Normal 62 25 2 2" xfId="17914" xr:uid="{DA89743C-7303-427A-92DB-9A7A52B74156}"/>
    <cellStyle name="Normal 62 25 2 3" xfId="24450" xr:uid="{7F90AF03-C8F8-4241-B22A-4BD2813DF001}"/>
    <cellStyle name="Normal 62 25 2 4" xfId="30148" xr:uid="{8A8B20A8-4916-4C66-9C75-DCAA20F14E46}"/>
    <cellStyle name="Normal 62 25 2 5" xfId="35846" xr:uid="{975C9D2E-3C9E-48FB-A718-F90394617D54}"/>
    <cellStyle name="Normal 62 25 3" xfId="9436" xr:uid="{56D06FA9-89D2-4A13-9E24-ECD566E87CD3}"/>
    <cellStyle name="Normal 62 25 4" xfId="9437" xr:uid="{5882734B-AE58-469E-89D5-C83DDFC3B71B}"/>
    <cellStyle name="Normal 62 25 5" xfId="17913" xr:uid="{CEEF843F-0E93-4F71-8E2E-DAE09F06643F}"/>
    <cellStyle name="Normal 62 25 6" xfId="24449" xr:uid="{CD521457-9463-475E-8FB2-B9A09604525E}"/>
    <cellStyle name="Normal 62 25 7" xfId="30147" xr:uid="{D10E6D03-9211-4268-9A63-EE1BC0B307F0}"/>
    <cellStyle name="Normal 62 25 8" xfId="35845" xr:uid="{A3704178-A89A-4D9E-A4A2-864A336AEB01}"/>
    <cellStyle name="Normal 62 26" xfId="9438" xr:uid="{06A1BF96-3876-4D20-84EB-86F2A72087B7}"/>
    <cellStyle name="Normal 62 26 2" xfId="9439" xr:uid="{3D55ECAC-9EC2-4A91-B0BF-6EEA1999E0D5}"/>
    <cellStyle name="Normal 62 26 2 2" xfId="17916" xr:uid="{2E00ECB4-4A28-4392-A471-575D1BA627C8}"/>
    <cellStyle name="Normal 62 26 2 3" xfId="24452" xr:uid="{7EEF1D82-BB4A-4FCD-85B2-9ABB248A4B0B}"/>
    <cellStyle name="Normal 62 26 2 4" xfId="30150" xr:uid="{3A097997-F45F-427E-948C-DECEDD4CC60D}"/>
    <cellStyle name="Normal 62 26 2 5" xfId="35848" xr:uid="{64353FDB-8482-41AF-BF85-CA02A3111036}"/>
    <cellStyle name="Normal 62 26 3" xfId="9440" xr:uid="{45E69537-A3A1-40D3-98D0-B4A83E2CB583}"/>
    <cellStyle name="Normal 62 26 4" xfId="9441" xr:uid="{CE2BDD60-0AF1-4D66-87B3-F1EA1B6F1D1B}"/>
    <cellStyle name="Normal 62 26 5" xfId="17915" xr:uid="{3D3F2898-86AB-487D-9A82-A4A6B3674DAE}"/>
    <cellStyle name="Normal 62 26 6" xfId="24451" xr:uid="{B436E98B-2B4F-4FB1-9413-2BBE3A54C12E}"/>
    <cellStyle name="Normal 62 26 7" xfId="30149" xr:uid="{67FC357A-C9E5-4813-9EE0-58B900606BBB}"/>
    <cellStyle name="Normal 62 26 8" xfId="35847" xr:uid="{145C6C89-C72F-42D1-8746-15DD34346174}"/>
    <cellStyle name="Normal 62 27" xfId="9442" xr:uid="{21BCDB73-3559-4BAF-9145-6CA4DDE30DE5}"/>
    <cellStyle name="Normal 62 27 2" xfId="9443" xr:uid="{528EE2EC-2473-4BDA-A0EE-C7F5D3BC5E2E}"/>
    <cellStyle name="Normal 62 27 2 2" xfId="17918" xr:uid="{6082F888-AF36-49B5-9B04-3B561A7B682E}"/>
    <cellStyle name="Normal 62 27 2 3" xfId="24454" xr:uid="{9567A74B-7980-44C5-99B8-6708B5EEEC38}"/>
    <cellStyle name="Normal 62 27 2 4" xfId="30152" xr:uid="{9030BAB7-76AD-43B1-87FC-5AA0F8233193}"/>
    <cellStyle name="Normal 62 27 2 5" xfId="35850" xr:uid="{74B29BA2-D4C0-4AC5-9902-ECE5432E7F07}"/>
    <cellStyle name="Normal 62 27 3" xfId="9444" xr:uid="{73941CFC-1269-407C-B72A-2DD4ED85911E}"/>
    <cellStyle name="Normal 62 27 4" xfId="9445" xr:uid="{D9FC0749-0AB2-43C9-A6AA-4B101B07B684}"/>
    <cellStyle name="Normal 62 27 5" xfId="17917" xr:uid="{58A2C80A-AC7D-47D0-B8FF-0B14EDE2677B}"/>
    <cellStyle name="Normal 62 27 6" xfId="24453" xr:uid="{AC088774-6F76-4C40-BCCA-B252B1F9A692}"/>
    <cellStyle name="Normal 62 27 7" xfId="30151" xr:uid="{670168DC-DCD4-4605-8A3A-85AD3CD123A2}"/>
    <cellStyle name="Normal 62 27 8" xfId="35849" xr:uid="{528C4563-B70C-4FB5-9110-723B2DAAEA5F}"/>
    <cellStyle name="Normal 62 28" xfId="9446" xr:uid="{F6AD4DD8-F19D-4BF5-970E-953CB48B575C}"/>
    <cellStyle name="Normal 62 28 2" xfId="9447" xr:uid="{047A9C05-DB13-4487-8AE2-7E750CEBDAC5}"/>
    <cellStyle name="Normal 62 28 2 2" xfId="17920" xr:uid="{1D9181BD-AF24-4A17-8D0A-E6EB1862DDB4}"/>
    <cellStyle name="Normal 62 28 2 3" xfId="24456" xr:uid="{47C1AE1D-9469-4971-863C-587C0EAA4A23}"/>
    <cellStyle name="Normal 62 28 2 4" xfId="30154" xr:uid="{F8811411-5EB3-46B5-9216-488C2A391992}"/>
    <cellStyle name="Normal 62 28 2 5" xfId="35852" xr:uid="{112FBC61-CC0B-4BD0-9765-ECC668877DFF}"/>
    <cellStyle name="Normal 62 28 3" xfId="9448" xr:uid="{A0AF833D-C202-47EE-96E7-8A607547EF5D}"/>
    <cellStyle name="Normal 62 28 4" xfId="9449" xr:uid="{E5F4A556-E995-47A1-8B25-FF91CD7CF792}"/>
    <cellStyle name="Normal 62 28 5" xfId="17919" xr:uid="{435C66DA-1AC1-4BBE-BA7D-BB023A508191}"/>
    <cellStyle name="Normal 62 28 6" xfId="24455" xr:uid="{662DD4F8-B082-4517-BF5B-A3AFDF072EE6}"/>
    <cellStyle name="Normal 62 28 7" xfId="30153" xr:uid="{71950E9F-8415-4E25-BFE0-EAF1BB61DB1A}"/>
    <cellStyle name="Normal 62 28 8" xfId="35851" xr:uid="{E4533639-9128-43A5-AC60-3314356CF78F}"/>
    <cellStyle name="Normal 62 29" xfId="9450" xr:uid="{DE869B80-60D2-4304-85CD-685A719901F5}"/>
    <cellStyle name="Normal 62 29 2" xfId="9451" xr:uid="{FD42B797-3F6F-40CC-BA64-2A3FC2761CC1}"/>
    <cellStyle name="Normal 62 29 2 2" xfId="17922" xr:uid="{416F3F4A-2B78-41A4-89DE-541301719461}"/>
    <cellStyle name="Normal 62 29 2 3" xfId="24458" xr:uid="{FB86E56C-73FC-40A8-A71C-2B9B6A178B18}"/>
    <cellStyle name="Normal 62 29 2 4" xfId="30156" xr:uid="{CA7E6350-CF79-4F94-A83C-91875CA08290}"/>
    <cellStyle name="Normal 62 29 2 5" xfId="35854" xr:uid="{5D6D14ED-E851-4EF2-A60F-BA46F9802A51}"/>
    <cellStyle name="Normal 62 29 3" xfId="9452" xr:uid="{31D5DA3E-8EDD-4189-9FD2-28685C1E52FB}"/>
    <cellStyle name="Normal 62 29 4" xfId="9453" xr:uid="{A3FA4F95-9221-428F-8EC4-DF93C8C01F85}"/>
    <cellStyle name="Normal 62 29 5" xfId="17921" xr:uid="{25F8823B-352A-430C-B86E-4414298647BD}"/>
    <cellStyle name="Normal 62 29 6" xfId="24457" xr:uid="{959863E5-2978-40FA-92BC-F65076BFC6A8}"/>
    <cellStyle name="Normal 62 29 7" xfId="30155" xr:uid="{45BA0F5B-4992-45C4-B151-84FF9A82C677}"/>
    <cellStyle name="Normal 62 29 8" xfId="35853" xr:uid="{BE78285A-F839-415D-8112-6731117D398C}"/>
    <cellStyle name="Normal 62 3" xfId="9454" xr:uid="{F94906C7-AA09-4963-9AD8-6B36872B1ABD}"/>
    <cellStyle name="Normal 62 3 2" xfId="9455" xr:uid="{3DAC3E6D-8FB8-48D7-8CA8-2579AF62D903}"/>
    <cellStyle name="Normal 62 3 2 2" xfId="17924" xr:uid="{C7845F38-F106-44C0-97D5-2F8845821D5C}"/>
    <cellStyle name="Normal 62 3 2 3" xfId="24460" xr:uid="{95CD52AA-3E54-4ACF-A7E6-91FC4F94F714}"/>
    <cellStyle name="Normal 62 3 2 4" xfId="30158" xr:uid="{B0638745-1699-4002-96B1-11D30F60AD1C}"/>
    <cellStyle name="Normal 62 3 2 5" xfId="35856" xr:uid="{0F60F40E-DCD5-426B-B639-CD24985FDA6B}"/>
    <cellStyle name="Normal 62 3 3" xfId="9456" xr:uid="{CFE7E8A8-E86A-4612-8104-21B70F30FCBA}"/>
    <cellStyle name="Normal 62 3 4" xfId="9457" xr:uid="{2EA8E12F-9CE4-4C73-B043-32BED14B01A9}"/>
    <cellStyle name="Normal 62 3 5" xfId="17923" xr:uid="{D3E233C9-BAC5-46CD-A49B-D209F9C65853}"/>
    <cellStyle name="Normal 62 3 6" xfId="24459" xr:uid="{8048DE0E-8EC6-49F1-A46F-64F5F4EA0291}"/>
    <cellStyle name="Normal 62 3 7" xfId="30157" xr:uid="{231774DA-7C84-49E5-9D9D-D9FEA3C26D1A}"/>
    <cellStyle name="Normal 62 3 8" xfId="35855" xr:uid="{8F1EC90C-9A62-42A0-BCF2-11F51390C158}"/>
    <cellStyle name="Normal 62 30" xfId="9458" xr:uid="{6511B67B-3EE0-49CF-A100-CC63D45EE1BF}"/>
    <cellStyle name="Normal 62 30 2" xfId="9459" xr:uid="{9758050E-8343-44EA-A05E-8F8633BEAE70}"/>
    <cellStyle name="Normal 62 30 2 2" xfId="17926" xr:uid="{BCD0F473-BBEB-41A3-8249-F8AA048350FC}"/>
    <cellStyle name="Normal 62 30 2 3" xfId="24462" xr:uid="{2AC6DF5A-752E-4EAB-A7EC-33E2D46936F9}"/>
    <cellStyle name="Normal 62 30 2 4" xfId="30160" xr:uid="{882D8170-0252-46DB-B4BD-0ABA3B9E3254}"/>
    <cellStyle name="Normal 62 30 2 5" xfId="35858" xr:uid="{64D3C76C-EDC3-427A-85D1-765871C2F4F9}"/>
    <cellStyle name="Normal 62 30 3" xfId="9460" xr:uid="{8A0498D7-E8D5-45FE-8E17-4260776A7C77}"/>
    <cellStyle name="Normal 62 30 4" xfId="9461" xr:uid="{3B8BA77E-6051-4144-B3C7-6DD4D0A6F559}"/>
    <cellStyle name="Normal 62 30 5" xfId="17925" xr:uid="{40BAE294-614E-436D-8E8F-E2AC84983C9D}"/>
    <cellStyle name="Normal 62 30 6" xfId="24461" xr:uid="{0A05F0A6-B398-4A68-B269-BC5054A1EEAA}"/>
    <cellStyle name="Normal 62 30 7" xfId="30159" xr:uid="{EB821703-664C-4943-AF02-8E0606294401}"/>
    <cellStyle name="Normal 62 30 8" xfId="35857" xr:uid="{313FC1B2-749E-49A6-B0D6-FA7720729F16}"/>
    <cellStyle name="Normal 62 31" xfId="9462" xr:uid="{4B05EC77-7EF2-4C30-83F1-4186C0133DD3}"/>
    <cellStyle name="Normal 62 31 2" xfId="9463" xr:uid="{A08727E3-B707-40DC-BB99-277D0E216476}"/>
    <cellStyle name="Normal 62 31 2 2" xfId="17928" xr:uid="{4C446856-DD80-4776-A807-5979CFCFE64D}"/>
    <cellStyle name="Normal 62 31 2 3" xfId="24464" xr:uid="{9A5CC8A4-B350-4DD1-99C3-E903DCA0814F}"/>
    <cellStyle name="Normal 62 31 2 4" xfId="30162" xr:uid="{4539753F-14B9-4BF1-9FDA-C117BB7A7FEB}"/>
    <cellStyle name="Normal 62 31 2 5" xfId="35860" xr:uid="{FBBA1204-1423-42E4-BB41-294EE4A6A607}"/>
    <cellStyle name="Normal 62 31 3" xfId="9464" xr:uid="{BDEE021C-E824-467A-A53C-C78510303834}"/>
    <cellStyle name="Normal 62 31 4" xfId="9465" xr:uid="{BEF049D6-0E2C-48F7-8A94-437C38BEB435}"/>
    <cellStyle name="Normal 62 31 5" xfId="17927" xr:uid="{184CB4EA-7F9F-4734-9D8B-AD6D7EC0038D}"/>
    <cellStyle name="Normal 62 31 6" xfId="24463" xr:uid="{D7BBC433-AD6F-4D3E-A1C5-98DBB4B790D4}"/>
    <cellStyle name="Normal 62 31 7" xfId="30161" xr:uid="{76695B8A-3F2A-46D7-87F1-14FF4458A5DE}"/>
    <cellStyle name="Normal 62 31 8" xfId="35859" xr:uid="{451BBE17-5E11-4A01-99C6-C9ADD7AE740E}"/>
    <cellStyle name="Normal 62 32" xfId="9466" xr:uid="{437FFB56-1278-492A-AAAD-A646851E4F73}"/>
    <cellStyle name="Normal 62 32 2" xfId="9467" xr:uid="{A65F653F-481C-4836-ACC1-1C698D2C0931}"/>
    <cellStyle name="Normal 62 32 2 2" xfId="17930" xr:uid="{F55F3BA7-D7B6-4745-9EAC-8F2C0CA09AAB}"/>
    <cellStyle name="Normal 62 32 2 3" xfId="24466" xr:uid="{86760BDD-DC45-4AE1-80A8-40BD19E765A5}"/>
    <cellStyle name="Normal 62 32 2 4" xfId="30164" xr:uid="{8F24F039-505B-4D95-B8E7-EEC1236C1B44}"/>
    <cellStyle name="Normal 62 32 2 5" xfId="35862" xr:uid="{A024F644-B5B9-4224-B224-AA1016CEFA08}"/>
    <cellStyle name="Normal 62 32 3" xfId="9468" xr:uid="{FA4DBE31-0E44-40DC-AE5D-14B16462A49E}"/>
    <cellStyle name="Normal 62 32 4" xfId="9469" xr:uid="{0385F0A6-985F-4643-893B-85FD09DB9D82}"/>
    <cellStyle name="Normal 62 32 5" xfId="17929" xr:uid="{E0B628BE-9C56-49C9-B43F-C7B141F0BB87}"/>
    <cellStyle name="Normal 62 32 6" xfId="24465" xr:uid="{B76D7F6D-CF12-43D8-8D6F-C4865E8B7D0E}"/>
    <cellStyle name="Normal 62 32 7" xfId="30163" xr:uid="{F5232A09-0B79-4C37-AC41-B962DBF38421}"/>
    <cellStyle name="Normal 62 32 8" xfId="35861" xr:uid="{2A1CA951-7651-49CF-8464-109C368C64F0}"/>
    <cellStyle name="Normal 62 33" xfId="9470" xr:uid="{4AA2CCD7-E85C-4A45-A648-580AB83B3878}"/>
    <cellStyle name="Normal 62 33 2" xfId="9471" xr:uid="{C0E598B7-D689-4717-A40F-C365E241F698}"/>
    <cellStyle name="Normal 62 33 2 2" xfId="17932" xr:uid="{0372CD92-E543-4276-A13D-16941501900D}"/>
    <cellStyle name="Normal 62 33 2 3" xfId="24468" xr:uid="{67D16B71-B708-49FD-A189-AE0A5ED09C26}"/>
    <cellStyle name="Normal 62 33 2 4" xfId="30166" xr:uid="{B7EEFB5F-9B93-4026-88DD-6CB0E086F730}"/>
    <cellStyle name="Normal 62 33 2 5" xfId="35864" xr:uid="{F428C72E-25BB-44EE-BA97-C596BFE450F5}"/>
    <cellStyle name="Normal 62 33 3" xfId="9472" xr:uid="{8EFFF6AB-7305-4D14-B60D-F8F35661AB09}"/>
    <cellStyle name="Normal 62 33 4" xfId="9473" xr:uid="{DADB2FB8-7CFC-4807-8121-737820C92A7D}"/>
    <cellStyle name="Normal 62 33 5" xfId="17931" xr:uid="{F92CA96E-CE6B-43DE-B7E3-83BF7C55DC31}"/>
    <cellStyle name="Normal 62 33 6" xfId="24467" xr:uid="{C30EB9F6-FFAD-4A7D-BFBD-1292F4BCC35B}"/>
    <cellStyle name="Normal 62 33 7" xfId="30165" xr:uid="{3F5BB6AC-492F-44A7-B05B-BEB0A249BA58}"/>
    <cellStyle name="Normal 62 33 8" xfId="35863" xr:uid="{83C948A6-C9A6-4EC4-AFF0-0D4EC624F65B}"/>
    <cellStyle name="Normal 62 34" xfId="9474" xr:uid="{46E0D66E-AAC2-4E20-B75E-A5005C2BBE2F}"/>
    <cellStyle name="Normal 62 34 2" xfId="9475" xr:uid="{1CEE672B-EE2D-46EC-8925-E9B4384D78FD}"/>
    <cellStyle name="Normal 62 34 2 2" xfId="17934" xr:uid="{7BDA034B-D42A-4C0B-904C-7920F606C9F1}"/>
    <cellStyle name="Normal 62 34 2 3" xfId="24470" xr:uid="{F437C5DB-65D5-48B0-A2CE-A40BA15B02F8}"/>
    <cellStyle name="Normal 62 34 2 4" xfId="30168" xr:uid="{96624D17-BD99-415C-BE0C-88BBA25DE683}"/>
    <cellStyle name="Normal 62 34 2 5" xfId="35866" xr:uid="{BC249FD2-4AEF-47A0-9A37-2B76538990A2}"/>
    <cellStyle name="Normal 62 34 3" xfId="9476" xr:uid="{362774DF-81A3-4C92-AAE1-475A98FB27E0}"/>
    <cellStyle name="Normal 62 34 4" xfId="9477" xr:uid="{2000028B-1192-4F11-B34E-A3069D37FA82}"/>
    <cellStyle name="Normal 62 34 5" xfId="17933" xr:uid="{08F8C88E-92CB-456F-9272-E5761EC93C86}"/>
    <cellStyle name="Normal 62 34 6" xfId="24469" xr:uid="{8110DAFB-58B9-482F-AE82-D2DA7FEF23F9}"/>
    <cellStyle name="Normal 62 34 7" xfId="30167" xr:uid="{E58BA48E-5F76-4F8E-8C8A-DABBEAD9E24C}"/>
    <cellStyle name="Normal 62 34 8" xfId="35865" xr:uid="{8FFA8672-10D1-4754-BF2A-8733F94F6706}"/>
    <cellStyle name="Normal 62 35" xfId="9478" xr:uid="{34A18AD0-9D1F-4108-9F38-98ACBBF2547F}"/>
    <cellStyle name="Normal 62 35 2" xfId="17935" xr:uid="{49D8C428-A3C2-4C6C-BF46-10EC7F7A605C}"/>
    <cellStyle name="Normal 62 35 3" xfId="24471" xr:uid="{08EFD978-7BC4-499D-9367-E4304D0C4FE0}"/>
    <cellStyle name="Normal 62 35 4" xfId="30169" xr:uid="{4A512730-5AEF-49AC-A786-77D4FFBD38BA}"/>
    <cellStyle name="Normal 62 35 5" xfId="35867" xr:uid="{F631EFBB-A6E2-47A9-8814-E7A840C94181}"/>
    <cellStyle name="Normal 62 36" xfId="9479" xr:uid="{EF106C4D-753F-468D-B47C-58FF4BB0A859}"/>
    <cellStyle name="Normal 62 36 2" xfId="17936" xr:uid="{B33888D1-6E08-49D7-B768-7FB67E90E418}"/>
    <cellStyle name="Normal 62 36 3" xfId="24472" xr:uid="{B57730AA-48D4-43EA-A1E7-B7600A6E6042}"/>
    <cellStyle name="Normal 62 36 4" xfId="30170" xr:uid="{5CE83712-E90E-4F3B-8F60-A66C4659E521}"/>
    <cellStyle name="Normal 62 36 5" xfId="35868" xr:uid="{1151B680-3C2F-485E-954C-963A1E3A968B}"/>
    <cellStyle name="Normal 62 37" xfId="9480" xr:uid="{736425AB-1026-48D2-97C2-899C5C1DCD6B}"/>
    <cellStyle name="Normal 62 37 2" xfId="17937" xr:uid="{A10A6334-99F3-420E-AD38-645B4E12883E}"/>
    <cellStyle name="Normal 62 37 3" xfId="24473" xr:uid="{CCFD7FFB-3B42-43B0-988F-CAC19C656F49}"/>
    <cellStyle name="Normal 62 37 4" xfId="30171" xr:uid="{6C8DEA2D-7804-46BA-9108-6F278734937A}"/>
    <cellStyle name="Normal 62 37 5" xfId="35869" xr:uid="{62CA6579-9E7C-4D8A-9FA4-60DAB96799DD}"/>
    <cellStyle name="Normal 62 38" xfId="9481" xr:uid="{E4872D83-5821-4253-8864-34E2FC0BF156}"/>
    <cellStyle name="Normal 62 38 2" xfId="17938" xr:uid="{A985C910-0555-4F3E-8690-B875E1443A8C}"/>
    <cellStyle name="Normal 62 38 3" xfId="24474" xr:uid="{FE7F33B5-FEF7-4211-AAD7-8F7B0F9AC4BE}"/>
    <cellStyle name="Normal 62 38 4" xfId="30172" xr:uid="{786AFDF1-46FB-4AD3-8EDD-F8C318D06ED8}"/>
    <cellStyle name="Normal 62 38 5" xfId="35870" xr:uid="{916EC443-D5C2-4BE9-B4C0-981725A733F4}"/>
    <cellStyle name="Normal 62 39" xfId="9482" xr:uid="{540F5829-695D-45A0-A2FA-4277C021AEBF}"/>
    <cellStyle name="Normal 62 39 2" xfId="17939" xr:uid="{8347964A-5108-42F8-A7DF-AE7A5134BDAB}"/>
    <cellStyle name="Normal 62 39 3" xfId="24475" xr:uid="{6F2AF062-F221-4748-8F74-34FC2BB7B867}"/>
    <cellStyle name="Normal 62 39 4" xfId="30173" xr:uid="{B0122A6B-3488-4A3C-A33F-4A7E5E3E5DFA}"/>
    <cellStyle name="Normal 62 39 5" xfId="35871" xr:uid="{7B6A1AB1-C7AC-4F9C-93AC-62E5C4D7620F}"/>
    <cellStyle name="Normal 62 4" xfId="9483" xr:uid="{01A5AE17-C8F3-4EFB-B7CA-AE8BB9FE2D48}"/>
    <cellStyle name="Normal 62 4 2" xfId="9484" xr:uid="{B46BEA94-40DC-40EE-A763-E582EB75C376}"/>
    <cellStyle name="Normal 62 4 2 2" xfId="17941" xr:uid="{72C35F4C-F0B3-482D-A55E-863EEF7550FA}"/>
    <cellStyle name="Normal 62 4 2 3" xfId="24477" xr:uid="{B24EBC27-7489-4E67-B69C-B97195CED552}"/>
    <cellStyle name="Normal 62 4 2 4" xfId="30175" xr:uid="{FD1B1CBB-86A9-4144-9B93-07155D4FA339}"/>
    <cellStyle name="Normal 62 4 2 5" xfId="35873" xr:uid="{108502BE-5222-467F-8ECF-2D14AEA425FE}"/>
    <cellStyle name="Normal 62 4 3" xfId="9485" xr:uid="{31F16B35-0064-48B9-9D1E-AA06AB437D34}"/>
    <cellStyle name="Normal 62 4 4" xfId="9486" xr:uid="{B416F05C-0C61-4C38-B075-720D20BC326D}"/>
    <cellStyle name="Normal 62 4 5" xfId="17940" xr:uid="{46F4DD44-0400-4E8E-A060-EB7CABA29B1A}"/>
    <cellStyle name="Normal 62 4 6" xfId="24476" xr:uid="{2B72242E-9255-4D74-9F1D-6C4439532DF0}"/>
    <cellStyle name="Normal 62 4 7" xfId="30174" xr:uid="{73065D2D-31F5-4CD0-9A58-73586A75C7C6}"/>
    <cellStyle name="Normal 62 4 8" xfId="35872" xr:uid="{E05A76BD-0D10-4D45-A364-07D646315A34}"/>
    <cellStyle name="Normal 62 40" xfId="9487" xr:uid="{3490A47D-2A74-4031-8A67-BE831E7A35BB}"/>
    <cellStyle name="Normal 62 40 2" xfId="17942" xr:uid="{B4582E6E-7ACC-4482-8FD7-95025CC36728}"/>
    <cellStyle name="Normal 62 40 3" xfId="24478" xr:uid="{CD76B623-6A5F-41D9-B631-AE6210A8B082}"/>
    <cellStyle name="Normal 62 40 4" xfId="30176" xr:uid="{5E25A406-635D-43C8-9490-C8A532DFF5BA}"/>
    <cellStyle name="Normal 62 40 5" xfId="35874" xr:uid="{8B11DEB0-112E-4C53-AF09-99C7BEC3C66E}"/>
    <cellStyle name="Normal 62 41" xfId="9488" xr:uid="{4C950E20-4F16-4EAF-90AD-EE80E89731A5}"/>
    <cellStyle name="Normal 62 41 2" xfId="17943" xr:uid="{32F4FFE0-F128-45D6-8123-5008B29D11A5}"/>
    <cellStyle name="Normal 62 41 3" xfId="24479" xr:uid="{5D78FFBB-C32C-46F2-93C9-33310A684AA9}"/>
    <cellStyle name="Normal 62 41 4" xfId="30177" xr:uid="{E0F0E55D-8182-438B-A409-6449A581C5BA}"/>
    <cellStyle name="Normal 62 41 5" xfId="35875" xr:uid="{965F0C02-6B73-44D1-BD43-F6A7C64D84EA}"/>
    <cellStyle name="Normal 62 42" xfId="9489" xr:uid="{850001C3-503B-4C58-B49A-775C739F4DF3}"/>
    <cellStyle name="Normal 62 42 2" xfId="17944" xr:uid="{066A2136-EC97-477A-B61F-A7FE9200BE2C}"/>
    <cellStyle name="Normal 62 42 3" xfId="24480" xr:uid="{74BB7CC1-F10B-49D3-970E-03336C029438}"/>
    <cellStyle name="Normal 62 42 4" xfId="30178" xr:uid="{06C56385-359B-459B-A7E6-94B9B880F617}"/>
    <cellStyle name="Normal 62 42 5" xfId="35876" xr:uid="{ED83CEAA-2E15-4333-AAF1-F8AB143D9802}"/>
    <cellStyle name="Normal 62 43" xfId="9490" xr:uid="{FAD20B3B-3BEB-4D09-BD4F-92CA6CAEE0E5}"/>
    <cellStyle name="Normal 62 43 2" xfId="17945" xr:uid="{93C071CF-3B1F-41B5-81D6-289E1A65EA23}"/>
    <cellStyle name="Normal 62 43 3" xfId="24481" xr:uid="{4920AC14-BA23-4CDE-9054-FC6AF6E3EC1A}"/>
    <cellStyle name="Normal 62 43 4" xfId="30179" xr:uid="{DAE59CDC-E6F9-49E4-8970-E2CBFE436095}"/>
    <cellStyle name="Normal 62 43 5" xfId="35877" xr:uid="{693B59A6-FFF5-4BA2-89A3-BF80D65D62AA}"/>
    <cellStyle name="Normal 62 44" xfId="9491" xr:uid="{A447965A-F35D-4AE3-B171-04923EF34F17}"/>
    <cellStyle name="Normal 62 44 2" xfId="17946" xr:uid="{FC1D7E18-9F28-4740-88E5-FA987F9A891C}"/>
    <cellStyle name="Normal 62 44 3" xfId="24482" xr:uid="{ECDA8AC8-377E-4243-AC7F-324AF89349C3}"/>
    <cellStyle name="Normal 62 44 4" xfId="30180" xr:uid="{62275181-4A5D-4D76-A02A-FEE5049A8519}"/>
    <cellStyle name="Normal 62 44 5" xfId="35878" xr:uid="{C1B809DE-1EA9-4BA3-A4BE-74E4881F40CA}"/>
    <cellStyle name="Normal 62 45" xfId="9492" xr:uid="{D666138A-22C1-4854-9974-93128CEB806B}"/>
    <cellStyle name="Normal 62 45 2" xfId="17947" xr:uid="{3E51D12B-48EA-4C5C-8B9A-55F87ED53DD4}"/>
    <cellStyle name="Normal 62 45 3" xfId="24483" xr:uid="{BE18E191-4956-489A-9A29-FCD9744B5B1F}"/>
    <cellStyle name="Normal 62 45 4" xfId="30181" xr:uid="{9463276D-A79E-4952-B5A9-5919B98F1A97}"/>
    <cellStyle name="Normal 62 45 5" xfId="35879" xr:uid="{9E5765BA-7130-4CA0-9172-0255E810865D}"/>
    <cellStyle name="Normal 62 46" xfId="9493" xr:uid="{66B4E4B7-B277-4A5A-9486-B01594E77D22}"/>
    <cellStyle name="Normal 62 46 2" xfId="17948" xr:uid="{1D99226E-B418-4FED-8122-3001811800CC}"/>
    <cellStyle name="Normal 62 46 3" xfId="24484" xr:uid="{0D46A732-1BA5-47E5-9F10-A088FE68F965}"/>
    <cellStyle name="Normal 62 46 4" xfId="30182" xr:uid="{AE4FFF1E-E856-4802-B68A-A65159529423}"/>
    <cellStyle name="Normal 62 46 5" xfId="35880" xr:uid="{05BAE2B9-135D-4890-BA64-84FE175C0749}"/>
    <cellStyle name="Normal 62 47" xfId="9494" xr:uid="{FC2609B6-CAF1-4EE1-8C4B-7A97D51665DD}"/>
    <cellStyle name="Normal 62 47 2" xfId="17949" xr:uid="{BF82DC38-90B8-4F6D-8CF8-29881D2F3047}"/>
    <cellStyle name="Normal 62 47 3" xfId="24485" xr:uid="{9637FBE5-DE08-4B3F-AC90-AC95556CFA06}"/>
    <cellStyle name="Normal 62 47 4" xfId="30183" xr:uid="{49BF1BD5-2F7F-4A73-94F3-4F63CFF45FE7}"/>
    <cellStyle name="Normal 62 47 5" xfId="35881" xr:uid="{E3182C8B-4F5D-438C-8915-1894CFE3F857}"/>
    <cellStyle name="Normal 62 48" xfId="9495" xr:uid="{8EF35698-5A36-488E-B224-3E1723A35195}"/>
    <cellStyle name="Normal 62 48 2" xfId="17950" xr:uid="{ABADC5DF-1C66-49A8-8A7D-6E22164C3386}"/>
    <cellStyle name="Normal 62 48 3" xfId="24486" xr:uid="{903A75C3-01E8-4027-AC61-917070D696BD}"/>
    <cellStyle name="Normal 62 48 4" xfId="30184" xr:uid="{1E369E76-7F6C-4B01-8E4D-BA457CCD6538}"/>
    <cellStyle name="Normal 62 48 5" xfId="35882" xr:uid="{37AFCB6B-33DE-43C0-B693-1F59F087297E}"/>
    <cellStyle name="Normal 62 49" xfId="9496" xr:uid="{C02785AF-BF19-4A90-832B-B464DBB24699}"/>
    <cellStyle name="Normal 62 49 2" xfId="17951" xr:uid="{A486E66D-4438-4FB8-A3A3-85BCD9B5B9E0}"/>
    <cellStyle name="Normal 62 49 3" xfId="24487" xr:uid="{92CB780E-2B7F-409F-BAA2-8F9D14B15438}"/>
    <cellStyle name="Normal 62 49 4" xfId="30185" xr:uid="{CFFBBB3F-230A-41EC-880D-3D618473B37E}"/>
    <cellStyle name="Normal 62 49 5" xfId="35883" xr:uid="{F1F7C5F2-FDCE-483C-BDB1-93787B3B28D2}"/>
    <cellStyle name="Normal 62 5" xfId="9497" xr:uid="{126704D3-781C-4B9C-9AC3-54B4D3873D8F}"/>
    <cellStyle name="Normal 62 5 2" xfId="9498" xr:uid="{4E9E1F45-B169-403E-BA12-FA54B6C57B33}"/>
    <cellStyle name="Normal 62 5 2 2" xfId="17953" xr:uid="{DA39BC1F-E174-4B17-8C5E-43C7209D6D89}"/>
    <cellStyle name="Normal 62 5 2 3" xfId="24489" xr:uid="{5D8B0DB9-0B36-4DFE-A114-5E46EF36D6A5}"/>
    <cellStyle name="Normal 62 5 2 4" xfId="30187" xr:uid="{3B90F83A-4EFF-42EC-9885-7327203BCB8A}"/>
    <cellStyle name="Normal 62 5 2 5" xfId="35885" xr:uid="{FA4EFB18-DF44-42D9-907B-60337790AEBE}"/>
    <cellStyle name="Normal 62 5 3" xfId="9499" xr:uid="{E7CAA4A4-5106-4193-9AB6-F1E22423FCAE}"/>
    <cellStyle name="Normal 62 5 4" xfId="9500" xr:uid="{C887D986-C45E-44BF-B831-247472D463BF}"/>
    <cellStyle name="Normal 62 5 5" xfId="17952" xr:uid="{D2739D2F-A45A-4C8B-97A5-7487BCACA444}"/>
    <cellStyle name="Normal 62 5 6" xfId="24488" xr:uid="{3EADA25F-5984-4FF6-A8E1-15543C40DB55}"/>
    <cellStyle name="Normal 62 5 7" xfId="30186" xr:uid="{F7512748-AAEF-4C2E-B0AC-D0450B075F29}"/>
    <cellStyle name="Normal 62 5 8" xfId="35884" xr:uid="{FD3D5A87-61AB-4AD9-9AA3-7BCAD17772FF}"/>
    <cellStyle name="Normal 62 50" xfId="9501" xr:uid="{CEF0D4FC-F145-4464-8A78-234F0C014D14}"/>
    <cellStyle name="Normal 62 50 2" xfId="17954" xr:uid="{EB513E31-11D6-4B2A-8595-7D93D337AA01}"/>
    <cellStyle name="Normal 62 50 3" xfId="24490" xr:uid="{1F598397-3569-4C5C-9207-519ADB038D2C}"/>
    <cellStyle name="Normal 62 50 4" xfId="30188" xr:uid="{67D367E1-B854-4AA2-B586-4A24093E8890}"/>
    <cellStyle name="Normal 62 50 5" xfId="35886" xr:uid="{3F18120A-A5C1-4290-B427-8BE7934C5A9B}"/>
    <cellStyle name="Normal 62 51" xfId="9502" xr:uid="{F23390A3-9A7F-4476-B25C-7F85182B8957}"/>
    <cellStyle name="Normal 62 51 2" xfId="17955" xr:uid="{25CBD963-FA3F-4EDF-9A82-BA9CF89D033B}"/>
    <cellStyle name="Normal 62 51 3" xfId="24491" xr:uid="{EF676A2C-4D11-4EA6-9CFF-A304887A5772}"/>
    <cellStyle name="Normal 62 51 4" xfId="30189" xr:uid="{70719DFA-9225-4CBB-8487-308C8C86CF90}"/>
    <cellStyle name="Normal 62 51 5" xfId="35887" xr:uid="{270E10DC-6D64-4D4B-86CA-5490D32F495E}"/>
    <cellStyle name="Normal 62 52" xfId="9503" xr:uid="{F979256E-958E-4DC6-A081-7A6E4D5C0063}"/>
    <cellStyle name="Normal 62 52 2" xfId="17956" xr:uid="{98DF058F-8E55-41E5-BD68-37E6D3FA5E94}"/>
    <cellStyle name="Normal 62 52 3" xfId="24492" xr:uid="{6486E89D-CD44-45CC-A1B8-04A79E6E7C47}"/>
    <cellStyle name="Normal 62 52 4" xfId="30190" xr:uid="{4B91B893-C42C-4392-A7EF-38DBDF11FBA3}"/>
    <cellStyle name="Normal 62 52 5" xfId="35888" xr:uid="{FAD2684F-B0F5-4F02-B3EB-66C659473338}"/>
    <cellStyle name="Normal 62 53" xfId="9504" xr:uid="{D5FDB55A-7058-4CEA-9159-9194EEB9CA82}"/>
    <cellStyle name="Normal 62 53 2" xfId="17957" xr:uid="{E2C1EC73-9999-48DE-A120-9D359F9205F0}"/>
    <cellStyle name="Normal 62 53 3" xfId="24493" xr:uid="{297538A6-56D6-4B6F-A9C3-6279A60331BE}"/>
    <cellStyle name="Normal 62 53 4" xfId="30191" xr:uid="{19D20AFC-1A54-4ED2-9D26-E31EC4607E43}"/>
    <cellStyle name="Normal 62 53 5" xfId="35889" xr:uid="{D26F6685-605F-49D2-92A1-75D3C90DAEFE}"/>
    <cellStyle name="Normal 62 54" xfId="9505" xr:uid="{700A7A30-35CB-4043-ADFC-9B7058A0BAC4}"/>
    <cellStyle name="Normal 62 54 2" xfId="17958" xr:uid="{DCD81020-0E26-48C8-97CB-FE38CAF0F775}"/>
    <cellStyle name="Normal 62 54 3" xfId="24494" xr:uid="{2087D637-7BE3-488A-A8AA-CAE031C98D55}"/>
    <cellStyle name="Normal 62 54 4" xfId="30192" xr:uid="{8FF6DB91-C25D-4694-8E14-400750DA5F3A}"/>
    <cellStyle name="Normal 62 54 5" xfId="35890" xr:uid="{6061B697-AE3A-4F7F-92EB-A5D0CED08EB7}"/>
    <cellStyle name="Normal 62 55" xfId="9506" xr:uid="{B87C1F30-E9E5-4C7F-8345-ABD0564CDAF7}"/>
    <cellStyle name="Normal 62 55 2" xfId="17959" xr:uid="{104D4EC3-F520-40F7-9652-0F659E0ED181}"/>
    <cellStyle name="Normal 62 55 3" xfId="24495" xr:uid="{E8A28699-EB18-4CB2-AACD-ACC83EA01CCE}"/>
    <cellStyle name="Normal 62 55 4" xfId="30193" xr:uid="{AD895F1F-B771-4C10-A927-D1A5B20283B7}"/>
    <cellStyle name="Normal 62 55 5" xfId="35891" xr:uid="{6FE00A6B-9A65-4A8C-A383-42A222988B5B}"/>
    <cellStyle name="Normal 62 56" xfId="9507" xr:uid="{120ABB83-E305-47A1-A785-46D2993049E8}"/>
    <cellStyle name="Normal 62 56 2" xfId="17960" xr:uid="{0EFE8D3A-8727-4091-873A-65A77C7A47C0}"/>
    <cellStyle name="Normal 62 56 3" xfId="24496" xr:uid="{49B563E8-C14A-4769-8883-71F89ED8D3C9}"/>
    <cellStyle name="Normal 62 56 4" xfId="30194" xr:uid="{3684F3A1-ECE7-4439-9935-FD0D7853707C}"/>
    <cellStyle name="Normal 62 56 5" xfId="35892" xr:uid="{84E5EA0F-4DC1-49DD-8BBA-4EE641DAFFF2}"/>
    <cellStyle name="Normal 62 57" xfId="9508" xr:uid="{F51C2D13-4E02-4A16-9056-7E5FAD7CC4A1}"/>
    <cellStyle name="Normal 62 57 2" xfId="17961" xr:uid="{75110EE8-08DC-4954-AE10-076BF675EE87}"/>
    <cellStyle name="Normal 62 57 3" xfId="24497" xr:uid="{C8B002C5-8432-4679-A6EB-48D7B8F512E2}"/>
    <cellStyle name="Normal 62 57 4" xfId="30195" xr:uid="{7E51D797-4F59-41BF-AAD0-C9DD8A53623D}"/>
    <cellStyle name="Normal 62 57 5" xfId="35893" xr:uid="{3C5E7C61-8CF6-43D2-B580-0CD48BE1073E}"/>
    <cellStyle name="Normal 62 58" xfId="9509" xr:uid="{0CBDC5D2-5435-4169-997E-C167E632D203}"/>
    <cellStyle name="Normal 62 58 2" xfId="17962" xr:uid="{BD885F1E-7F91-41EA-AD6C-F757231F9B56}"/>
    <cellStyle name="Normal 62 58 3" xfId="24498" xr:uid="{F0AD827A-FAFD-46B8-9792-75AE65A4230A}"/>
    <cellStyle name="Normal 62 58 4" xfId="30196" xr:uid="{5D9A4932-A299-4344-AF2D-B6D4E74DE01A}"/>
    <cellStyle name="Normal 62 58 5" xfId="35894" xr:uid="{768EB33F-483C-456C-AEB0-80CEF8399669}"/>
    <cellStyle name="Normal 62 59" xfId="9510" xr:uid="{18F0D3E7-0933-4B80-A5E0-64109063458A}"/>
    <cellStyle name="Normal 62 59 2" xfId="17963" xr:uid="{7F2FFE47-808A-4885-93DF-B526A83E0430}"/>
    <cellStyle name="Normal 62 59 3" xfId="24499" xr:uid="{026668E2-3457-41F6-9A2B-CF8E3BE3BC69}"/>
    <cellStyle name="Normal 62 59 4" xfId="30197" xr:uid="{B8D85D93-AF0A-4D39-812D-B9D007E8EB3C}"/>
    <cellStyle name="Normal 62 59 5" xfId="35895" xr:uid="{757360A9-7058-4D7E-A44E-7CD27A1D0CC4}"/>
    <cellStyle name="Normal 62 6" xfId="9511" xr:uid="{D1B8FFC9-7253-429B-874F-231F2BAD06DB}"/>
    <cellStyle name="Normal 62 6 2" xfId="9512" xr:uid="{66339E3D-19D7-417E-ADF7-48A9AD076C75}"/>
    <cellStyle name="Normal 62 6 2 2" xfId="17965" xr:uid="{5B23A051-E56C-4845-9F2A-C55FA9336024}"/>
    <cellStyle name="Normal 62 6 2 3" xfId="24501" xr:uid="{B9B099AD-91A1-457A-A7B1-5015ED782423}"/>
    <cellStyle name="Normal 62 6 2 4" xfId="30199" xr:uid="{AA595C92-207C-4C8E-84ED-E5DF2870248F}"/>
    <cellStyle name="Normal 62 6 2 5" xfId="35897" xr:uid="{9D42B2B9-9738-4D58-A0B2-2B23177B60D9}"/>
    <cellStyle name="Normal 62 6 3" xfId="9513" xr:uid="{F01CA1FA-AAB6-486B-9C92-6753E57D8FED}"/>
    <cellStyle name="Normal 62 6 4" xfId="9514" xr:uid="{52059F7B-9A62-4094-B242-AD5960B6D1B9}"/>
    <cellStyle name="Normal 62 6 5" xfId="17964" xr:uid="{0F2ADBC3-0C02-43CF-B1FB-E63E313F893D}"/>
    <cellStyle name="Normal 62 6 6" xfId="24500" xr:uid="{7697069A-5CE8-41FD-9961-D74FC782E573}"/>
    <cellStyle name="Normal 62 6 7" xfId="30198" xr:uid="{909495DB-7AF6-406D-9707-42F9E33D3D7D}"/>
    <cellStyle name="Normal 62 6 8" xfId="35896" xr:uid="{5A7ACF55-424F-4D29-902D-33F3961A8F39}"/>
    <cellStyle name="Normal 62 60" xfId="9515" xr:uid="{739779DA-3957-420E-B84C-EFA94CA72B35}"/>
    <cellStyle name="Normal 62 60 2" xfId="17966" xr:uid="{DF952C38-EC07-4770-B007-9D2E7125367E}"/>
    <cellStyle name="Normal 62 60 3" xfId="24502" xr:uid="{282E04CA-F10B-403F-92DB-21B9DD0C869C}"/>
    <cellStyle name="Normal 62 60 4" xfId="30200" xr:uid="{F4EC161F-7F0B-41EE-9082-FB7432084B6E}"/>
    <cellStyle name="Normal 62 60 5" xfId="35898" xr:uid="{43E3B0AB-B615-4D1A-8452-4529479F12B8}"/>
    <cellStyle name="Normal 62 61" xfId="9516" xr:uid="{3B876A3A-B860-4A97-AEC8-7AFEB45CE393}"/>
    <cellStyle name="Normal 62 61 2" xfId="17967" xr:uid="{E0E546CE-5353-4C02-BAD7-788120AF9F43}"/>
    <cellStyle name="Normal 62 61 3" xfId="24503" xr:uid="{4C091A84-23EC-407A-A711-5B31CA3FA6D4}"/>
    <cellStyle name="Normal 62 61 4" xfId="30201" xr:uid="{0164BFB7-40AF-4C77-BABA-29D399FE3ED6}"/>
    <cellStyle name="Normal 62 61 5" xfId="35899" xr:uid="{E6968D1E-AA7C-4BFC-9232-92ACB1782DBC}"/>
    <cellStyle name="Normal 62 62" xfId="9517" xr:uid="{8DFF3E13-FAC9-4BAB-AA8D-15D5B31DC758}"/>
    <cellStyle name="Normal 62 62 2" xfId="17968" xr:uid="{22134AF0-BD0B-4210-B6D0-66126B6E268B}"/>
    <cellStyle name="Normal 62 62 3" xfId="24504" xr:uid="{2F9E199C-6CAD-4738-8E00-098142F521E0}"/>
    <cellStyle name="Normal 62 62 4" xfId="30202" xr:uid="{44F34860-63AF-46DF-9375-57F5931E4162}"/>
    <cellStyle name="Normal 62 62 5" xfId="35900" xr:uid="{4A3B4E32-6EF6-4D93-AECB-D9AFC8667C4E}"/>
    <cellStyle name="Normal 62 7" xfId="9518" xr:uid="{68025DDC-AE1C-4C40-836C-6BEB811604F9}"/>
    <cellStyle name="Normal 62 7 2" xfId="9519" xr:uid="{4FEA6400-0C0C-43FB-8A93-9B9EAA048FB5}"/>
    <cellStyle name="Normal 62 7 2 2" xfId="17970" xr:uid="{D862EF12-6208-4EB1-93B7-C3D036417567}"/>
    <cellStyle name="Normal 62 7 2 3" xfId="24506" xr:uid="{F8C3BF10-C787-470D-AC12-D044B3A2FEEB}"/>
    <cellStyle name="Normal 62 7 2 4" xfId="30204" xr:uid="{37B533E8-E954-4F8E-9972-B57BEF91E545}"/>
    <cellStyle name="Normal 62 7 2 5" xfId="35902" xr:uid="{D45B9430-667D-4BB5-8B31-1C0317995C9F}"/>
    <cellStyle name="Normal 62 7 3" xfId="9520" xr:uid="{493762D2-440E-4DB3-B87F-D1DA0A4448D9}"/>
    <cellStyle name="Normal 62 7 4" xfId="9521" xr:uid="{9A9B4CB2-4B88-424B-9E93-F6F16620B794}"/>
    <cellStyle name="Normal 62 7 5" xfId="17969" xr:uid="{C1ADB90A-D55F-426F-A5FA-3C032E4F0AB7}"/>
    <cellStyle name="Normal 62 7 6" xfId="24505" xr:uid="{E3A9526D-20A8-4C10-9E44-46E9311B077A}"/>
    <cellStyle name="Normal 62 7 7" xfId="30203" xr:uid="{6D1D8C8A-0850-4791-B3A2-0A3EDD03988B}"/>
    <cellStyle name="Normal 62 7 8" xfId="35901" xr:uid="{CD075B14-E717-4D01-AF86-80DA7DAA65D0}"/>
    <cellStyle name="Normal 62 8" xfId="9522" xr:uid="{D67D4CF9-A526-44D5-94C3-3863F7CE1D8E}"/>
    <cellStyle name="Normal 62 8 2" xfId="9523" xr:uid="{73824D9D-240E-4557-BD10-63D43A8A8374}"/>
    <cellStyle name="Normal 62 8 2 2" xfId="17972" xr:uid="{A79B5E53-BBC1-48A4-91BF-D5021CA7537C}"/>
    <cellStyle name="Normal 62 8 2 3" xfId="24508" xr:uid="{B6FE7655-CC11-4031-A8FC-48DE12A98929}"/>
    <cellStyle name="Normal 62 8 2 4" xfId="30206" xr:uid="{D53BA1AE-7B9F-4652-AE52-C5D19145800D}"/>
    <cellStyle name="Normal 62 8 2 5" xfId="35904" xr:uid="{73DEFF0D-CF63-4042-8E56-950CE0C985FD}"/>
    <cellStyle name="Normal 62 8 3" xfId="9524" xr:uid="{48528BE6-77FF-4C0D-8388-6D05AA70935D}"/>
    <cellStyle name="Normal 62 8 4" xfId="9525" xr:uid="{DBC94C2B-5702-463E-9719-FDAF449E5EBE}"/>
    <cellStyle name="Normal 62 8 5" xfId="17971" xr:uid="{B5C60800-EFDD-4129-8079-BEFDB113571A}"/>
    <cellStyle name="Normal 62 8 6" xfId="24507" xr:uid="{322DE929-96FA-41EE-B6F0-E029220187B8}"/>
    <cellStyle name="Normal 62 8 7" xfId="30205" xr:uid="{FC82F36C-C9AE-4348-90C2-A7C0A79015B0}"/>
    <cellStyle name="Normal 62 8 8" xfId="35903" xr:uid="{5F578674-6A36-4A59-982F-A9373D204ECF}"/>
    <cellStyle name="Normal 62 9" xfId="9526" xr:uid="{CF0BC2B3-004B-46CC-99B3-27250DE289AA}"/>
    <cellStyle name="Normal 62 9 2" xfId="9527" xr:uid="{42EB21FC-A7CE-4B90-B543-E28F0870F67B}"/>
    <cellStyle name="Normal 62 9 2 2" xfId="17974" xr:uid="{134F97FB-8A5F-4383-8064-60985CED7C5A}"/>
    <cellStyle name="Normal 62 9 2 3" xfId="24510" xr:uid="{D4F155A1-4478-4D48-9E3D-41E70F8A9DB4}"/>
    <cellStyle name="Normal 62 9 2 4" xfId="30208" xr:uid="{04E45FEC-F366-4503-9881-415B0F38C79B}"/>
    <cellStyle name="Normal 62 9 2 5" xfId="35906" xr:uid="{3215BE64-8A78-4192-8287-59FA050D502D}"/>
    <cellStyle name="Normal 62 9 3" xfId="9528" xr:uid="{563CE0D0-FA5D-410F-B94C-FF00AF4821C4}"/>
    <cellStyle name="Normal 62 9 4" xfId="9529" xr:uid="{A6215C80-D522-42A3-B146-4B59470FE251}"/>
    <cellStyle name="Normal 62 9 5" xfId="17973" xr:uid="{A23FF9BE-1F05-4211-805B-672842492867}"/>
    <cellStyle name="Normal 62 9 6" xfId="24509" xr:uid="{9C9BA05F-B6E4-4D30-ADA3-3547B31D96BB}"/>
    <cellStyle name="Normal 62 9 7" xfId="30207" xr:uid="{3AF39029-5B9E-42D8-93AF-1D407F086362}"/>
    <cellStyle name="Normal 62 9 8" xfId="35905" xr:uid="{A2B487C7-3302-4336-BCD8-2479210129CF}"/>
    <cellStyle name="Normal 63" xfId="1218" xr:uid="{3BC9F2DC-FDF1-4E41-835F-6D8BAA5F6880}"/>
    <cellStyle name="Normal 63 10" xfId="9530" xr:uid="{B137CAD2-9FDA-4853-A8A4-26E10E0C2D3F}"/>
    <cellStyle name="Normal 63 10 2" xfId="9531" xr:uid="{7C777BEF-69AC-4ED0-A1B9-1DEAE1BE4A36}"/>
    <cellStyle name="Normal 63 10 2 2" xfId="17976" xr:uid="{96673CCE-8FF3-4A8E-B92A-323D50C9A4F5}"/>
    <cellStyle name="Normal 63 10 2 3" xfId="24512" xr:uid="{C951A252-CD3C-4572-B884-B354D2E98993}"/>
    <cellStyle name="Normal 63 10 2 4" xfId="30210" xr:uid="{9EDDCE20-66E5-4FB7-B1E1-B706AF331053}"/>
    <cellStyle name="Normal 63 10 2 5" xfId="35908" xr:uid="{7F39218A-06FB-4D9F-94B0-75BA425B3803}"/>
    <cellStyle name="Normal 63 10 3" xfId="9532" xr:uid="{190B19CC-0061-4C30-B33F-FF8B63CBAF58}"/>
    <cellStyle name="Normal 63 10 4" xfId="9533" xr:uid="{30C1A68A-20A3-4BD6-9D30-E1EB23315CFA}"/>
    <cellStyle name="Normal 63 10 5" xfId="17975" xr:uid="{090E91D5-68C3-46D2-838D-5DB94AA60363}"/>
    <cellStyle name="Normal 63 10 6" xfId="24511" xr:uid="{8D2AAA3F-16A4-4CE6-B3DA-CC9931BD9267}"/>
    <cellStyle name="Normal 63 10 7" xfId="30209" xr:uid="{E96F353F-6627-4521-8FF1-21FADCEDB8BE}"/>
    <cellStyle name="Normal 63 10 8" xfId="35907" xr:uid="{BD35C49F-3606-4F5B-A38B-C3AC3C8EC7DE}"/>
    <cellStyle name="Normal 63 11" xfId="9534" xr:uid="{71F2BB47-2DF3-4F1B-B22D-4F6045FFE1E4}"/>
    <cellStyle name="Normal 63 11 2" xfId="9535" xr:uid="{61F74ADC-98A3-4FC1-B48E-38B107E7113A}"/>
    <cellStyle name="Normal 63 11 2 2" xfId="17978" xr:uid="{1AAF1B7C-D53D-47E2-8F33-95834BBA1059}"/>
    <cellStyle name="Normal 63 11 2 3" xfId="24514" xr:uid="{F5CDCFBB-99FB-41F6-A619-B666854D2677}"/>
    <cellStyle name="Normal 63 11 2 4" xfId="30212" xr:uid="{8102115E-3866-4242-BB41-F00A77FEBE5A}"/>
    <cellStyle name="Normal 63 11 2 5" xfId="35910" xr:uid="{A9C647E7-74CE-4D00-A402-BA011BE0441C}"/>
    <cellStyle name="Normal 63 11 3" xfId="9536" xr:uid="{03E523E2-B403-4BBC-B650-D88DCB23C3BB}"/>
    <cellStyle name="Normal 63 11 4" xfId="9537" xr:uid="{D28413B3-9766-4F37-818B-F919D4E63EE3}"/>
    <cellStyle name="Normal 63 11 5" xfId="17977" xr:uid="{4A0326BC-E562-45FB-9387-30F827661EA6}"/>
    <cellStyle name="Normal 63 11 6" xfId="24513" xr:uid="{9D2C1072-DD98-4055-883A-AE975732AE3F}"/>
    <cellStyle name="Normal 63 11 7" xfId="30211" xr:uid="{AE009B79-CC25-4C58-9E35-2948E1A2A65E}"/>
    <cellStyle name="Normal 63 11 8" xfId="35909" xr:uid="{F888AC24-5AD5-4246-A32A-0D3A7E9ABC8F}"/>
    <cellStyle name="Normal 63 12" xfId="9538" xr:uid="{4A273F6F-B235-46F1-88B7-A69EC9CE0EB4}"/>
    <cellStyle name="Normal 63 12 2" xfId="9539" xr:uid="{4DF8F789-1838-476D-9122-517A466AE83B}"/>
    <cellStyle name="Normal 63 12 2 2" xfId="17980" xr:uid="{031FA4CC-BD40-4BFB-B41B-CF37A69AED0E}"/>
    <cellStyle name="Normal 63 12 2 3" xfId="24516" xr:uid="{A921C7B1-59AE-42FF-831A-A7E5DAC28259}"/>
    <cellStyle name="Normal 63 12 2 4" xfId="30214" xr:uid="{B5121292-505A-4EF4-97C9-3BD88AC19EBF}"/>
    <cellStyle name="Normal 63 12 2 5" xfId="35912" xr:uid="{5C45E8FC-171F-4ED7-848A-6F27CBCAE56D}"/>
    <cellStyle name="Normal 63 12 3" xfId="9540" xr:uid="{F3243C37-AACF-4596-8842-839C57F58685}"/>
    <cellStyle name="Normal 63 12 4" xfId="9541" xr:uid="{85C0B23E-2ADD-4787-B02C-7A6BE6EF452D}"/>
    <cellStyle name="Normal 63 12 5" xfId="17979" xr:uid="{BC591B9B-5475-40FE-98F2-352CFAA888BC}"/>
    <cellStyle name="Normal 63 12 6" xfId="24515" xr:uid="{01B73249-C470-46B3-9A14-03DAB1ED0346}"/>
    <cellStyle name="Normal 63 12 7" xfId="30213" xr:uid="{2AB5EABB-F38F-439D-94CA-2AEE6872E04C}"/>
    <cellStyle name="Normal 63 12 8" xfId="35911" xr:uid="{2DB2C08B-FCFA-428F-AF1A-F4E3E9E76750}"/>
    <cellStyle name="Normal 63 13" xfId="9542" xr:uid="{3A4E8A14-89F8-4E5C-9F90-F236137BAE37}"/>
    <cellStyle name="Normal 63 13 2" xfId="9543" xr:uid="{4E19DB55-84BF-42A3-A935-243FE58A70A8}"/>
    <cellStyle name="Normal 63 13 2 2" xfId="17982" xr:uid="{5BE76100-61BF-40D9-9B2D-7EDA465C3F32}"/>
    <cellStyle name="Normal 63 13 2 3" xfId="24518" xr:uid="{9521D73E-9D60-4BAD-9A7F-21BB902D832F}"/>
    <cellStyle name="Normal 63 13 2 4" xfId="30216" xr:uid="{B3EF4F6A-19CE-4C84-BE27-0ECB6CDC8636}"/>
    <cellStyle name="Normal 63 13 2 5" xfId="35914" xr:uid="{56682F7F-8B69-4DC2-9DE0-66FB78D861C8}"/>
    <cellStyle name="Normal 63 13 3" xfId="9544" xr:uid="{37B06CF5-CDB5-44D9-B4F4-2F1968A0B584}"/>
    <cellStyle name="Normal 63 13 4" xfId="9545" xr:uid="{A5B13531-B7A2-4E5C-9710-19985FC90848}"/>
    <cellStyle name="Normal 63 13 5" xfId="17981" xr:uid="{80C5182C-ECCE-47C1-9438-E3E3EFA0A4FD}"/>
    <cellStyle name="Normal 63 13 6" xfId="24517" xr:uid="{10285C06-6D09-4EEB-8CF1-4AFD2DBCF3FF}"/>
    <cellStyle name="Normal 63 13 7" xfId="30215" xr:uid="{851ADEB4-E6EB-45C1-A19F-535D515712D7}"/>
    <cellStyle name="Normal 63 13 8" xfId="35913" xr:uid="{4A3511C0-C4F6-4C2D-A08B-76F148FE8BB0}"/>
    <cellStyle name="Normal 63 14" xfId="9546" xr:uid="{A58E1289-1FB4-4A3E-AE37-026A7F4D4BA5}"/>
    <cellStyle name="Normal 63 14 2" xfId="9547" xr:uid="{D15F2234-BF08-49EC-B850-2884760F7B4E}"/>
    <cellStyle name="Normal 63 14 2 2" xfId="17984" xr:uid="{3F2AC046-5DA8-4344-B67D-0534CDB94215}"/>
    <cellStyle name="Normal 63 14 2 3" xfId="24520" xr:uid="{C8969E68-422E-4F79-A065-8320C0E35383}"/>
    <cellStyle name="Normal 63 14 2 4" xfId="30218" xr:uid="{D6EEE199-040D-43FC-B1FB-D3E62F99E0CD}"/>
    <cellStyle name="Normal 63 14 2 5" xfId="35916" xr:uid="{E796459C-1D43-4DF1-B53E-975187AF1C06}"/>
    <cellStyle name="Normal 63 14 3" xfId="9548" xr:uid="{D18AEA16-77BE-4817-83A1-8C5E1EB3160C}"/>
    <cellStyle name="Normal 63 14 4" xfId="9549" xr:uid="{0CFEB021-0EFD-4C2D-B4BA-B07DE6E1EAAA}"/>
    <cellStyle name="Normal 63 14 5" xfId="17983" xr:uid="{9039F1BB-F2BE-4621-B5A0-C23639ECBC0A}"/>
    <cellStyle name="Normal 63 14 6" xfId="24519" xr:uid="{94CA9BCF-1084-401E-9F75-4C3DCC2D3E2C}"/>
    <cellStyle name="Normal 63 14 7" xfId="30217" xr:uid="{7809D55D-D676-4F72-8610-B1B83E6E4D14}"/>
    <cellStyle name="Normal 63 14 8" xfId="35915" xr:uid="{0C96FA24-AE1F-44D4-A7B1-18D390BF997B}"/>
    <cellStyle name="Normal 63 15" xfId="9550" xr:uid="{1B166505-FBE9-4A4D-8164-59AB1D427D45}"/>
    <cellStyle name="Normal 63 15 2" xfId="9551" xr:uid="{79E461FF-7671-4F37-BD7E-4B2C5C16F48C}"/>
    <cellStyle name="Normal 63 15 2 2" xfId="17986" xr:uid="{646B67CC-FBF2-46C8-A191-638A37673804}"/>
    <cellStyle name="Normal 63 15 2 3" xfId="24522" xr:uid="{7BB62BEE-7D86-4B20-9E6C-F658B6A4E20B}"/>
    <cellStyle name="Normal 63 15 2 4" xfId="30220" xr:uid="{707F4190-6E8F-4795-A615-1F1ECFE7C9C2}"/>
    <cellStyle name="Normal 63 15 2 5" xfId="35918" xr:uid="{61D5F2BF-D24C-4BCB-9671-8D5845F8936A}"/>
    <cellStyle name="Normal 63 15 3" xfId="9552" xr:uid="{46294578-7EE7-43FC-B0AA-B4281B0E99B2}"/>
    <cellStyle name="Normal 63 15 4" xfId="9553" xr:uid="{49599FC5-4BAE-4D92-B758-63FA9172BD9E}"/>
    <cellStyle name="Normal 63 15 5" xfId="17985" xr:uid="{78BDD686-45DC-4AE4-B438-B31BE521CBAB}"/>
    <cellStyle name="Normal 63 15 6" xfId="24521" xr:uid="{125E2137-C592-4E99-9756-E15EF1E91DDF}"/>
    <cellStyle name="Normal 63 15 7" xfId="30219" xr:uid="{D44A52E6-4C70-44FE-B24F-65502190A609}"/>
    <cellStyle name="Normal 63 15 8" xfId="35917" xr:uid="{029D7E8D-117C-4294-8ABA-82E6E88897FE}"/>
    <cellStyle name="Normal 63 16" xfId="9554" xr:uid="{330EDE2C-8A73-4442-889E-1A2ABF20DC4C}"/>
    <cellStyle name="Normal 63 16 2" xfId="9555" xr:uid="{FA24FEFD-D478-4A72-947C-B1AF1C22E8A4}"/>
    <cellStyle name="Normal 63 16 2 2" xfId="17988" xr:uid="{EC7C462B-BEFD-4EDE-92FD-2AD3709B7AE1}"/>
    <cellStyle name="Normal 63 16 2 3" xfId="24524" xr:uid="{0FC1296A-F9BB-4C6E-B2E4-781066950F57}"/>
    <cellStyle name="Normal 63 16 2 4" xfId="30222" xr:uid="{AFC38DBC-3115-4C57-9AF9-9A26816DE7E2}"/>
    <cellStyle name="Normal 63 16 2 5" xfId="35920" xr:uid="{C14F62F1-7490-48AC-8D8F-D9429E199D9E}"/>
    <cellStyle name="Normal 63 16 3" xfId="9556" xr:uid="{560479B5-8BF8-4726-97F0-3B5EBEC1E2F2}"/>
    <cellStyle name="Normal 63 16 4" xfId="9557" xr:uid="{2FF46671-79C6-44F6-9496-43767314C736}"/>
    <cellStyle name="Normal 63 16 5" xfId="17987" xr:uid="{3F786FA3-7768-43A3-9B91-0C4896BC3BBF}"/>
    <cellStyle name="Normal 63 16 6" xfId="24523" xr:uid="{8B1C50B6-09F7-458D-AC7B-FCC5A3AA09C6}"/>
    <cellStyle name="Normal 63 16 7" xfId="30221" xr:uid="{2E7DA4BE-BBBD-4BC6-95D8-0B9C80299820}"/>
    <cellStyle name="Normal 63 16 8" xfId="35919" xr:uid="{AC9C8C89-489B-4839-84E6-C2409B7FBE99}"/>
    <cellStyle name="Normal 63 17" xfId="9558" xr:uid="{8B5CD5D9-EDC6-4165-8806-DC066E3896E5}"/>
    <cellStyle name="Normal 63 17 2" xfId="9559" xr:uid="{56605E62-D089-4E1E-A56C-980AA33E11FB}"/>
    <cellStyle name="Normal 63 17 2 2" xfId="17990" xr:uid="{A3A263CF-F0FD-441F-ADB6-528B407DF440}"/>
    <cellStyle name="Normal 63 17 2 3" xfId="24526" xr:uid="{17502113-BF1B-47FE-BAA5-136508893170}"/>
    <cellStyle name="Normal 63 17 2 4" xfId="30224" xr:uid="{CC2ACDE6-441E-4B04-A1BA-07DEE87A2493}"/>
    <cellStyle name="Normal 63 17 2 5" xfId="35922" xr:uid="{E8B7B766-85C6-47B9-B1B5-EDB02735340C}"/>
    <cellStyle name="Normal 63 17 3" xfId="9560" xr:uid="{5D102CA8-CA7B-413E-BC64-4C6538150853}"/>
    <cellStyle name="Normal 63 17 4" xfId="9561" xr:uid="{8478A0E9-8D4C-46D1-B8D6-1121655071A3}"/>
    <cellStyle name="Normal 63 17 5" xfId="17989" xr:uid="{C99619D5-F1D1-49A4-BEBB-48DFBB771335}"/>
    <cellStyle name="Normal 63 17 6" xfId="24525" xr:uid="{870F6D9D-F1E8-408F-B569-174B24426719}"/>
    <cellStyle name="Normal 63 17 7" xfId="30223" xr:uid="{3C1EE08A-C909-4973-A285-757972AE968B}"/>
    <cellStyle name="Normal 63 17 8" xfId="35921" xr:uid="{0AD38552-F908-4701-9110-9310A2069DB4}"/>
    <cellStyle name="Normal 63 18" xfId="9562" xr:uid="{6A4DB5EF-FA37-4E35-AAE7-3D3498E4F2C1}"/>
    <cellStyle name="Normal 63 18 2" xfId="9563" xr:uid="{AB12D771-F668-4610-8501-41947DE790A9}"/>
    <cellStyle name="Normal 63 18 2 2" xfId="17992" xr:uid="{60E7FB39-1646-4324-A9BD-86F6AB578654}"/>
    <cellStyle name="Normal 63 18 2 3" xfId="24528" xr:uid="{6B8D0B36-91DB-4ECE-8F33-DFDD532D01A1}"/>
    <cellStyle name="Normal 63 18 2 4" xfId="30226" xr:uid="{3E946A33-5482-4D6B-A31E-1219FDCB7065}"/>
    <cellStyle name="Normal 63 18 2 5" xfId="35924" xr:uid="{ED1EAA8D-91F3-465D-9C4F-1B6C47F44B13}"/>
    <cellStyle name="Normal 63 18 3" xfId="9564" xr:uid="{7F68C63C-F006-43E3-AD0C-7C5D78BA4E36}"/>
    <cellStyle name="Normal 63 18 4" xfId="9565" xr:uid="{79863C60-F384-4EE4-ADA1-EB4AA8692D76}"/>
    <cellStyle name="Normal 63 18 5" xfId="17991" xr:uid="{B583E5FD-9373-4D1A-954B-F0C0C4FB6C68}"/>
    <cellStyle name="Normal 63 18 6" xfId="24527" xr:uid="{870079E8-AB3E-41D9-8959-F3C27419E31E}"/>
    <cellStyle name="Normal 63 18 7" xfId="30225" xr:uid="{AAFFD28B-D349-4285-BDFB-1C8A0EFBAB5D}"/>
    <cellStyle name="Normal 63 18 8" xfId="35923" xr:uid="{BFD69E57-5593-41BA-BE1D-C088FB8BB903}"/>
    <cellStyle name="Normal 63 19" xfId="9566" xr:uid="{2CD428E5-B904-4BBA-8B5D-CC8016FB2116}"/>
    <cellStyle name="Normal 63 19 2" xfId="9567" xr:uid="{BF167401-C6F7-4533-B15F-928080F7444A}"/>
    <cellStyle name="Normal 63 19 2 2" xfId="17994" xr:uid="{290FB715-FEF5-418C-AE39-AD6E4A6E9E23}"/>
    <cellStyle name="Normal 63 19 2 3" xfId="24530" xr:uid="{AA52DA21-8957-4560-848C-C2F6CB970EEC}"/>
    <cellStyle name="Normal 63 19 2 4" xfId="30228" xr:uid="{C1FE06D9-B265-4115-87CB-6AB459B23AB7}"/>
    <cellStyle name="Normal 63 19 2 5" xfId="35926" xr:uid="{8FEF928A-2BBA-403C-AC60-7550B2349A95}"/>
    <cellStyle name="Normal 63 19 3" xfId="9568" xr:uid="{E5E72CA8-566F-4659-94C8-A55E8D2AB5AF}"/>
    <cellStyle name="Normal 63 19 4" xfId="9569" xr:uid="{C51C8380-CC1E-44F0-AC08-B4D87D2F3E24}"/>
    <cellStyle name="Normal 63 19 5" xfId="17993" xr:uid="{0667D70C-0D04-4332-86A7-D2036DE80D48}"/>
    <cellStyle name="Normal 63 19 6" xfId="24529" xr:uid="{5609D649-3DD9-4CBA-BECE-11602A0E0F91}"/>
    <cellStyle name="Normal 63 19 7" xfId="30227" xr:uid="{6FA3C649-68D2-4C42-A868-17586E175942}"/>
    <cellStyle name="Normal 63 19 8" xfId="35925" xr:uid="{03E283FE-7B9D-459A-9B8C-8FD8E946642A}"/>
    <cellStyle name="Normal 63 2" xfId="1219" xr:uid="{EC9DB45E-99C4-4D90-BA8F-7DAE0B1035D5}"/>
    <cellStyle name="Normal 63 2 2" xfId="9570" xr:uid="{39293328-4D48-4006-8D09-08CFB156BD00}"/>
    <cellStyle name="Normal 63 2 2 2" xfId="17995" xr:uid="{512DAA65-4C83-4685-81C8-B9C1615AD10A}"/>
    <cellStyle name="Normal 63 2 2 3" xfId="24531" xr:uid="{3ADB8BB9-7231-461E-AEEE-A5BE12DD9B79}"/>
    <cellStyle name="Normal 63 2 2 4" xfId="30229" xr:uid="{668E9C2E-36A3-4F2E-9952-274F0AF2FF90}"/>
    <cellStyle name="Normal 63 2 2 5" xfId="35927" xr:uid="{D01A482C-BE06-408D-8684-0DB14560F840}"/>
    <cellStyle name="Normal 63 2 3" xfId="9571" xr:uid="{EE809006-D26B-4553-923E-FBFD9C9909CB}"/>
    <cellStyle name="Normal 63 2 4" xfId="9572" xr:uid="{644F4360-5FAA-442F-9522-63283441965C}"/>
    <cellStyle name="Normal 63 20" xfId="9573" xr:uid="{9556E3AF-4041-4272-B7DF-538F40625635}"/>
    <cellStyle name="Normal 63 20 2" xfId="17996" xr:uid="{3970BEA0-99EA-40E8-9A70-590DD38B53E7}"/>
    <cellStyle name="Normal 63 20 3" xfId="24532" xr:uid="{F45AC290-CE4E-403F-8460-3AF95C7EEB9F}"/>
    <cellStyle name="Normal 63 20 4" xfId="30230" xr:uid="{72648FF9-54BF-4EF9-9C89-C6E2EA6A3D8E}"/>
    <cellStyle name="Normal 63 20 5" xfId="35928" xr:uid="{AF10F6FD-B92E-40DB-B7F9-76A1912F7A35}"/>
    <cellStyle name="Normal 63 21" xfId="9574" xr:uid="{30034788-5758-4A91-A119-BB4827D8FD16}"/>
    <cellStyle name="Normal 63 21 2" xfId="17997" xr:uid="{23879DAD-DEF6-48AE-ADDE-89B1825B4617}"/>
    <cellStyle name="Normal 63 21 3" xfId="24533" xr:uid="{42EEB34B-6E74-467D-A7A8-C3EE5A8A55A6}"/>
    <cellStyle name="Normal 63 21 4" xfId="30231" xr:uid="{5B4AF940-3259-48A2-A1A4-FEB2C08FF9FA}"/>
    <cellStyle name="Normal 63 21 5" xfId="35929" xr:uid="{163746C6-E176-4F7B-9D57-6F5799CA505A}"/>
    <cellStyle name="Normal 63 22" xfId="9575" xr:uid="{1AD84153-137D-4A48-8A58-15357473C579}"/>
    <cellStyle name="Normal 63 22 2" xfId="17998" xr:uid="{AEF1B351-C6E4-4522-879C-2FD6572467A3}"/>
    <cellStyle name="Normal 63 22 3" xfId="24534" xr:uid="{A5067C4E-6406-4C3C-8B7A-A503B1515F50}"/>
    <cellStyle name="Normal 63 22 4" xfId="30232" xr:uid="{AA70260A-45A3-491D-9289-460334DA92A5}"/>
    <cellStyle name="Normal 63 22 5" xfId="35930" xr:uid="{64BDA669-A015-498D-B7D9-D939801D2F61}"/>
    <cellStyle name="Normal 63 23" xfId="9576" xr:uid="{A79BF345-A5D1-44A5-9A76-29D10F38E492}"/>
    <cellStyle name="Normal 63 23 2" xfId="17999" xr:uid="{EAAA8BEB-FC0D-434F-9D7B-61DB07D0BD2E}"/>
    <cellStyle name="Normal 63 23 3" xfId="24535" xr:uid="{61C04F0B-D302-4805-9936-86041F5842E9}"/>
    <cellStyle name="Normal 63 23 4" xfId="30233" xr:uid="{033EA016-86E9-48A8-AB33-062ECEFDDD66}"/>
    <cellStyle name="Normal 63 23 5" xfId="35931" xr:uid="{C26300CD-F417-4553-A9E0-F13DC39C9F7B}"/>
    <cellStyle name="Normal 63 24" xfId="9577" xr:uid="{0A85E155-5543-4FFD-A732-9F17CC898424}"/>
    <cellStyle name="Normal 63 24 2" xfId="18000" xr:uid="{B9D5778B-C432-4E8B-A20F-69B24604CF35}"/>
    <cellStyle name="Normal 63 24 3" xfId="24536" xr:uid="{36C2481B-C07F-483B-B986-C568C517BA33}"/>
    <cellStyle name="Normal 63 24 4" xfId="30234" xr:uid="{0713EA32-5990-4CE3-AA35-3A48E2C416C0}"/>
    <cellStyle name="Normal 63 24 5" xfId="35932" xr:uid="{D25D083F-AC0E-4E5E-87CC-48495649648C}"/>
    <cellStyle name="Normal 63 25" xfId="9578" xr:uid="{6C990D39-A208-4DA2-B0FB-4C063A993F47}"/>
    <cellStyle name="Normal 63 25 2" xfId="18001" xr:uid="{2FCEC63A-D0E2-490B-BA61-60048C1D9C62}"/>
    <cellStyle name="Normal 63 25 3" xfId="24537" xr:uid="{EF478900-29E4-435C-9489-728F25C0AD7A}"/>
    <cellStyle name="Normal 63 25 4" xfId="30235" xr:uid="{435865F0-A9B8-4B8E-87E3-69775A96DAAB}"/>
    <cellStyle name="Normal 63 25 5" xfId="35933" xr:uid="{4A599CA2-8715-4F7F-8260-4845568BD900}"/>
    <cellStyle name="Normal 63 26" xfId="9579" xr:uid="{D52FB280-078B-4127-9CED-9D0E5C7C0ADC}"/>
    <cellStyle name="Normal 63 26 2" xfId="18002" xr:uid="{EA761846-485E-49EF-98EC-782BBCFFB3B9}"/>
    <cellStyle name="Normal 63 26 3" xfId="24538" xr:uid="{E280C2DC-DBE7-456A-B94C-7F209AE52A49}"/>
    <cellStyle name="Normal 63 26 4" xfId="30236" xr:uid="{37EE73B8-E0B2-4F9E-A92B-986F7973DF4B}"/>
    <cellStyle name="Normal 63 26 5" xfId="35934" xr:uid="{65480AB0-CC79-4761-B922-EEABBD472172}"/>
    <cellStyle name="Normal 63 27" xfId="9580" xr:uid="{E37399B9-7F98-467D-86F5-DC85A415F44F}"/>
    <cellStyle name="Normal 63 27 2" xfId="18003" xr:uid="{E656F636-A1EC-46D7-961E-77FCAE23DECB}"/>
    <cellStyle name="Normal 63 27 3" xfId="24539" xr:uid="{ACB6CC18-DDAC-4869-9702-BEA3F99522C7}"/>
    <cellStyle name="Normal 63 27 4" xfId="30237" xr:uid="{C013785B-357C-4A05-8853-07ECA17DE3AF}"/>
    <cellStyle name="Normal 63 27 5" xfId="35935" xr:uid="{15112FB5-6CDE-476A-BF4A-DBFBFA907BE0}"/>
    <cellStyle name="Normal 63 28" xfId="9581" xr:uid="{5F645390-983F-4516-A337-9E0DD03A8203}"/>
    <cellStyle name="Normal 63 28 2" xfId="18004" xr:uid="{6232CC38-4EDD-48E0-8A2E-971C09352E9C}"/>
    <cellStyle name="Normal 63 28 3" xfId="24540" xr:uid="{361C1940-BF85-454C-ACC7-CFB4A870552E}"/>
    <cellStyle name="Normal 63 28 4" xfId="30238" xr:uid="{C01865FC-14DF-4D61-A60C-EA33B003E1D5}"/>
    <cellStyle name="Normal 63 28 5" xfId="35936" xr:uid="{669B0021-995B-49A0-B76C-44226A3235D2}"/>
    <cellStyle name="Normal 63 29" xfId="9582" xr:uid="{B4D0A5F2-C562-437B-BDC1-A88AA47AF8B6}"/>
    <cellStyle name="Normal 63 29 2" xfId="18005" xr:uid="{01E5DE80-5BA2-4221-A154-460CB7CE35B8}"/>
    <cellStyle name="Normal 63 29 3" xfId="24541" xr:uid="{5A3D5CFB-5506-489B-AF62-576F14126739}"/>
    <cellStyle name="Normal 63 29 4" xfId="30239" xr:uid="{3F715E67-D1E1-4FE6-9703-75F0569BE592}"/>
    <cellStyle name="Normal 63 29 5" xfId="35937" xr:uid="{CFBB0350-EF55-420E-B4C3-1C62D462CE68}"/>
    <cellStyle name="Normal 63 3" xfId="9583" xr:uid="{2CA78C78-4AEE-4130-ACF1-7445DA911EA2}"/>
    <cellStyle name="Normal 63 3 2" xfId="9584" xr:uid="{F5F4EB0D-4679-47F9-B7B4-1CE7191975DB}"/>
    <cellStyle name="Normal 63 3 2 2" xfId="18007" xr:uid="{7C0461FA-DBC4-4E09-A8C1-3AB89B76570D}"/>
    <cellStyle name="Normal 63 3 2 3" xfId="24543" xr:uid="{46FF3BCC-531D-4DDC-A0E4-79C9A763B68D}"/>
    <cellStyle name="Normal 63 3 2 4" xfId="30241" xr:uid="{14873CD7-509C-4D87-B791-03676AA08C34}"/>
    <cellStyle name="Normal 63 3 2 5" xfId="35939" xr:uid="{23933611-3148-4C1B-8724-1F805961C3D0}"/>
    <cellStyle name="Normal 63 3 3" xfId="9585" xr:uid="{B4F32F15-626D-41DC-953A-CD968DBAF444}"/>
    <cellStyle name="Normal 63 3 4" xfId="9586" xr:uid="{672D8544-9F9A-4D8C-9219-D85EB44E7995}"/>
    <cellStyle name="Normal 63 3 5" xfId="18006" xr:uid="{8F6BEFEA-0C58-4B6D-97BE-D31ADFC6D186}"/>
    <cellStyle name="Normal 63 3 6" xfId="24542" xr:uid="{06F0DCD0-C763-42C0-9562-CA39B0099E0A}"/>
    <cellStyle name="Normal 63 3 7" xfId="30240" xr:uid="{E1AC9441-34F5-4460-85AE-654E04B6E63C}"/>
    <cellStyle name="Normal 63 3 8" xfId="35938" xr:uid="{9175F588-C699-4D90-B41F-F11D0FE55131}"/>
    <cellStyle name="Normal 63 30" xfId="9587" xr:uid="{802B2872-4376-4490-ACEF-8A90D42FC882}"/>
    <cellStyle name="Normal 63 30 2" xfId="18008" xr:uid="{AB66F9F7-D0DA-4A45-B7DA-B47CBCAAFB05}"/>
    <cellStyle name="Normal 63 30 3" xfId="24544" xr:uid="{63AF831F-F7E7-4F6E-9DE2-A120D3676726}"/>
    <cellStyle name="Normal 63 30 4" xfId="30242" xr:uid="{B5246689-207D-44A5-A2B9-B0802BF82E9D}"/>
    <cellStyle name="Normal 63 30 5" xfId="35940" xr:uid="{B380A7F9-5545-4155-A010-6A0C66725A04}"/>
    <cellStyle name="Normal 63 31" xfId="9588" xr:uid="{414F1D78-2B44-4233-8CC7-52F6798C79D7}"/>
    <cellStyle name="Normal 63 31 2" xfId="18009" xr:uid="{E01A5C3D-F7C0-4486-AC85-002CA713FAFB}"/>
    <cellStyle name="Normal 63 31 3" xfId="24545" xr:uid="{131B72FC-04A3-4681-B042-4191191F2FEF}"/>
    <cellStyle name="Normal 63 31 4" xfId="30243" xr:uid="{B11362F7-B53D-40E7-863A-CA4A08EB05BE}"/>
    <cellStyle name="Normal 63 31 5" xfId="35941" xr:uid="{8E057DD4-940E-43C3-99C4-9B5FB6B23152}"/>
    <cellStyle name="Normal 63 32" xfId="9589" xr:uid="{F9315AA0-6817-4348-8EC3-64B5D11DDD03}"/>
    <cellStyle name="Normal 63 32 2" xfId="18010" xr:uid="{30A6C494-60CA-41F9-9034-AA3BA1565C62}"/>
    <cellStyle name="Normal 63 32 3" xfId="24546" xr:uid="{35D3AA4B-D168-4CEE-B86F-BAF7D5AB3C0D}"/>
    <cellStyle name="Normal 63 32 4" xfId="30244" xr:uid="{DE8F91F6-3F1F-4B6B-9D58-F1717ECD8439}"/>
    <cellStyle name="Normal 63 32 5" xfId="35942" xr:uid="{214110B5-4E42-41C1-8243-971ED32B8BE0}"/>
    <cellStyle name="Normal 63 33" xfId="9590" xr:uid="{4CF80E9E-B6F8-4831-8382-A8F370C85412}"/>
    <cellStyle name="Normal 63 33 2" xfId="18011" xr:uid="{5B4D2AD6-DEE4-4896-B19F-F4AF0682A5B8}"/>
    <cellStyle name="Normal 63 33 3" xfId="24547" xr:uid="{76F195E4-61EC-440C-8038-60C91EDD6CF7}"/>
    <cellStyle name="Normal 63 33 4" xfId="30245" xr:uid="{AC2DB7C8-B74D-4D62-BE1F-7909DCA7A71B}"/>
    <cellStyle name="Normal 63 33 5" xfId="35943" xr:uid="{D7864703-28E3-44BA-BE1F-69C3F223FB14}"/>
    <cellStyle name="Normal 63 34" xfId="9591" xr:uid="{0498C554-95B2-4CAF-907B-8666C8CF51E0}"/>
    <cellStyle name="Normal 63 34 2" xfId="18012" xr:uid="{AB5DEE2D-A196-48C0-823B-77E4C7259E2F}"/>
    <cellStyle name="Normal 63 34 3" xfId="24548" xr:uid="{CA54346C-A1DC-499D-983D-EFF6666C4EC0}"/>
    <cellStyle name="Normal 63 34 4" xfId="30246" xr:uid="{B9DC30E6-3F2F-44A1-B00D-4D0338E6C3D0}"/>
    <cellStyle name="Normal 63 34 5" xfId="35944" xr:uid="{278A4110-8E9D-4105-955E-22DF648D92F7}"/>
    <cellStyle name="Normal 63 35" xfId="9592" xr:uid="{2A6B0E20-D4FE-437D-8BFD-0519F614E6FE}"/>
    <cellStyle name="Normal 63 35 2" xfId="18013" xr:uid="{B81989DD-2C06-4AC7-A300-BEBEC63DFAA4}"/>
    <cellStyle name="Normal 63 35 3" xfId="24549" xr:uid="{27A27336-7650-4EE2-BFC9-634DDE5A866C}"/>
    <cellStyle name="Normal 63 35 4" xfId="30247" xr:uid="{0E30ECE3-8308-4801-AEF7-54270D773EEC}"/>
    <cellStyle name="Normal 63 35 5" xfId="35945" xr:uid="{3BEA8090-D0FA-490D-BCE6-7B24EF02398B}"/>
    <cellStyle name="Normal 63 36" xfId="9593" xr:uid="{FB28271F-49B9-4DFF-A38B-29B0C418D55B}"/>
    <cellStyle name="Normal 63 36 2" xfId="18014" xr:uid="{625C4B9F-4B34-4E8F-9227-C43B835A9E8D}"/>
    <cellStyle name="Normal 63 36 3" xfId="24550" xr:uid="{BFFFF074-0C40-404D-9C0A-D84F3659C2AB}"/>
    <cellStyle name="Normal 63 36 4" xfId="30248" xr:uid="{A9B5893A-20D9-4951-80A7-959D70DF0934}"/>
    <cellStyle name="Normal 63 36 5" xfId="35946" xr:uid="{7E6308E1-445D-43BD-A35A-80FEB353ECB8}"/>
    <cellStyle name="Normal 63 37" xfId="9594" xr:uid="{0D1E277A-0908-4347-94B5-CFA068785FFB}"/>
    <cellStyle name="Normal 63 37 2" xfId="18015" xr:uid="{A3CA7786-0C3B-4918-BFDA-BACC8E5E3AA7}"/>
    <cellStyle name="Normal 63 37 3" xfId="24551" xr:uid="{6C657878-6163-4E3B-9AC1-8EF9D11FC75E}"/>
    <cellStyle name="Normal 63 37 4" xfId="30249" xr:uid="{ACC3072A-57DF-4A54-8EB4-AB9DB8041143}"/>
    <cellStyle name="Normal 63 37 5" xfId="35947" xr:uid="{462AE265-0EB8-47C4-B010-9BAF73134C5B}"/>
    <cellStyle name="Normal 63 38" xfId="9595" xr:uid="{303A88CA-520F-41F6-8728-32ABA5DF7B3C}"/>
    <cellStyle name="Normal 63 38 2" xfId="18016" xr:uid="{0F16C510-DD49-47DE-B2E7-E8EC176661A5}"/>
    <cellStyle name="Normal 63 38 3" xfId="24552" xr:uid="{365E97E2-74EC-4616-8DAE-E24510EF6200}"/>
    <cellStyle name="Normal 63 38 4" xfId="30250" xr:uid="{05FB364B-97C5-4BCE-AFF5-DDB284A8927F}"/>
    <cellStyle name="Normal 63 38 5" xfId="35948" xr:uid="{A6443335-EBD9-4E02-A87C-6BEF9C2DC604}"/>
    <cellStyle name="Normal 63 39" xfId="9596" xr:uid="{161F155B-61BD-4443-9233-62ACF8649963}"/>
    <cellStyle name="Normal 63 39 2" xfId="18017" xr:uid="{6AC3B66C-FEFE-457B-B5A7-6551BC27B0D1}"/>
    <cellStyle name="Normal 63 39 3" xfId="24553" xr:uid="{A8D32F0A-7CA6-46F9-A0D7-1CE3F3902F0D}"/>
    <cellStyle name="Normal 63 39 4" xfId="30251" xr:uid="{E28AEE04-7866-4FF3-92D7-33EE32F4CF68}"/>
    <cellStyle name="Normal 63 39 5" xfId="35949" xr:uid="{331A5BAD-3DB7-4EEE-AFD0-A181A84028A0}"/>
    <cellStyle name="Normal 63 4" xfId="9597" xr:uid="{DE1405C4-3D04-4C00-AB38-56F94D8F0B4A}"/>
    <cellStyle name="Normal 63 4 2" xfId="9598" xr:uid="{C4C147A5-1699-4C54-9CD9-7F345227035B}"/>
    <cellStyle name="Normal 63 4 2 2" xfId="18019" xr:uid="{AE02A4C3-18D4-4A24-9C2A-2231B4786582}"/>
    <cellStyle name="Normal 63 4 2 3" xfId="24555" xr:uid="{5CF3A263-C7A9-4C13-91F1-43F173D5FDB7}"/>
    <cellStyle name="Normal 63 4 2 4" xfId="30253" xr:uid="{11E2009E-24D9-44A5-97C8-78F8663A8B08}"/>
    <cellStyle name="Normal 63 4 2 5" xfId="35951" xr:uid="{81FE698A-C5CB-4ED8-9B99-8C4C729FC686}"/>
    <cellStyle name="Normal 63 4 3" xfId="9599" xr:uid="{C6B0E22D-3906-4AB9-A9C0-0B832518372D}"/>
    <cellStyle name="Normal 63 4 4" xfId="9600" xr:uid="{80371A49-93F3-41DA-93E7-C643CD1559ED}"/>
    <cellStyle name="Normal 63 4 5" xfId="18018" xr:uid="{C0385EDE-590F-4DE4-8D0D-60435201C745}"/>
    <cellStyle name="Normal 63 4 6" xfId="24554" xr:uid="{01AB24D5-1FF6-418A-AAA8-E60643D93236}"/>
    <cellStyle name="Normal 63 4 7" xfId="30252" xr:uid="{A318F094-5976-495F-9D07-C800452E23D1}"/>
    <cellStyle name="Normal 63 4 8" xfId="35950" xr:uid="{59D274E3-2826-4E23-B2B0-FF5A359A7224}"/>
    <cellStyle name="Normal 63 40" xfId="9601" xr:uid="{BC0ECFCD-0622-4F1D-9ECB-2C6083923B4B}"/>
    <cellStyle name="Normal 63 40 2" xfId="18020" xr:uid="{B9D2610E-336D-457D-A04F-2D8BEC6EC68C}"/>
    <cellStyle name="Normal 63 40 3" xfId="24556" xr:uid="{F6760CAF-EFA9-480C-A8BF-A8422965A650}"/>
    <cellStyle name="Normal 63 40 4" xfId="30254" xr:uid="{04057BB2-2969-4214-8708-A899F513A3F3}"/>
    <cellStyle name="Normal 63 40 5" xfId="35952" xr:uid="{9819BC11-C470-4A77-871D-EA3F14F10EA5}"/>
    <cellStyle name="Normal 63 41" xfId="9602" xr:uid="{CE0EC9B5-C587-4548-81EF-2240F6485AF6}"/>
    <cellStyle name="Normal 63 41 2" xfId="18021" xr:uid="{19A0BF0F-8390-4D6C-A0BF-02488819C277}"/>
    <cellStyle name="Normal 63 41 3" xfId="24557" xr:uid="{841DD824-71FC-41A7-BC8A-B0D37CAA9C30}"/>
    <cellStyle name="Normal 63 41 4" xfId="30255" xr:uid="{F4E9A84D-2CE9-4B67-AC2E-0311823AA7ED}"/>
    <cellStyle name="Normal 63 41 5" xfId="35953" xr:uid="{0A9C31B1-73F1-4D96-AE25-5514527DD4AB}"/>
    <cellStyle name="Normal 63 42" xfId="9603" xr:uid="{C2FFD324-19C9-4DA3-92F3-0E270FA256EF}"/>
    <cellStyle name="Normal 63 42 2" xfId="18022" xr:uid="{892DDE29-DF6C-4F9F-8DF3-2E530DB46D38}"/>
    <cellStyle name="Normal 63 42 3" xfId="24558" xr:uid="{A8D08B71-0467-44CD-B6C2-4E3B4E53A530}"/>
    <cellStyle name="Normal 63 42 4" xfId="30256" xr:uid="{9343E8FE-6F7A-46E4-8CFE-D74A512D8776}"/>
    <cellStyle name="Normal 63 42 5" xfId="35954" xr:uid="{5665D95C-6C51-424F-9F49-832B7986DFBE}"/>
    <cellStyle name="Normal 63 43" xfId="9604" xr:uid="{C4EDFCBF-F086-4BD4-B79C-270DC27DF8B6}"/>
    <cellStyle name="Normal 63 43 2" xfId="18023" xr:uid="{3B5ED16A-D40B-4399-B886-13B56D734D39}"/>
    <cellStyle name="Normal 63 43 3" xfId="24559" xr:uid="{2729954F-1153-4F15-A7F2-F73ED4CD49DE}"/>
    <cellStyle name="Normal 63 43 4" xfId="30257" xr:uid="{C4E8ED0F-DDD6-4B9A-8730-E03FC4A4DAF5}"/>
    <cellStyle name="Normal 63 43 5" xfId="35955" xr:uid="{7C3CB759-F45E-40FE-BFED-4C0B8AAB7D3D}"/>
    <cellStyle name="Normal 63 44" xfId="9605" xr:uid="{E95367B0-E406-4BC7-939E-14210A8C83A9}"/>
    <cellStyle name="Normal 63 44 2" xfId="18024" xr:uid="{B661685F-6C3D-4558-93AE-A59E454812C6}"/>
    <cellStyle name="Normal 63 44 3" xfId="24560" xr:uid="{E3686379-5BEB-4D3E-B149-EDE07F398C59}"/>
    <cellStyle name="Normal 63 44 4" xfId="30258" xr:uid="{AF1D7951-FA60-432F-BA6B-15541F919BDB}"/>
    <cellStyle name="Normal 63 44 5" xfId="35956" xr:uid="{8EE9029F-0BEC-4FB0-9591-C97A22BAA7C8}"/>
    <cellStyle name="Normal 63 45" xfId="9606" xr:uid="{0A43B929-9335-4804-B7E1-79417CF09DA6}"/>
    <cellStyle name="Normal 63 45 2" xfId="18025" xr:uid="{832B165B-EE23-49D9-843B-1251D203A531}"/>
    <cellStyle name="Normal 63 45 3" xfId="24561" xr:uid="{21DFC31F-20F8-44A0-9870-D2AF23261F63}"/>
    <cellStyle name="Normal 63 45 4" xfId="30259" xr:uid="{2274F6DD-D706-4EDC-84F6-81F9B5E0A333}"/>
    <cellStyle name="Normal 63 45 5" xfId="35957" xr:uid="{9B2882C4-C8AC-4792-9FED-24537D232818}"/>
    <cellStyle name="Normal 63 46" xfId="9607" xr:uid="{953721FE-1F4C-418C-B2D2-0BCA876774FF}"/>
    <cellStyle name="Normal 63 46 2" xfId="18026" xr:uid="{67EE4E1D-6A39-42AD-8E69-E9FD1BCB533F}"/>
    <cellStyle name="Normal 63 46 3" xfId="24562" xr:uid="{FEF2B56D-D636-4820-A940-C10834C8E64C}"/>
    <cellStyle name="Normal 63 46 4" xfId="30260" xr:uid="{79506C61-A58A-417D-B6BA-0AA24BF664DE}"/>
    <cellStyle name="Normal 63 46 5" xfId="35958" xr:uid="{E01F5F94-7577-45AB-9BC9-E6970BAAF618}"/>
    <cellStyle name="Normal 63 47" xfId="9608" xr:uid="{1CA36058-0603-4390-9F54-48378F59F3C2}"/>
    <cellStyle name="Normal 63 47 2" xfId="18027" xr:uid="{91A620D6-F5FB-419B-AFF0-4ED3EC234990}"/>
    <cellStyle name="Normal 63 47 3" xfId="24563" xr:uid="{0CD93FA3-687A-4C34-89F6-4401E1E7E253}"/>
    <cellStyle name="Normal 63 47 4" xfId="30261" xr:uid="{94AD7BB5-BAB0-4D93-89E7-23090638E321}"/>
    <cellStyle name="Normal 63 47 5" xfId="35959" xr:uid="{8667D9DC-ACBB-4E69-943A-1CA5DBA10C4D}"/>
    <cellStyle name="Normal 63 48" xfId="9609" xr:uid="{22513C09-DA25-478E-98C7-515921800A76}"/>
    <cellStyle name="Normal 63 48 2" xfId="18028" xr:uid="{D014AD5A-3318-407C-89F5-1DABABA697F8}"/>
    <cellStyle name="Normal 63 48 3" xfId="24564" xr:uid="{70548433-7581-4040-B313-2056DFBA57AB}"/>
    <cellStyle name="Normal 63 48 4" xfId="30262" xr:uid="{50E8099E-9F4E-439E-ADB3-267BA9F8FE7A}"/>
    <cellStyle name="Normal 63 48 5" xfId="35960" xr:uid="{9427C956-EB14-412B-8979-BC7734CE77E7}"/>
    <cellStyle name="Normal 63 49" xfId="9610" xr:uid="{299DBF29-7E10-4ADA-AD42-87C398A2F8B0}"/>
    <cellStyle name="Normal 63 49 2" xfId="18029" xr:uid="{379CA1F3-9BF3-40CB-9479-D35B24C46006}"/>
    <cellStyle name="Normal 63 49 3" xfId="24565" xr:uid="{A7EC02C8-17F7-4434-8CA2-AC440C0A5025}"/>
    <cellStyle name="Normal 63 49 4" xfId="30263" xr:uid="{34C48C32-A27D-4F4A-8A9B-38A5E47A08B0}"/>
    <cellStyle name="Normal 63 49 5" xfId="35961" xr:uid="{C3AB2397-262B-4575-8F10-290F24C016D1}"/>
    <cellStyle name="Normal 63 5" xfId="9611" xr:uid="{F901FDDB-31FD-404E-A85F-F0E3DB1D34DE}"/>
    <cellStyle name="Normal 63 5 2" xfId="9612" xr:uid="{B74929A3-410B-48B1-B5D4-66BFFB8B059C}"/>
    <cellStyle name="Normal 63 5 2 2" xfId="18031" xr:uid="{A6323FF7-7CF2-46FF-8134-68064EFA90C4}"/>
    <cellStyle name="Normal 63 5 2 3" xfId="24567" xr:uid="{9A05E063-0BBA-4721-9D37-ED7C334726EE}"/>
    <cellStyle name="Normal 63 5 2 4" xfId="30265" xr:uid="{024D7D08-7FE1-41BC-A403-33BD0905013B}"/>
    <cellStyle name="Normal 63 5 2 5" xfId="35963" xr:uid="{05AC958C-7580-40E1-B544-DB01A28F923C}"/>
    <cellStyle name="Normal 63 5 3" xfId="9613" xr:uid="{99EA8BD6-C0A6-4CCD-AD7F-E26CA091812C}"/>
    <cellStyle name="Normal 63 5 4" xfId="9614" xr:uid="{21D26ED8-3710-4A98-BAE1-B3CA61CE96AE}"/>
    <cellStyle name="Normal 63 5 5" xfId="18030" xr:uid="{1D3BA4A8-8F09-40F3-873F-7BC060469A66}"/>
    <cellStyle name="Normal 63 5 6" xfId="24566" xr:uid="{BEACE61D-7698-4778-B2D0-D1445418C8B7}"/>
    <cellStyle name="Normal 63 5 7" xfId="30264" xr:uid="{9C1BB396-A77B-43F1-B796-CFA95DD0A529}"/>
    <cellStyle name="Normal 63 5 8" xfId="35962" xr:uid="{A2FFD12C-49EF-4250-B7C1-1A984AB683A4}"/>
    <cellStyle name="Normal 63 50" xfId="9615" xr:uid="{BA8DA5E5-B708-49C6-BF5D-AF013D271689}"/>
    <cellStyle name="Normal 63 50 2" xfId="18032" xr:uid="{FD68E2D0-D256-4D07-814D-AAC955527A10}"/>
    <cellStyle name="Normal 63 50 3" xfId="24568" xr:uid="{66BC651F-94EE-42C2-B71D-24DDD614028E}"/>
    <cellStyle name="Normal 63 50 4" xfId="30266" xr:uid="{C12C1ADB-3102-4E9E-9BE7-0B163C153261}"/>
    <cellStyle name="Normal 63 50 5" xfId="35964" xr:uid="{E8069C94-C144-48FE-8E8B-004C291630EE}"/>
    <cellStyle name="Normal 63 51" xfId="9616" xr:uid="{32E76D29-5D5A-401A-B133-586D01CFEFD9}"/>
    <cellStyle name="Normal 63 51 2" xfId="18033" xr:uid="{910A916F-08E4-4F6E-8134-6666F2487774}"/>
    <cellStyle name="Normal 63 51 3" xfId="24569" xr:uid="{A8421323-A0D1-4F17-B379-A95D32024813}"/>
    <cellStyle name="Normal 63 51 4" xfId="30267" xr:uid="{6A3C48BA-D492-4479-99B3-FC31BAB4D562}"/>
    <cellStyle name="Normal 63 51 5" xfId="35965" xr:uid="{9B79E4E3-0B68-40CB-B3D8-8D79CBD3E798}"/>
    <cellStyle name="Normal 63 52" xfId="9617" xr:uid="{7B3A926C-421E-4829-B336-70F66CEF4158}"/>
    <cellStyle name="Normal 63 52 2" xfId="18034" xr:uid="{1B931BBE-1B09-4749-A076-9CC56D5725D5}"/>
    <cellStyle name="Normal 63 52 3" xfId="24570" xr:uid="{7CF22C3F-D818-4AB6-B0D9-271B4C17F6E4}"/>
    <cellStyle name="Normal 63 52 4" xfId="30268" xr:uid="{B6E1DFD0-29A6-4A22-805E-1E0376591605}"/>
    <cellStyle name="Normal 63 52 5" xfId="35966" xr:uid="{CE97C9C6-F5F3-4DCB-B204-9CFFE980EAEA}"/>
    <cellStyle name="Normal 63 53" xfId="9618" xr:uid="{35525A20-8F83-4112-BBE0-9498405089F6}"/>
    <cellStyle name="Normal 63 53 2" xfId="18035" xr:uid="{696E71DD-77EF-43BA-BC51-09180FA1646D}"/>
    <cellStyle name="Normal 63 53 3" xfId="24571" xr:uid="{AD395BB4-8431-4E42-9135-74A1A191A4A7}"/>
    <cellStyle name="Normal 63 53 4" xfId="30269" xr:uid="{1A2E5271-6201-4887-9341-87195A30046F}"/>
    <cellStyle name="Normal 63 53 5" xfId="35967" xr:uid="{151747C8-5AB8-438A-B6F1-1F48F561F9DC}"/>
    <cellStyle name="Normal 63 54" xfId="9619" xr:uid="{E6666A5C-05A4-4FF1-8DEF-7BDD80FA242A}"/>
    <cellStyle name="Normal 63 54 2" xfId="18036" xr:uid="{151FB9C6-0101-47E3-9AB7-5047CA3A11A4}"/>
    <cellStyle name="Normal 63 54 3" xfId="24572" xr:uid="{1E60EEEF-7093-4417-B147-4F6533F40484}"/>
    <cellStyle name="Normal 63 54 4" xfId="30270" xr:uid="{CBC4A696-0B69-436D-ADFB-2884CA269B4C}"/>
    <cellStyle name="Normal 63 54 5" xfId="35968" xr:uid="{9CB2676F-20C5-4486-989E-4F5FDF9FCEB3}"/>
    <cellStyle name="Normal 63 55" xfId="9620" xr:uid="{A99FA705-F3E7-4467-A21A-04229C6B46D3}"/>
    <cellStyle name="Normal 63 55 2" xfId="18037" xr:uid="{726B965C-CBF3-40DA-BFF2-96D368138785}"/>
    <cellStyle name="Normal 63 55 3" xfId="24573" xr:uid="{FDCC314E-83D1-4F07-938B-133C085D4F6D}"/>
    <cellStyle name="Normal 63 55 4" xfId="30271" xr:uid="{6B1B4B26-AD0E-4C66-A1F5-A28F9EB75AB1}"/>
    <cellStyle name="Normal 63 55 5" xfId="35969" xr:uid="{DAC8B84F-243B-4E20-A892-28E4FEDE88BE}"/>
    <cellStyle name="Normal 63 56" xfId="9621" xr:uid="{65A95397-72D8-4043-AC0C-1A1C64DA47BC}"/>
    <cellStyle name="Normal 63 56 2" xfId="18038" xr:uid="{1FF9105B-1F9D-4A49-BB6E-8289D657F87A}"/>
    <cellStyle name="Normal 63 56 3" xfId="24574" xr:uid="{7702F465-2B46-4769-BCA6-BBD1B80938C2}"/>
    <cellStyle name="Normal 63 56 4" xfId="30272" xr:uid="{87D37AF4-1C09-40B6-B8F2-A69FBB8D65D1}"/>
    <cellStyle name="Normal 63 56 5" xfId="35970" xr:uid="{AA9FE71E-6CB0-4638-8ED2-B0B924FE148C}"/>
    <cellStyle name="Normal 63 57" xfId="9622" xr:uid="{467A6D67-EF81-4E31-BCE2-4400C0A7EB64}"/>
    <cellStyle name="Normal 63 57 2" xfId="18039" xr:uid="{0566036D-6FA9-4A90-98C7-9863F7D9DE67}"/>
    <cellStyle name="Normal 63 57 3" xfId="24575" xr:uid="{27FFCB16-FB85-4824-9025-B19C8EC5D4A7}"/>
    <cellStyle name="Normal 63 57 4" xfId="30273" xr:uid="{BB79BC51-275D-4A48-A299-BD9DF3B063DF}"/>
    <cellStyle name="Normal 63 57 5" xfId="35971" xr:uid="{5AA8F7DC-ADBB-4E6C-A824-210FE9649475}"/>
    <cellStyle name="Normal 63 58" xfId="9623" xr:uid="{4DDB10D8-C7F2-46A9-888F-1B054B1B0546}"/>
    <cellStyle name="Normal 63 58 2" xfId="18040" xr:uid="{9C94756B-D8B6-4F7A-9A45-819C3E1DA5C4}"/>
    <cellStyle name="Normal 63 58 3" xfId="24576" xr:uid="{A9B881D1-2620-4C45-9088-14437C75FD07}"/>
    <cellStyle name="Normal 63 58 4" xfId="30274" xr:uid="{96AFD49F-E441-417D-998E-30DE187D1543}"/>
    <cellStyle name="Normal 63 58 5" xfId="35972" xr:uid="{EAD3E618-B253-4197-B55B-755CFA71A657}"/>
    <cellStyle name="Normal 63 59" xfId="9624" xr:uid="{E6CD65BC-2CCD-450E-B682-26C084CF79D1}"/>
    <cellStyle name="Normal 63 59 2" xfId="18041" xr:uid="{E0F83164-1DA0-412E-B7F7-9574B5D6D6A6}"/>
    <cellStyle name="Normal 63 59 3" xfId="24577" xr:uid="{01D02800-55A3-4581-AF85-E8D44B58873A}"/>
    <cellStyle name="Normal 63 59 4" xfId="30275" xr:uid="{7E205CF6-8D42-4322-A1E5-274322035208}"/>
    <cellStyle name="Normal 63 59 5" xfId="35973" xr:uid="{E70B4CCB-75D3-49F4-A63A-B3AEEC6DAB3E}"/>
    <cellStyle name="Normal 63 6" xfId="9625" xr:uid="{D5DCEAFD-7DE6-49F8-913C-74C241CEB3E6}"/>
    <cellStyle name="Normal 63 6 2" xfId="9626" xr:uid="{C84F7617-0085-4FC7-929A-7DF6AF224711}"/>
    <cellStyle name="Normal 63 6 2 2" xfId="18043" xr:uid="{AB1D67D6-58E4-4F81-9F9C-32A3CAE06174}"/>
    <cellStyle name="Normal 63 6 2 3" xfId="24579" xr:uid="{7DA55A6F-DA22-4C9F-B848-780268FD1133}"/>
    <cellStyle name="Normal 63 6 2 4" xfId="30277" xr:uid="{EABA313F-4298-41FF-BC45-6FD3AAA58B38}"/>
    <cellStyle name="Normal 63 6 2 5" xfId="35975" xr:uid="{15EABA47-4998-4DF5-BC69-97906BA7D980}"/>
    <cellStyle name="Normal 63 6 3" xfId="9627" xr:uid="{AD9ED358-0CC0-457A-9D1E-4F528B0619DB}"/>
    <cellStyle name="Normal 63 6 4" xfId="9628" xr:uid="{C691CC9E-B03A-422C-89DB-E20FAC747FD4}"/>
    <cellStyle name="Normal 63 6 5" xfId="18042" xr:uid="{42EF2B3B-DA7F-4B63-A372-6E2AA1551C5B}"/>
    <cellStyle name="Normal 63 6 6" xfId="24578" xr:uid="{DB6AFCA6-F086-4025-B106-A9205B0EAD61}"/>
    <cellStyle name="Normal 63 6 7" xfId="30276" xr:uid="{F564FEE0-5AB9-4843-AA6D-3826FA1166C1}"/>
    <cellStyle name="Normal 63 6 8" xfId="35974" xr:uid="{EC38842F-39F1-4C55-80BC-41E97D1667A2}"/>
    <cellStyle name="Normal 63 60" xfId="9629" xr:uid="{5717CF16-E050-466D-8EB4-DEDEED8D1127}"/>
    <cellStyle name="Normal 63 60 2" xfId="18044" xr:uid="{04E8936F-67C2-4938-A7E1-656D39F2DD89}"/>
    <cellStyle name="Normal 63 60 3" xfId="24580" xr:uid="{A79A26E4-770C-4F00-8887-66F12A9EF3AC}"/>
    <cellStyle name="Normal 63 60 4" xfId="30278" xr:uid="{A5E6D690-D454-4E5E-92CE-4B9C9C34F6FD}"/>
    <cellStyle name="Normal 63 60 5" xfId="35976" xr:uid="{155B034E-8990-4DA4-8658-3423131AEC55}"/>
    <cellStyle name="Normal 63 61" xfId="9630" xr:uid="{98AC22C0-3DAD-48DF-8B0F-D44C837128CE}"/>
    <cellStyle name="Normal 63 61 2" xfId="18045" xr:uid="{FEBB2655-FF2F-4838-8B0B-ED5C187DE3C7}"/>
    <cellStyle name="Normal 63 61 3" xfId="24581" xr:uid="{96355124-60CA-48E1-97CC-CBBE02E205D2}"/>
    <cellStyle name="Normal 63 61 4" xfId="30279" xr:uid="{C833604C-5F1D-4876-BB36-2356D8611559}"/>
    <cellStyle name="Normal 63 61 5" xfId="35977" xr:uid="{88B7AD10-628F-4DF0-BB5E-B26F9FD6E83F}"/>
    <cellStyle name="Normal 63 62" xfId="9631" xr:uid="{0F95B7F7-B76B-4C40-BC0F-3528A51C6B6F}"/>
    <cellStyle name="Normal 63 62 2" xfId="18046" xr:uid="{63C94C36-F6D4-4FA8-91CD-AE33D58F1AB6}"/>
    <cellStyle name="Normal 63 62 3" xfId="24582" xr:uid="{5DEB63F0-E574-45E0-95DF-26042EA7E469}"/>
    <cellStyle name="Normal 63 62 4" xfId="30280" xr:uid="{42928830-7F0E-4D2E-90F9-15AC872FA320}"/>
    <cellStyle name="Normal 63 62 5" xfId="35978" xr:uid="{D7F5589F-08D7-4801-BE99-BBD44F5E7B51}"/>
    <cellStyle name="Normal 63 7" xfId="9632" xr:uid="{7AAB0A2B-9BCD-4436-B040-9271AD8BD999}"/>
    <cellStyle name="Normal 63 7 2" xfId="9633" xr:uid="{E6770335-7DDF-4446-8B1B-0477426695E8}"/>
    <cellStyle name="Normal 63 7 2 2" xfId="18048" xr:uid="{E2B80E2E-6E1D-479B-8DA4-62EB45E2C8C1}"/>
    <cellStyle name="Normal 63 7 2 3" xfId="24584" xr:uid="{EFF0E2B6-8FBD-4FFA-88B7-8A60E312D562}"/>
    <cellStyle name="Normal 63 7 2 4" xfId="30282" xr:uid="{47748861-E5DC-4B34-AA1C-C800985CCD53}"/>
    <cellStyle name="Normal 63 7 2 5" xfId="35980" xr:uid="{F4AE9D36-F1DF-4A3E-987C-6C828835CD6E}"/>
    <cellStyle name="Normal 63 7 3" xfId="9634" xr:uid="{44F864CE-910E-415B-86DE-CDECAA7D35C3}"/>
    <cellStyle name="Normal 63 7 4" xfId="9635" xr:uid="{F5DDE547-8B93-4B6E-9026-AE34E9D32A3F}"/>
    <cellStyle name="Normal 63 7 5" xfId="18047" xr:uid="{994B1A4D-EB0D-4C66-BFC1-B4D11CDEBF5A}"/>
    <cellStyle name="Normal 63 7 6" xfId="24583" xr:uid="{DEF8ED72-2E6D-4068-BDD0-4126DC9F013B}"/>
    <cellStyle name="Normal 63 7 7" xfId="30281" xr:uid="{97505626-FE97-469D-9443-E0FC4C6EBD02}"/>
    <cellStyle name="Normal 63 7 8" xfId="35979" xr:uid="{BB89CA30-ADF2-4D0D-9B9A-D6A170365EF7}"/>
    <cellStyle name="Normal 63 8" xfId="9636" xr:uid="{E0536A6A-BB71-4861-8E47-66AB25D2B68E}"/>
    <cellStyle name="Normal 63 8 2" xfId="9637" xr:uid="{3FB85116-5183-4D64-9722-59607FEB70D0}"/>
    <cellStyle name="Normal 63 8 2 2" xfId="18050" xr:uid="{C676108A-6EE2-428C-9A24-501B2E1ED76D}"/>
    <cellStyle name="Normal 63 8 2 3" xfId="24586" xr:uid="{E6BEA22B-0E19-4D97-BD72-4B338FA0461E}"/>
    <cellStyle name="Normal 63 8 2 4" xfId="30284" xr:uid="{44BEA017-F3C8-418C-9A0A-BB3CABA911E8}"/>
    <cellStyle name="Normal 63 8 2 5" xfId="35982" xr:uid="{4214F52E-67BD-44DD-B72F-9D5B6E40CBD3}"/>
    <cellStyle name="Normal 63 8 3" xfId="9638" xr:uid="{FCC2F91E-B502-4555-8515-8AA4D588A415}"/>
    <cellStyle name="Normal 63 8 4" xfId="9639" xr:uid="{5999154F-789D-4A69-9396-C243F64046BF}"/>
    <cellStyle name="Normal 63 8 5" xfId="18049" xr:uid="{E7DD0F1E-5F44-4E27-895F-700725B01FDB}"/>
    <cellStyle name="Normal 63 8 6" xfId="24585" xr:uid="{87D40427-86C3-4556-ADD0-BA60AACEEA60}"/>
    <cellStyle name="Normal 63 8 7" xfId="30283" xr:uid="{D6750264-A7AB-4371-8519-B2B33413FCB7}"/>
    <cellStyle name="Normal 63 8 8" xfId="35981" xr:uid="{E94C8C83-6DB8-4F03-ADFE-36FB6C6B9B5B}"/>
    <cellStyle name="Normal 63 9" xfId="9640" xr:uid="{352410AF-5963-49C9-9390-8668B27B2509}"/>
    <cellStyle name="Normal 63 9 2" xfId="9641" xr:uid="{E0D9768E-5684-4297-A610-20FF31B77FC0}"/>
    <cellStyle name="Normal 63 9 2 2" xfId="18052" xr:uid="{3F4257E7-EDF9-40FD-B182-2AA0AEE497EB}"/>
    <cellStyle name="Normal 63 9 2 3" xfId="24588" xr:uid="{745446B1-23E3-49F8-BF0B-C0C53B6FE9E9}"/>
    <cellStyle name="Normal 63 9 2 4" xfId="30286" xr:uid="{66BC4F1E-82F9-4B79-9B33-9AB8E79CDFA9}"/>
    <cellStyle name="Normal 63 9 2 5" xfId="35984" xr:uid="{9869C3C0-DF6F-4441-A972-EFDED3232293}"/>
    <cellStyle name="Normal 63 9 3" xfId="9642" xr:uid="{8D6D0908-EDE4-4D24-8032-945EADDC3D49}"/>
    <cellStyle name="Normal 63 9 4" xfId="9643" xr:uid="{4F1A555D-2F1B-4785-A649-ACC3388D0D19}"/>
    <cellStyle name="Normal 63 9 5" xfId="18051" xr:uid="{FD38A5A5-5AD6-4C9E-B647-438C0D42815F}"/>
    <cellStyle name="Normal 63 9 6" xfId="24587" xr:uid="{15517448-2B39-4172-B612-22088A8822A8}"/>
    <cellStyle name="Normal 63 9 7" xfId="30285" xr:uid="{755F0D2D-8412-43E2-BE35-42DD292F1675}"/>
    <cellStyle name="Normal 63 9 8" xfId="35983" xr:uid="{2493DFDD-8B4C-43CA-BBAB-FBD491AFFDA9}"/>
    <cellStyle name="Normal 64" xfId="1220" xr:uid="{86D2D6A8-E1D3-4C98-9F49-41749B8C0A4E}"/>
    <cellStyle name="Normal 64 10" xfId="9644" xr:uid="{F2736892-9B57-4F11-A526-C103E28B5907}"/>
    <cellStyle name="Normal 64 10 2" xfId="9645" xr:uid="{B6F48F32-F320-4E30-8A74-EE25E308F140}"/>
    <cellStyle name="Normal 64 10 2 2" xfId="18054" xr:uid="{BB6BE2BE-46CF-4B40-BE01-69DDB3730D3B}"/>
    <cellStyle name="Normal 64 10 2 3" xfId="24590" xr:uid="{C98B255D-9465-427B-8029-92715407F3E0}"/>
    <cellStyle name="Normal 64 10 2 4" xfId="30288" xr:uid="{79FA9B10-5DC4-4D87-B612-52F7161188AB}"/>
    <cellStyle name="Normal 64 10 2 5" xfId="35986" xr:uid="{B84ADF0D-F426-4D1C-8EC6-4DC8DD0529DE}"/>
    <cellStyle name="Normal 64 10 3" xfId="9646" xr:uid="{479B41D6-1F07-471C-887C-C76D1BA901A4}"/>
    <cellStyle name="Normal 64 10 4" xfId="9647" xr:uid="{FB6E9613-0584-4859-AE00-0263193ADEAC}"/>
    <cellStyle name="Normal 64 10 5" xfId="18053" xr:uid="{860A515D-A165-411E-977E-C194A48CCBDF}"/>
    <cellStyle name="Normal 64 10 6" xfId="24589" xr:uid="{9ECF48B4-AFD6-4EC9-B276-E587E6805388}"/>
    <cellStyle name="Normal 64 10 7" xfId="30287" xr:uid="{0612A343-DC89-4B23-8EC6-088BA7F4BF97}"/>
    <cellStyle name="Normal 64 10 8" xfId="35985" xr:uid="{F520BA26-0EDC-4B68-A60D-787BFD72C81E}"/>
    <cellStyle name="Normal 64 11" xfId="9648" xr:uid="{FCCCCEF5-15E6-494E-8D47-8E38309155CB}"/>
    <cellStyle name="Normal 64 11 2" xfId="9649" xr:uid="{FB04581B-36E7-4E8A-970F-CEB5486A7FAD}"/>
    <cellStyle name="Normal 64 11 2 2" xfId="18056" xr:uid="{CB2EFFA9-36B6-44B4-AC0E-8091B50F8A8A}"/>
    <cellStyle name="Normal 64 11 2 3" xfId="24592" xr:uid="{168DB79F-7073-41BF-BE7E-A8E36039FEE3}"/>
    <cellStyle name="Normal 64 11 2 4" xfId="30290" xr:uid="{DBC98409-774E-49AE-A79D-1B14FF5EB9A3}"/>
    <cellStyle name="Normal 64 11 2 5" xfId="35988" xr:uid="{9B99281E-7D91-4F45-ADD4-0728C1222C93}"/>
    <cellStyle name="Normal 64 11 3" xfId="9650" xr:uid="{1BA84576-E17E-4CCA-A589-5D27EFE3C71D}"/>
    <cellStyle name="Normal 64 11 4" xfId="9651" xr:uid="{480B7F1A-31E6-41D1-9F09-184F2B38A93D}"/>
    <cellStyle name="Normal 64 11 5" xfId="18055" xr:uid="{D3A3FE32-6E78-4994-B979-0F694683CAA5}"/>
    <cellStyle name="Normal 64 11 6" xfId="24591" xr:uid="{2EE3DB16-9BDF-4060-9A96-9E5932BF28AA}"/>
    <cellStyle name="Normal 64 11 7" xfId="30289" xr:uid="{4D061DE9-B3AD-45C2-BC52-32030D529ACF}"/>
    <cellStyle name="Normal 64 11 8" xfId="35987" xr:uid="{CC97AD66-101A-41FF-AF4D-4B4333D7AAFE}"/>
    <cellStyle name="Normal 64 12" xfId="9652" xr:uid="{2215E1C1-B7F2-49C5-A5AB-0BF1CA891D37}"/>
    <cellStyle name="Normal 64 12 2" xfId="9653" xr:uid="{58170A53-0A22-4E85-BF75-03C1B9109E0A}"/>
    <cellStyle name="Normal 64 12 2 2" xfId="18058" xr:uid="{5AF1C10C-A3C1-4B5D-928B-CA3F29705871}"/>
    <cellStyle name="Normal 64 12 2 3" xfId="24594" xr:uid="{3C2F0946-6AFA-4FD7-BFAF-455E69B904FA}"/>
    <cellStyle name="Normal 64 12 2 4" xfId="30292" xr:uid="{97992FA2-9742-4464-AB5E-4F0EC9F15BE2}"/>
    <cellStyle name="Normal 64 12 2 5" xfId="35990" xr:uid="{DC56664D-963A-483D-9D5C-86BE455FD088}"/>
    <cellStyle name="Normal 64 12 3" xfId="9654" xr:uid="{9F297DCF-0590-42D5-ABE1-FB1519A58214}"/>
    <cellStyle name="Normal 64 12 4" xfId="9655" xr:uid="{626E6C12-9E46-4E42-99F6-6E574165E476}"/>
    <cellStyle name="Normal 64 12 5" xfId="18057" xr:uid="{09192DEC-E3B6-42E6-9DC4-1B86057E60C2}"/>
    <cellStyle name="Normal 64 12 6" xfId="24593" xr:uid="{58EE5676-851A-4A39-825E-C67DF54F8F7D}"/>
    <cellStyle name="Normal 64 12 7" xfId="30291" xr:uid="{43149384-8E89-4B94-8F77-1B616E73A818}"/>
    <cellStyle name="Normal 64 12 8" xfId="35989" xr:uid="{C5291843-634C-4291-921E-66C45EA6962C}"/>
    <cellStyle name="Normal 64 13" xfId="9656" xr:uid="{7DBC4B14-3DB4-4330-B11F-CFE037E3FCEB}"/>
    <cellStyle name="Normal 64 13 2" xfId="9657" xr:uid="{159A0EE3-84A8-4903-B36E-AB73BCB3D032}"/>
    <cellStyle name="Normal 64 13 2 2" xfId="18060" xr:uid="{561CF8D1-9125-454D-9132-FC20EA9DC842}"/>
    <cellStyle name="Normal 64 13 2 3" xfId="24596" xr:uid="{B9FE12BD-3F5B-4D1F-BF0B-9DD295A7FC23}"/>
    <cellStyle name="Normal 64 13 2 4" xfId="30294" xr:uid="{F0EB4BF6-B0DC-42EF-9C2F-32754B6387F1}"/>
    <cellStyle name="Normal 64 13 2 5" xfId="35992" xr:uid="{B1B21B44-0C2C-426A-A719-3B256041093D}"/>
    <cellStyle name="Normal 64 13 3" xfId="9658" xr:uid="{36D860E4-1453-4C21-B953-57D3FCCD6BB3}"/>
    <cellStyle name="Normal 64 13 4" xfId="9659" xr:uid="{C0928F17-A58E-4D25-A62C-890CDA434245}"/>
    <cellStyle name="Normal 64 13 5" xfId="18059" xr:uid="{98968D0B-0E02-484F-A252-B6023A9A7424}"/>
    <cellStyle name="Normal 64 13 6" xfId="24595" xr:uid="{606E19AC-29AD-4AAD-8D91-29A80CF995A5}"/>
    <cellStyle name="Normal 64 13 7" xfId="30293" xr:uid="{6FE057FC-73E7-42EB-8DB3-E303DF2740D4}"/>
    <cellStyle name="Normal 64 13 8" xfId="35991" xr:uid="{320810CC-EFA0-4C09-836D-9877DB602BFB}"/>
    <cellStyle name="Normal 64 14" xfId="9660" xr:uid="{66F45EF5-D636-42D7-9A7A-345541A2791D}"/>
    <cellStyle name="Normal 64 14 2" xfId="9661" xr:uid="{FB0D6A8D-8E04-4E8E-9350-4202FCD2F394}"/>
    <cellStyle name="Normal 64 14 2 2" xfId="18062" xr:uid="{40E38EDD-94B8-4DEF-A75C-7B321E4129A1}"/>
    <cellStyle name="Normal 64 14 2 3" xfId="24598" xr:uid="{6BB3E26D-EA36-4E64-B9B2-8DDA8410BBD3}"/>
    <cellStyle name="Normal 64 14 2 4" xfId="30296" xr:uid="{2BA2051F-B480-41AA-9DFD-456F043A5EC2}"/>
    <cellStyle name="Normal 64 14 2 5" xfId="35994" xr:uid="{FD143F63-3F39-4B20-B436-3D474E9DD2F4}"/>
    <cellStyle name="Normal 64 14 3" xfId="9662" xr:uid="{4DAB8B7F-9201-4F17-8224-8819468028DD}"/>
    <cellStyle name="Normal 64 14 4" xfId="9663" xr:uid="{B271F7A7-8D18-4EC2-81B4-DA1ED48236C5}"/>
    <cellStyle name="Normal 64 14 5" xfId="18061" xr:uid="{2F70CC3B-DC7A-4BD0-96FE-70C055DA7F0B}"/>
    <cellStyle name="Normal 64 14 6" xfId="24597" xr:uid="{8AE8AC3E-4267-41BA-ADB8-A498AA4D3C3F}"/>
    <cellStyle name="Normal 64 14 7" xfId="30295" xr:uid="{AB8D0B7F-79CF-441E-81B5-0129B354466A}"/>
    <cellStyle name="Normal 64 14 8" xfId="35993" xr:uid="{C08F9E5D-0DC4-4D98-8D1F-9277874395A7}"/>
    <cellStyle name="Normal 64 15" xfId="9664" xr:uid="{FB76F255-00C6-4006-A599-46C32832CAB0}"/>
    <cellStyle name="Normal 64 15 2" xfId="9665" xr:uid="{67C9E72E-3FE8-48FA-AE7E-6BCCEFBD6722}"/>
    <cellStyle name="Normal 64 15 2 2" xfId="18064" xr:uid="{877FD72A-FAB1-4FEA-88C8-A08FF4D73F73}"/>
    <cellStyle name="Normal 64 15 2 3" xfId="24600" xr:uid="{EEC77AF0-80D3-4922-9A82-57F56FB0F4F0}"/>
    <cellStyle name="Normal 64 15 2 4" xfId="30298" xr:uid="{7CC33174-7660-4FAC-B02F-2C6E5F4B0A42}"/>
    <cellStyle name="Normal 64 15 2 5" xfId="35996" xr:uid="{FB3C5A30-8E89-40CE-BF99-8D7E791AFF35}"/>
    <cellStyle name="Normal 64 15 3" xfId="9666" xr:uid="{FCE94266-FF0C-4F8F-B28D-7E9EC0491D1A}"/>
    <cellStyle name="Normal 64 15 4" xfId="9667" xr:uid="{C8E8EA2D-E5D8-4E21-867F-2CC92B251110}"/>
    <cellStyle name="Normal 64 15 5" xfId="18063" xr:uid="{A92E8209-D076-4777-B7A5-99FB0B96CC3C}"/>
    <cellStyle name="Normal 64 15 6" xfId="24599" xr:uid="{CC5A0449-E667-4464-A318-138D28CDE88B}"/>
    <cellStyle name="Normal 64 15 7" xfId="30297" xr:uid="{8D94C861-5C37-489B-8BAD-3D61828AC51F}"/>
    <cellStyle name="Normal 64 15 8" xfId="35995" xr:uid="{3F6100C2-96D3-427F-B822-29E0BA8385AE}"/>
    <cellStyle name="Normal 64 16" xfId="9668" xr:uid="{A8436A33-9576-4268-A1CD-ADC0178B65E8}"/>
    <cellStyle name="Normal 64 16 2" xfId="9669" xr:uid="{0B35C36C-1447-4582-A661-87C862FB474B}"/>
    <cellStyle name="Normal 64 16 2 2" xfId="18066" xr:uid="{78E71048-189F-4802-8473-8703E4BFE302}"/>
    <cellStyle name="Normal 64 16 2 3" xfId="24602" xr:uid="{B0FDA010-78E6-49AF-8DAA-B8831FC7AB12}"/>
    <cellStyle name="Normal 64 16 2 4" xfId="30300" xr:uid="{A6EF1280-5FAA-4007-B192-DE88F7CDBDC8}"/>
    <cellStyle name="Normal 64 16 2 5" xfId="35998" xr:uid="{7D6C31C2-EDB7-48A7-90D9-5A36121FA4CE}"/>
    <cellStyle name="Normal 64 16 3" xfId="9670" xr:uid="{190FF6E4-CF6E-48A3-9D1C-188131AC26BF}"/>
    <cellStyle name="Normal 64 16 4" xfId="9671" xr:uid="{25FDEEA4-61A2-4F04-AC0B-A13F14B31F8C}"/>
    <cellStyle name="Normal 64 16 5" xfId="18065" xr:uid="{64A65CA2-B8BB-4AD3-B73E-AD7F791AC7F5}"/>
    <cellStyle name="Normal 64 16 6" xfId="24601" xr:uid="{E3490E10-8EBF-49BA-8357-BD638B36DA9F}"/>
    <cellStyle name="Normal 64 16 7" xfId="30299" xr:uid="{891EB436-027B-4E1C-8E7B-512A9A9A5632}"/>
    <cellStyle name="Normal 64 16 8" xfId="35997" xr:uid="{75F8B9D5-FC00-4CE0-829B-D3CB280A160C}"/>
    <cellStyle name="Normal 64 17" xfId="9672" xr:uid="{6A1C3701-B74B-484E-8BD0-F2242E424F6E}"/>
    <cellStyle name="Normal 64 17 2" xfId="9673" xr:uid="{3E557F70-9333-4797-BFBD-7B7FFF841E26}"/>
    <cellStyle name="Normal 64 17 2 2" xfId="18068" xr:uid="{80D89624-4B89-4AED-B0FE-E3C73EFB024A}"/>
    <cellStyle name="Normal 64 17 2 3" xfId="24604" xr:uid="{8F0A0A1C-8D44-4C6A-8168-9E6C1861A5D7}"/>
    <cellStyle name="Normal 64 17 2 4" xfId="30302" xr:uid="{6FB114C2-2EDB-4D3B-9B9B-8FCA528C1B0E}"/>
    <cellStyle name="Normal 64 17 2 5" xfId="36000" xr:uid="{0AD96D70-95AC-4D97-822D-D649E7104B9D}"/>
    <cellStyle name="Normal 64 17 3" xfId="9674" xr:uid="{A6DD5567-F9EA-46EF-A151-5EB4C02585FB}"/>
    <cellStyle name="Normal 64 17 4" xfId="9675" xr:uid="{AF6C2142-DBDF-470A-BA28-E837F070DB52}"/>
    <cellStyle name="Normal 64 17 5" xfId="18067" xr:uid="{77D00C43-F83E-48A3-8962-D5FB983A8326}"/>
    <cellStyle name="Normal 64 17 6" xfId="24603" xr:uid="{B7B21BD8-6A08-4E3E-BD7D-207105118956}"/>
    <cellStyle name="Normal 64 17 7" xfId="30301" xr:uid="{B61BE96C-E034-448C-AC78-4A78C8B420E1}"/>
    <cellStyle name="Normal 64 17 8" xfId="35999" xr:uid="{0D1F0ED7-848D-4BAA-A2B9-005DF7F19F74}"/>
    <cellStyle name="Normal 64 18" xfId="9676" xr:uid="{E4227815-88F2-4783-9F96-AD85AF24FFA3}"/>
    <cellStyle name="Normal 64 18 2" xfId="9677" xr:uid="{4B9BEBE4-4993-49D0-AC77-BBEA66367571}"/>
    <cellStyle name="Normal 64 18 2 2" xfId="18070" xr:uid="{F194E0D4-E1E7-459E-96F3-A8D080F37E63}"/>
    <cellStyle name="Normal 64 18 2 3" xfId="24606" xr:uid="{E3492D6E-790D-48BB-8365-CFD6AE804D16}"/>
    <cellStyle name="Normal 64 18 2 4" xfId="30304" xr:uid="{7BB53322-C322-4778-97C7-127C97AB569F}"/>
    <cellStyle name="Normal 64 18 2 5" xfId="36002" xr:uid="{C48601B2-D958-4789-BF2F-77A5D02100D2}"/>
    <cellStyle name="Normal 64 18 3" xfId="9678" xr:uid="{D7293E7F-FECB-4A55-9ACB-BE217BECE39F}"/>
    <cellStyle name="Normal 64 18 4" xfId="9679" xr:uid="{5A961E14-5012-4590-937B-CFB1197BBA7B}"/>
    <cellStyle name="Normal 64 18 5" xfId="18069" xr:uid="{89617291-61D4-46DD-8B16-358226CBABA9}"/>
    <cellStyle name="Normal 64 18 6" xfId="24605" xr:uid="{D7A09D7B-A390-4C32-9AFB-09BCE65C8E89}"/>
    <cellStyle name="Normal 64 18 7" xfId="30303" xr:uid="{CE80E2F4-DF6A-4474-AFEA-AA723CF6BA8E}"/>
    <cellStyle name="Normal 64 18 8" xfId="36001" xr:uid="{2916EBFD-EBB1-432A-B2FA-A57EF4F5C34B}"/>
    <cellStyle name="Normal 64 19" xfId="9680" xr:uid="{798921E9-0ABB-4AC4-B7DE-6ECE2233A4B9}"/>
    <cellStyle name="Normal 64 19 2" xfId="9681" xr:uid="{B6B5ECEC-5D4C-4933-8F51-1C25C1C23C5A}"/>
    <cellStyle name="Normal 64 19 2 2" xfId="18072" xr:uid="{CFF8FBC5-AEF5-4E4E-B8E9-D7208962B122}"/>
    <cellStyle name="Normal 64 19 2 3" xfId="24608" xr:uid="{C79491F6-1B0B-4024-A96C-8D293EE86DAB}"/>
    <cellStyle name="Normal 64 19 2 4" xfId="30306" xr:uid="{04DA24DE-E41E-4CE1-AA2A-C8139F7DB8AF}"/>
    <cellStyle name="Normal 64 19 2 5" xfId="36004" xr:uid="{9F6F9498-01C6-4D91-98F8-5E369126488A}"/>
    <cellStyle name="Normal 64 19 3" xfId="9682" xr:uid="{393E505A-4D88-4121-BEED-691977A0406E}"/>
    <cellStyle name="Normal 64 19 4" xfId="9683" xr:uid="{92C94980-E51B-458C-B946-58F94A80FE41}"/>
    <cellStyle name="Normal 64 19 5" xfId="18071" xr:uid="{E2C90F7D-B04E-40FC-BB7A-BA02C3A8ACB7}"/>
    <cellStyle name="Normal 64 19 6" xfId="24607" xr:uid="{11EF6B1C-0387-4677-ACCD-AE1B4B25E7CF}"/>
    <cellStyle name="Normal 64 19 7" xfId="30305" xr:uid="{2D3CB430-5330-4319-AECB-56E24BF5886B}"/>
    <cellStyle name="Normal 64 19 8" xfId="36003" xr:uid="{9BE18AA2-455C-4808-A2B2-70DC0D3C3629}"/>
    <cellStyle name="Normal 64 2" xfId="1221" xr:uid="{E1588748-0A08-4847-BAA4-6A19C6A28B48}"/>
    <cellStyle name="Normal 64 2 2" xfId="9684" xr:uid="{204BA54A-77B6-4304-8CA3-370DC64E4892}"/>
    <cellStyle name="Normal 64 2 2 2" xfId="18073" xr:uid="{D779DFEE-AF26-4D5D-9FFC-B3CB1D22AE67}"/>
    <cellStyle name="Normal 64 2 2 3" xfId="24609" xr:uid="{A01C404B-FABD-4880-819E-62D38C8F5F07}"/>
    <cellStyle name="Normal 64 2 2 4" xfId="30307" xr:uid="{FF6265F4-2F2F-4B70-8327-0D29785CCD55}"/>
    <cellStyle name="Normal 64 2 2 5" xfId="36005" xr:uid="{AB98A9C0-A97B-428E-B0A1-110C1270E91C}"/>
    <cellStyle name="Normal 64 2 3" xfId="9685" xr:uid="{9D762D61-AE0D-4FEC-9F6D-53BADA7713C7}"/>
    <cellStyle name="Normal 64 2 4" xfId="9686" xr:uid="{93FF48BE-3FA8-4CDD-9BBC-928FD1F108AC}"/>
    <cellStyle name="Normal 64 20" xfId="9687" xr:uid="{CF35B6EF-6376-46E1-8E6D-FC936AEF97B0}"/>
    <cellStyle name="Normal 64 20 2" xfId="18074" xr:uid="{E3EDA559-459A-4779-A12B-06869C1FA488}"/>
    <cellStyle name="Normal 64 20 3" xfId="24610" xr:uid="{26CC62B1-8F0A-4ABF-BDB1-64113612FD88}"/>
    <cellStyle name="Normal 64 20 4" xfId="30308" xr:uid="{8F06E9FD-6D0D-4813-9162-9DEE13D730ED}"/>
    <cellStyle name="Normal 64 20 5" xfId="36006" xr:uid="{B1BE5D0F-0EA0-4F46-BD9D-E5064FD6882F}"/>
    <cellStyle name="Normal 64 21" xfId="9688" xr:uid="{B6902184-9621-4B54-8EDE-486DAFF3B0C4}"/>
    <cellStyle name="Normal 64 21 2" xfId="18075" xr:uid="{4DF7256D-4CF3-4F18-83F0-85E7264AA2AB}"/>
    <cellStyle name="Normal 64 21 3" xfId="24611" xr:uid="{4367E2DD-9F86-42B1-B3D5-D9094303A553}"/>
    <cellStyle name="Normal 64 21 4" xfId="30309" xr:uid="{AF16A172-61B0-4D77-BF13-DC3F05824E78}"/>
    <cellStyle name="Normal 64 21 5" xfId="36007" xr:uid="{E8021519-FD73-4A64-B04F-80681FAFB6E0}"/>
    <cellStyle name="Normal 64 22" xfId="9689" xr:uid="{BC3C65AE-C141-4E8E-86CC-AC0749088B3F}"/>
    <cellStyle name="Normal 64 22 2" xfId="18076" xr:uid="{784082E9-288E-4B4C-BFA7-6AE7330AC31B}"/>
    <cellStyle name="Normal 64 22 3" xfId="24612" xr:uid="{2B80F50F-1682-4C55-B5F6-592984819C99}"/>
    <cellStyle name="Normal 64 22 4" xfId="30310" xr:uid="{6D803FAF-EF75-47A1-9399-A85FAA148AF3}"/>
    <cellStyle name="Normal 64 22 5" xfId="36008" xr:uid="{538AF0EF-3284-4008-806E-DC280046C2FB}"/>
    <cellStyle name="Normal 64 23" xfId="9690" xr:uid="{49B49572-0987-402C-92B9-6E495F5A9A91}"/>
    <cellStyle name="Normal 64 23 2" xfId="18077" xr:uid="{42F9509B-22EF-49C9-B2EC-344EC75455EE}"/>
    <cellStyle name="Normal 64 23 3" xfId="24613" xr:uid="{ADEDAF9A-8F46-481F-A2CB-0B902BBDB1E9}"/>
    <cellStyle name="Normal 64 23 4" xfId="30311" xr:uid="{5FED0C25-E4FD-4741-8883-20A5A6F71BE3}"/>
    <cellStyle name="Normal 64 23 5" xfId="36009" xr:uid="{42616FAA-2753-4082-9123-56DFB43778B6}"/>
    <cellStyle name="Normal 64 24" xfId="9691" xr:uid="{718D7D42-EADE-4385-83D3-7747193FF9C9}"/>
    <cellStyle name="Normal 64 24 2" xfId="18078" xr:uid="{83C64336-151D-47C6-8A4A-871CC8A4088E}"/>
    <cellStyle name="Normal 64 24 3" xfId="24614" xr:uid="{7E209844-2FE4-4E1A-9604-9D4B0AB60D4C}"/>
    <cellStyle name="Normal 64 24 4" xfId="30312" xr:uid="{393B4B0E-1D24-483C-BC0E-EAE0B47A601E}"/>
    <cellStyle name="Normal 64 24 5" xfId="36010" xr:uid="{2479C6B2-8B2D-45B7-B096-6C0B70270C22}"/>
    <cellStyle name="Normal 64 25" xfId="9692" xr:uid="{87A669E5-C2B5-436A-860B-3C8605DEF7CE}"/>
    <cellStyle name="Normal 64 25 2" xfId="18079" xr:uid="{754D1E85-2E37-4AC2-8D3D-9BD188A33529}"/>
    <cellStyle name="Normal 64 25 3" xfId="24615" xr:uid="{021792A1-CBAF-49EB-9716-6FF9441F9C8A}"/>
    <cellStyle name="Normal 64 25 4" xfId="30313" xr:uid="{B184AA8D-88D9-4732-9EBD-24309387A6CC}"/>
    <cellStyle name="Normal 64 25 5" xfId="36011" xr:uid="{57592CFF-6252-4612-902E-BEC5A503CFD0}"/>
    <cellStyle name="Normal 64 26" xfId="9693" xr:uid="{4F5847CA-6038-4F11-B18D-B5C2AF8A5EBE}"/>
    <cellStyle name="Normal 64 26 2" xfId="18080" xr:uid="{B679E02F-0B3F-49B1-A7A0-1383DF8D5707}"/>
    <cellStyle name="Normal 64 26 3" xfId="24616" xr:uid="{936F66C2-3F89-4147-A621-94EC1F923DB1}"/>
    <cellStyle name="Normal 64 26 4" xfId="30314" xr:uid="{B4C1A6CA-A00D-4065-88D3-BB381242E8A3}"/>
    <cellStyle name="Normal 64 26 5" xfId="36012" xr:uid="{A166AEED-84EB-4DD4-BE23-76FDA31BBD25}"/>
    <cellStyle name="Normal 64 27" xfId="9694" xr:uid="{C9FDDDF7-FC11-4BC2-9B39-5D9B7400A190}"/>
    <cellStyle name="Normal 64 27 2" xfId="18081" xr:uid="{A5473E7B-0CD4-44CB-AA5D-D5375CAEBC50}"/>
    <cellStyle name="Normal 64 27 3" xfId="24617" xr:uid="{F2F3AEA6-C67C-4605-866C-A73BFBE8A4C7}"/>
    <cellStyle name="Normal 64 27 4" xfId="30315" xr:uid="{0C49B8EE-A02B-4011-BA92-CD581DF66ECE}"/>
    <cellStyle name="Normal 64 27 5" xfId="36013" xr:uid="{0389CF98-7A47-4B4F-8F62-21234520DC86}"/>
    <cellStyle name="Normal 64 28" xfId="9695" xr:uid="{738A3F83-2E51-48B8-9FB0-811C4CF42FDD}"/>
    <cellStyle name="Normal 64 28 2" xfId="18082" xr:uid="{28B909AE-59F6-45AF-9E47-C2F2342C0431}"/>
    <cellStyle name="Normal 64 28 3" xfId="24618" xr:uid="{BEB77CBB-D64C-48DA-933C-2D6E55A949E7}"/>
    <cellStyle name="Normal 64 28 4" xfId="30316" xr:uid="{51399E5C-7381-4712-A576-EF9265C6D8E2}"/>
    <cellStyle name="Normal 64 28 5" xfId="36014" xr:uid="{F9E604ED-D636-4953-A941-E6847C6961DF}"/>
    <cellStyle name="Normal 64 29" xfId="9696" xr:uid="{993835F5-8924-4897-BBA4-A02E95EE7AAC}"/>
    <cellStyle name="Normal 64 29 2" xfId="18083" xr:uid="{1CC29CA1-05DF-469A-BBB9-08956C8D9F0D}"/>
    <cellStyle name="Normal 64 29 3" xfId="24619" xr:uid="{DA686406-D27A-4236-A3DA-0CEC36640EEB}"/>
    <cellStyle name="Normal 64 29 4" xfId="30317" xr:uid="{2785A089-3822-4E07-A96F-152795641E23}"/>
    <cellStyle name="Normal 64 29 5" xfId="36015" xr:uid="{D189AF64-4FE1-47AE-B12D-1BEA12C76768}"/>
    <cellStyle name="Normal 64 3" xfId="9697" xr:uid="{11447911-32DD-4DE1-B25D-ED53F07C0012}"/>
    <cellStyle name="Normal 64 3 2" xfId="9698" xr:uid="{10CCA142-4ECB-49FA-8220-5379D35C2610}"/>
    <cellStyle name="Normal 64 3 2 2" xfId="18085" xr:uid="{59334EDD-1220-4208-9E19-4578F3D6D3DA}"/>
    <cellStyle name="Normal 64 3 2 3" xfId="24621" xr:uid="{5D60A90A-11FC-4299-874B-CA06A09DA8A1}"/>
    <cellStyle name="Normal 64 3 2 4" xfId="30319" xr:uid="{3B49D3CD-B5DC-4F2E-B096-68B8719B57E4}"/>
    <cellStyle name="Normal 64 3 2 5" xfId="36017" xr:uid="{23EEC9AC-7A47-434D-B1E9-CCF7B04D3AA1}"/>
    <cellStyle name="Normal 64 3 3" xfId="9699" xr:uid="{17A6E0E0-4927-499B-9EA1-E8F4A6028E2E}"/>
    <cellStyle name="Normal 64 3 4" xfId="9700" xr:uid="{FE5B3192-F0CB-4BEA-AB0D-14919D211F4B}"/>
    <cellStyle name="Normal 64 3 5" xfId="18084" xr:uid="{CD054F3E-5952-46D7-B236-98FF789340D1}"/>
    <cellStyle name="Normal 64 3 6" xfId="24620" xr:uid="{007DB78C-6F6A-4FCF-84AF-85E1FA19A9D3}"/>
    <cellStyle name="Normal 64 3 7" xfId="30318" xr:uid="{171739A7-4A4E-4CCD-B5FC-0359621D6306}"/>
    <cellStyle name="Normal 64 3 8" xfId="36016" xr:uid="{C0D4E0EE-496E-492F-9A06-CC58526F0686}"/>
    <cellStyle name="Normal 64 30" xfId="9701" xr:uid="{288D123E-DEA2-4B58-931B-5E34D5B63741}"/>
    <cellStyle name="Normal 64 30 2" xfId="18086" xr:uid="{804FEF84-B551-4384-B6AC-8912F92412C1}"/>
    <cellStyle name="Normal 64 30 3" xfId="24622" xr:uid="{44D1EA33-4341-4310-B4D1-3EB66B0018AD}"/>
    <cellStyle name="Normal 64 30 4" xfId="30320" xr:uid="{B961BC27-DFFB-4694-A86D-247339B7808E}"/>
    <cellStyle name="Normal 64 30 5" xfId="36018" xr:uid="{CF38AE57-6F80-41C9-8F49-329E7E192CF6}"/>
    <cellStyle name="Normal 64 31" xfId="9702" xr:uid="{3B72D1B0-1CE1-4EEF-93EC-EAF87DB78A19}"/>
    <cellStyle name="Normal 64 31 2" xfId="18087" xr:uid="{D8258A6D-3B4D-4CD5-A3F4-EB21E06903CA}"/>
    <cellStyle name="Normal 64 31 3" xfId="24623" xr:uid="{10891C34-0465-4B46-9F1D-249E12AA92AB}"/>
    <cellStyle name="Normal 64 31 4" xfId="30321" xr:uid="{E2BCFB4F-D0EC-4222-947F-55D565875B29}"/>
    <cellStyle name="Normal 64 31 5" xfId="36019" xr:uid="{0B4FA783-CB11-4182-BE36-78127F9B2B8A}"/>
    <cellStyle name="Normal 64 32" xfId="9703" xr:uid="{61341C32-31B6-4E23-ACF5-9AA546AD5D8C}"/>
    <cellStyle name="Normal 64 32 2" xfId="18088" xr:uid="{A94A1203-5DC5-42C2-9CA0-C2E1629ABD61}"/>
    <cellStyle name="Normal 64 32 3" xfId="24624" xr:uid="{BEEB72B0-B569-44FC-A080-26D93FB4457E}"/>
    <cellStyle name="Normal 64 32 4" xfId="30322" xr:uid="{42D1BEDD-B130-412B-A46D-1B8026997F30}"/>
    <cellStyle name="Normal 64 32 5" xfId="36020" xr:uid="{7CEC1863-8348-4971-B9DF-A2E8A8E7F8B6}"/>
    <cellStyle name="Normal 64 33" xfId="9704" xr:uid="{97F5EFCE-FBD5-40D7-BA7E-575D6EA4142F}"/>
    <cellStyle name="Normal 64 33 2" xfId="18089" xr:uid="{9F27626F-FB04-4F0E-B83A-5C34DC58B453}"/>
    <cellStyle name="Normal 64 33 3" xfId="24625" xr:uid="{0DC8EBC2-99A6-4A77-BEC8-DDA12CDD9775}"/>
    <cellStyle name="Normal 64 33 4" xfId="30323" xr:uid="{D6890BD9-DFA6-4AC9-ADA6-C2EA60357454}"/>
    <cellStyle name="Normal 64 33 5" xfId="36021" xr:uid="{85C8D1D3-4805-420A-8A6E-F1DEA14C8344}"/>
    <cellStyle name="Normal 64 34" xfId="9705" xr:uid="{B4E63FE7-35EC-438B-A19D-CFF96E80F30B}"/>
    <cellStyle name="Normal 64 34 2" xfId="18090" xr:uid="{85031945-EE06-45B4-9B97-D8BA12EC3CA9}"/>
    <cellStyle name="Normal 64 34 3" xfId="24626" xr:uid="{A3AE6FA9-DD2F-4A0E-9EE1-8F260A70D1C2}"/>
    <cellStyle name="Normal 64 34 4" xfId="30324" xr:uid="{D7C1C41A-6B1C-491B-BBC8-792463562293}"/>
    <cellStyle name="Normal 64 34 5" xfId="36022" xr:uid="{3CBF1E06-DFA5-406E-97F3-051D9AF31913}"/>
    <cellStyle name="Normal 64 35" xfId="9706" xr:uid="{D896D000-70B0-486D-A251-B7960888DED7}"/>
    <cellStyle name="Normal 64 35 2" xfId="18091" xr:uid="{C8BEF2F1-8052-4544-9D0D-43B10A44E734}"/>
    <cellStyle name="Normal 64 35 3" xfId="24627" xr:uid="{B8FD2ECC-1B28-42C1-941B-87CB8D5CFCA8}"/>
    <cellStyle name="Normal 64 35 4" xfId="30325" xr:uid="{2A652A6F-0641-42BC-BE24-969E4C674962}"/>
    <cellStyle name="Normal 64 35 5" xfId="36023" xr:uid="{8AA533DF-1F57-45A8-A42B-242E7CE11A79}"/>
    <cellStyle name="Normal 64 36" xfId="9707" xr:uid="{47D048C0-A7B1-4CCE-837B-54557521CF4D}"/>
    <cellStyle name="Normal 64 36 2" xfId="18092" xr:uid="{19964CFA-9F30-41BD-B724-DE8F5C713E9B}"/>
    <cellStyle name="Normal 64 36 3" xfId="24628" xr:uid="{BBC5F771-D0CF-44BC-8036-EB15FC63DB32}"/>
    <cellStyle name="Normal 64 36 4" xfId="30326" xr:uid="{12E8C671-03C6-4AA7-BA5D-D56B4C29B2D3}"/>
    <cellStyle name="Normal 64 36 5" xfId="36024" xr:uid="{C8FCF010-5CBA-46CF-8BF3-BD520F30B04B}"/>
    <cellStyle name="Normal 64 37" xfId="9708" xr:uid="{D5C1AA7E-29F1-4080-A749-F0F22124A271}"/>
    <cellStyle name="Normal 64 37 2" xfId="18093" xr:uid="{366F1EB8-F1B6-4D52-8BA0-DDE79F68D5FF}"/>
    <cellStyle name="Normal 64 37 3" xfId="24629" xr:uid="{53348529-97B8-46E8-849C-BF8933EBABEC}"/>
    <cellStyle name="Normal 64 37 4" xfId="30327" xr:uid="{F3E04151-B2B6-4A7A-8E39-7EBC7E866D6B}"/>
    <cellStyle name="Normal 64 37 5" xfId="36025" xr:uid="{81639A11-EFCA-4A30-838C-6289C18C815B}"/>
    <cellStyle name="Normal 64 38" xfId="9709" xr:uid="{60BD5AB8-09F8-4A22-AA0B-D95F6C72F4AC}"/>
    <cellStyle name="Normal 64 38 2" xfId="18094" xr:uid="{209C99EF-9F09-4E5E-BB1D-9059C507AABA}"/>
    <cellStyle name="Normal 64 38 3" xfId="24630" xr:uid="{BEFF2670-1E2A-4F51-A507-B610B31643F0}"/>
    <cellStyle name="Normal 64 38 4" xfId="30328" xr:uid="{F146B6FC-E45E-4A97-9324-8F4B433435A4}"/>
    <cellStyle name="Normal 64 38 5" xfId="36026" xr:uid="{DE71A245-39BC-42B0-861F-0A488982DCA6}"/>
    <cellStyle name="Normal 64 39" xfId="9710" xr:uid="{268D871F-9129-4155-80CC-845D7562FC91}"/>
    <cellStyle name="Normal 64 39 2" xfId="18095" xr:uid="{E4490B50-2F42-468D-AE30-C6A69A40D818}"/>
    <cellStyle name="Normal 64 39 3" xfId="24631" xr:uid="{4CD8ADB6-40B4-4407-A45F-C938CD4552A8}"/>
    <cellStyle name="Normal 64 39 4" xfId="30329" xr:uid="{49B8D692-C6E2-45F3-BE95-46DDF5AD50EE}"/>
    <cellStyle name="Normal 64 39 5" xfId="36027" xr:uid="{4F2133D1-CA8A-497C-9713-63510EC99612}"/>
    <cellStyle name="Normal 64 4" xfId="9711" xr:uid="{69266D43-968F-4277-93B3-F06E957C6D2A}"/>
    <cellStyle name="Normal 64 4 2" xfId="9712" xr:uid="{6E7D1234-A2F6-41D1-AC62-6C211E553E71}"/>
    <cellStyle name="Normal 64 4 2 2" xfId="18097" xr:uid="{1AA067BD-3EE3-4D89-A69D-DBF80DD48C78}"/>
    <cellStyle name="Normal 64 4 2 3" xfId="24633" xr:uid="{6C3255FB-1C70-4291-9723-9B54318412D3}"/>
    <cellStyle name="Normal 64 4 2 4" xfId="30331" xr:uid="{7E709C33-3F70-4F72-A7C7-72F011B379BC}"/>
    <cellStyle name="Normal 64 4 2 5" xfId="36029" xr:uid="{40217D2F-5C8D-466A-BBF5-421B99DCF142}"/>
    <cellStyle name="Normal 64 4 3" xfId="9713" xr:uid="{2C623107-58C7-459D-ACDC-3B814D12E66D}"/>
    <cellStyle name="Normal 64 4 4" xfId="9714" xr:uid="{250F9467-64E3-4992-8479-2C6BF6DAD3C1}"/>
    <cellStyle name="Normal 64 4 5" xfId="18096" xr:uid="{7BE6504A-9CD4-4DD7-91B1-727940AB2CB8}"/>
    <cellStyle name="Normal 64 4 6" xfId="24632" xr:uid="{187A495D-E222-4E5E-940A-96DFACDAA5CA}"/>
    <cellStyle name="Normal 64 4 7" xfId="30330" xr:uid="{45F70670-8AE1-4E11-AA25-C6561032E89F}"/>
    <cellStyle name="Normal 64 4 8" xfId="36028" xr:uid="{D5813EB0-37E3-45CE-BF43-6D9477F09C5C}"/>
    <cellStyle name="Normal 64 40" xfId="9715" xr:uid="{676CE948-DC55-44DF-971A-7EF025E6C8A6}"/>
    <cellStyle name="Normal 64 40 2" xfId="18098" xr:uid="{A3C2C5EC-0C3A-463E-BB00-EF591B68878A}"/>
    <cellStyle name="Normal 64 40 3" xfId="24634" xr:uid="{C70A3B01-8473-4D44-BA4E-2F0DFEBD81EF}"/>
    <cellStyle name="Normal 64 40 4" xfId="30332" xr:uid="{1D0C83F2-432E-4509-8E32-B499B428FFB7}"/>
    <cellStyle name="Normal 64 40 5" xfId="36030" xr:uid="{DE26E0B7-5B38-4DE0-920F-71E375312168}"/>
    <cellStyle name="Normal 64 41" xfId="9716" xr:uid="{80B79583-2078-48B1-B445-CEAF2E831F49}"/>
    <cellStyle name="Normal 64 41 2" xfId="18099" xr:uid="{466EFFCE-A39F-4C08-AE7B-0938B61C8221}"/>
    <cellStyle name="Normal 64 41 3" xfId="24635" xr:uid="{1E7F4CC9-7710-4D34-B69C-7A8705952B3E}"/>
    <cellStyle name="Normal 64 41 4" xfId="30333" xr:uid="{1B61F031-BDC5-4E0D-87A8-7BED33250061}"/>
    <cellStyle name="Normal 64 41 5" xfId="36031" xr:uid="{4B8249BB-D6FC-4D22-9DA6-765448B8F436}"/>
    <cellStyle name="Normal 64 42" xfId="9717" xr:uid="{26228AF9-7DC3-4F9F-AABE-560096C18FF1}"/>
    <cellStyle name="Normal 64 42 2" xfId="18100" xr:uid="{062B2182-AD71-4A06-9B7C-DF4B7D1BF68A}"/>
    <cellStyle name="Normal 64 42 3" xfId="24636" xr:uid="{8C064DB3-7681-4119-BBD3-0A476A942C23}"/>
    <cellStyle name="Normal 64 42 4" xfId="30334" xr:uid="{4BEB916A-1F29-4037-BFC9-4D7121B728E0}"/>
    <cellStyle name="Normal 64 42 5" xfId="36032" xr:uid="{0C700634-1EF4-41C4-A4B9-70BBF98E870F}"/>
    <cellStyle name="Normal 64 43" xfId="9718" xr:uid="{FB532D6A-A23C-4509-9440-6674AA88F837}"/>
    <cellStyle name="Normal 64 43 2" xfId="18101" xr:uid="{E6A47ECF-0B29-4B89-9F30-3C7115AF6FAB}"/>
    <cellStyle name="Normal 64 43 3" xfId="24637" xr:uid="{D6C49C64-4065-42A9-A432-E5D609183962}"/>
    <cellStyle name="Normal 64 43 4" xfId="30335" xr:uid="{C65B4B1C-F1EA-4514-BF0A-593A25C02AAD}"/>
    <cellStyle name="Normal 64 43 5" xfId="36033" xr:uid="{84434850-9126-46F1-B933-2A842599403B}"/>
    <cellStyle name="Normal 64 44" xfId="9719" xr:uid="{626BA974-DFD5-4354-8328-0EA33494ED2E}"/>
    <cellStyle name="Normal 64 44 2" xfId="18102" xr:uid="{B66FE350-9844-4926-9B23-8116A98EBF3D}"/>
    <cellStyle name="Normal 64 44 3" xfId="24638" xr:uid="{AE0D6563-8712-45C9-A7DE-2510843F35A3}"/>
    <cellStyle name="Normal 64 44 4" xfId="30336" xr:uid="{8A6429B9-ACFF-4E24-B7E2-F918A418E5C2}"/>
    <cellStyle name="Normal 64 44 5" xfId="36034" xr:uid="{89CB9B28-FD13-4851-B916-E638E3691118}"/>
    <cellStyle name="Normal 64 45" xfId="9720" xr:uid="{D73AD960-F60F-4B92-9EE3-E29F119BE4DB}"/>
    <cellStyle name="Normal 64 45 2" xfId="18103" xr:uid="{125463E6-4443-4108-B55F-A741DC6152B3}"/>
    <cellStyle name="Normal 64 45 3" xfId="24639" xr:uid="{75E6FA4B-935E-41A8-B109-F8380BC20C99}"/>
    <cellStyle name="Normal 64 45 4" xfId="30337" xr:uid="{1607C134-F5C3-437E-9621-ED03FAF483F4}"/>
    <cellStyle name="Normal 64 45 5" xfId="36035" xr:uid="{1415F2EA-CC52-4E6A-805C-485CE9AB899A}"/>
    <cellStyle name="Normal 64 46" xfId="9721" xr:uid="{6C7B6E57-8965-4124-B94E-9DEFFE41EC3A}"/>
    <cellStyle name="Normal 64 46 2" xfId="18104" xr:uid="{7831AB1D-F684-468A-94D3-61E3D38C4391}"/>
    <cellStyle name="Normal 64 46 3" xfId="24640" xr:uid="{EC98A80C-C10B-4970-ADD2-F91B99D4BB47}"/>
    <cellStyle name="Normal 64 46 4" xfId="30338" xr:uid="{511F0C15-E0B7-4C27-853A-D9BE9ABA607E}"/>
    <cellStyle name="Normal 64 46 5" xfId="36036" xr:uid="{CE3B5B72-D1B8-4E12-A74A-C89CAA8CCA59}"/>
    <cellStyle name="Normal 64 47" xfId="9722" xr:uid="{7892E454-4FD6-4EBA-B399-3A2A08F8D0A8}"/>
    <cellStyle name="Normal 64 47 2" xfId="18105" xr:uid="{CC2E2BF1-C67D-4745-ADC2-EFAC42E9300B}"/>
    <cellStyle name="Normal 64 47 3" xfId="24641" xr:uid="{6EAD801C-52CE-43C2-8977-B3C493FC7E8A}"/>
    <cellStyle name="Normal 64 47 4" xfId="30339" xr:uid="{7C667A0E-1227-43C0-AC06-112C82770B14}"/>
    <cellStyle name="Normal 64 47 5" xfId="36037" xr:uid="{95AC97C2-8195-4934-BA03-A0EB6BBFC1F9}"/>
    <cellStyle name="Normal 64 48" xfId="9723" xr:uid="{04314B32-452D-4406-8D41-2CD8F3540B9C}"/>
    <cellStyle name="Normal 64 48 2" xfId="18106" xr:uid="{9507AC23-AE2E-4D0B-8AAE-134936C288DF}"/>
    <cellStyle name="Normal 64 48 3" xfId="24642" xr:uid="{760944B2-275F-4209-9981-A60FB8117F66}"/>
    <cellStyle name="Normal 64 48 4" xfId="30340" xr:uid="{D81ECA24-7355-4524-8B27-F828A6D7B280}"/>
    <cellStyle name="Normal 64 48 5" xfId="36038" xr:uid="{3075BB63-023C-45C9-B2C1-C1745C06880A}"/>
    <cellStyle name="Normal 64 49" xfId="9724" xr:uid="{7BF16074-C1AB-42AE-B507-0011CB803968}"/>
    <cellStyle name="Normal 64 49 2" xfId="18107" xr:uid="{7CD4526C-7379-4CE6-B447-A3D4429DD45E}"/>
    <cellStyle name="Normal 64 49 3" xfId="24643" xr:uid="{4619E79A-0032-4861-AEE4-6A41C6C17583}"/>
    <cellStyle name="Normal 64 49 4" xfId="30341" xr:uid="{E637F9AB-CB4E-4DBD-B605-8E2B4E6EF307}"/>
    <cellStyle name="Normal 64 49 5" xfId="36039" xr:uid="{0A601C83-6C87-4D36-AA6C-74B2A49DEA6A}"/>
    <cellStyle name="Normal 64 5" xfId="9725" xr:uid="{ADA2E882-63CD-4BFF-95A4-B6F6E1EC7453}"/>
    <cellStyle name="Normal 64 5 2" xfId="9726" xr:uid="{1A9369A7-2BDA-4F40-B330-07E2F1523CEB}"/>
    <cellStyle name="Normal 64 5 2 2" xfId="18109" xr:uid="{FEEEC69A-5A2A-4AE2-AE33-601E965870D8}"/>
    <cellStyle name="Normal 64 5 2 3" xfId="24645" xr:uid="{69B0A674-DE4F-4BD0-9B80-F194631625FD}"/>
    <cellStyle name="Normal 64 5 2 4" xfId="30343" xr:uid="{679A4508-2AFD-4E3A-B039-81727DE2361A}"/>
    <cellStyle name="Normal 64 5 2 5" xfId="36041" xr:uid="{4D5D420A-7AAD-49B0-AF7F-F8FFDEB049F3}"/>
    <cellStyle name="Normal 64 5 3" xfId="9727" xr:uid="{A5EE5355-C665-4F31-AE67-0631A9A559EA}"/>
    <cellStyle name="Normal 64 5 4" xfId="9728" xr:uid="{7AD456E9-20F1-46A9-B0F3-F6D4F92621CB}"/>
    <cellStyle name="Normal 64 5 5" xfId="18108" xr:uid="{70C11623-34B1-4BDE-A0C3-DC81D044E01B}"/>
    <cellStyle name="Normal 64 5 6" xfId="24644" xr:uid="{44D61662-759F-4DF2-90B0-6F7952A5E386}"/>
    <cellStyle name="Normal 64 5 7" xfId="30342" xr:uid="{4E763ECF-DA2A-4CED-9D98-D208A357FC93}"/>
    <cellStyle name="Normal 64 5 8" xfId="36040" xr:uid="{7C09D28C-77BA-42D8-82FA-B7036A723C65}"/>
    <cellStyle name="Normal 64 50" xfId="9729" xr:uid="{10EFE1B9-862C-4B25-8AA1-CE6CA89CA079}"/>
    <cellStyle name="Normal 64 50 2" xfId="18110" xr:uid="{BD130FAC-A5A1-465D-83B2-9F4345C5130C}"/>
    <cellStyle name="Normal 64 50 3" xfId="24646" xr:uid="{33849CB5-D68C-4940-8278-609FD5D61977}"/>
    <cellStyle name="Normal 64 50 4" xfId="30344" xr:uid="{3734CC9B-138D-4114-A584-3DB1BEB54423}"/>
    <cellStyle name="Normal 64 50 5" xfId="36042" xr:uid="{944E2A21-FFC6-4AD7-843F-F0626C462FD7}"/>
    <cellStyle name="Normal 64 51" xfId="9730" xr:uid="{A0FB078C-D773-47CC-8A66-AFDCF8A5E6ED}"/>
    <cellStyle name="Normal 64 51 2" xfId="18111" xr:uid="{0B17E959-78C2-4292-8C39-9D673CB2A178}"/>
    <cellStyle name="Normal 64 51 3" xfId="24647" xr:uid="{5B0C4414-A113-484F-9231-BA46C5CD0639}"/>
    <cellStyle name="Normal 64 51 4" xfId="30345" xr:uid="{C5B7101D-3B58-4DBC-A878-2C29B28393E5}"/>
    <cellStyle name="Normal 64 51 5" xfId="36043" xr:uid="{B6BA00F4-1D84-4DF8-9EEE-13CDC5AB607E}"/>
    <cellStyle name="Normal 64 52" xfId="9731" xr:uid="{4F1C5DCF-14F0-4F6D-B690-712D2F6D4B50}"/>
    <cellStyle name="Normal 64 52 2" xfId="18112" xr:uid="{82ACD471-8A5C-496A-BF4F-89ECDCFEC830}"/>
    <cellStyle name="Normal 64 52 3" xfId="24648" xr:uid="{8342AE61-D25A-49F1-A223-41F337AD311B}"/>
    <cellStyle name="Normal 64 52 4" xfId="30346" xr:uid="{5A029BB6-F2B9-476B-B8D6-5AC0F8B9419F}"/>
    <cellStyle name="Normal 64 52 5" xfId="36044" xr:uid="{E2B4F168-9183-4A91-9A84-8CA3CDEF7325}"/>
    <cellStyle name="Normal 64 53" xfId="9732" xr:uid="{8ACE2FA4-403C-4AB8-93A3-C01D861060FB}"/>
    <cellStyle name="Normal 64 53 2" xfId="18113" xr:uid="{BF46FB72-5069-4BA5-A52C-4BF46034A753}"/>
    <cellStyle name="Normal 64 53 3" xfId="24649" xr:uid="{41B9DCA3-6496-4134-B90D-4CA17702C5B5}"/>
    <cellStyle name="Normal 64 53 4" xfId="30347" xr:uid="{A9E7FB11-4C41-4C94-ACBA-5A5815E4AB50}"/>
    <cellStyle name="Normal 64 53 5" xfId="36045" xr:uid="{59A9E2B3-15B3-4BAB-A0F2-926F0CFFEB4F}"/>
    <cellStyle name="Normal 64 54" xfId="9733" xr:uid="{0A67570D-9316-432F-97ED-86B50C099819}"/>
    <cellStyle name="Normal 64 54 2" xfId="18114" xr:uid="{E057C382-76F8-4BF5-897E-2E66F6467834}"/>
    <cellStyle name="Normal 64 54 3" xfId="24650" xr:uid="{7C2E9577-D4F6-48BA-9E90-A9A19B0D0755}"/>
    <cellStyle name="Normal 64 54 4" xfId="30348" xr:uid="{A4FCCFE1-4E70-44E5-ADDF-DDD2B2345E3B}"/>
    <cellStyle name="Normal 64 54 5" xfId="36046" xr:uid="{5B2FBDAF-A89B-45BF-AFFE-5493C5316C79}"/>
    <cellStyle name="Normal 64 55" xfId="9734" xr:uid="{1E202C73-916E-4E03-8765-8B31F587A666}"/>
    <cellStyle name="Normal 64 55 2" xfId="18115" xr:uid="{1CEF790A-BB38-48A6-A932-155AF1547820}"/>
    <cellStyle name="Normal 64 55 3" xfId="24651" xr:uid="{99923601-4EEC-4C83-8AAE-4A5EFE28D229}"/>
    <cellStyle name="Normal 64 55 4" xfId="30349" xr:uid="{A0AA670E-6385-4B34-8009-1C83B231C4D6}"/>
    <cellStyle name="Normal 64 55 5" xfId="36047" xr:uid="{AD9861B3-166C-43C5-AB31-6BD781A4DFD6}"/>
    <cellStyle name="Normal 64 56" xfId="9735" xr:uid="{0ED2030C-0798-4105-849D-446AE3E54E32}"/>
    <cellStyle name="Normal 64 56 2" xfId="18116" xr:uid="{1B8EBA5B-4CD7-4D48-8191-FAF90DCA2E40}"/>
    <cellStyle name="Normal 64 56 3" xfId="24652" xr:uid="{AD9DBAF3-2AB5-4A38-A2DA-C035F1747F7D}"/>
    <cellStyle name="Normal 64 56 4" xfId="30350" xr:uid="{4248094A-2CF3-4624-8084-F2E5EF9A72F7}"/>
    <cellStyle name="Normal 64 56 5" xfId="36048" xr:uid="{EB4F3292-FF5A-496C-978D-9290FC6A648C}"/>
    <cellStyle name="Normal 64 57" xfId="9736" xr:uid="{5F99D28B-1C73-4278-A97F-1A52C9B1C8FA}"/>
    <cellStyle name="Normal 64 57 2" xfId="18117" xr:uid="{E03C9AF6-49D7-49C7-A97D-8659D8724B5C}"/>
    <cellStyle name="Normal 64 57 3" xfId="24653" xr:uid="{4227B6F6-DC65-4508-8580-E2E27997B491}"/>
    <cellStyle name="Normal 64 57 4" xfId="30351" xr:uid="{D108356B-F7F0-4DEE-875A-B197B5CCCCB5}"/>
    <cellStyle name="Normal 64 57 5" xfId="36049" xr:uid="{9753A129-CC56-4671-B60F-A1B1267C0BBC}"/>
    <cellStyle name="Normal 64 58" xfId="9737" xr:uid="{CCBB149B-D359-499A-AE6A-06AEE7B297F3}"/>
    <cellStyle name="Normal 64 58 2" xfId="18118" xr:uid="{795CEE1E-C713-468A-BCA0-51F546F7BCEC}"/>
    <cellStyle name="Normal 64 58 3" xfId="24654" xr:uid="{769517FF-8697-4592-945B-A77AF989821E}"/>
    <cellStyle name="Normal 64 58 4" xfId="30352" xr:uid="{C3996E5B-8C7F-4BB8-A911-DE1FD4A54CF9}"/>
    <cellStyle name="Normal 64 58 5" xfId="36050" xr:uid="{B526B08D-A887-48B5-A35D-C5543ED0C3CE}"/>
    <cellStyle name="Normal 64 59" xfId="9738" xr:uid="{EA6F9E15-7CE5-4EAE-969E-ED7A3FAF4429}"/>
    <cellStyle name="Normal 64 59 2" xfId="18119" xr:uid="{E83A3258-57DE-4941-ABB4-CFB431DE1375}"/>
    <cellStyle name="Normal 64 59 3" xfId="24655" xr:uid="{31068D63-5ACA-4784-A6A2-20F4929CC5B3}"/>
    <cellStyle name="Normal 64 59 4" xfId="30353" xr:uid="{6F40EFF3-21FF-4C35-8C90-F53E17D748FA}"/>
    <cellStyle name="Normal 64 59 5" xfId="36051" xr:uid="{E32972CB-A9F6-4292-BA74-A871BE9CE937}"/>
    <cellStyle name="Normal 64 6" xfId="9739" xr:uid="{E2F12015-E7AE-4421-9266-F65C8030F6D7}"/>
    <cellStyle name="Normal 64 6 2" xfId="9740" xr:uid="{34805506-0DBE-483A-B848-BEE1BEF08E26}"/>
    <cellStyle name="Normal 64 6 2 2" xfId="18121" xr:uid="{4D5B8C6C-92E4-4D73-BD49-2F1E93B45FFF}"/>
    <cellStyle name="Normal 64 6 2 3" xfId="24657" xr:uid="{1C21CCB9-4FFE-4BA1-83F9-7CA43797C5CE}"/>
    <cellStyle name="Normal 64 6 2 4" xfId="30355" xr:uid="{C63882A7-8524-4054-890E-024D3B018DF8}"/>
    <cellStyle name="Normal 64 6 2 5" xfId="36053" xr:uid="{FF544CE6-7060-424B-9CBC-ACADC6E57271}"/>
    <cellStyle name="Normal 64 6 3" xfId="9741" xr:uid="{20C0AE3A-F1DA-4448-BAFF-038C2515E065}"/>
    <cellStyle name="Normal 64 6 4" xfId="9742" xr:uid="{987AC635-F95A-4C4F-A2A2-5F3D42CF3FC3}"/>
    <cellStyle name="Normal 64 6 5" xfId="18120" xr:uid="{17C3D029-89D2-45A0-8AD3-07DE5B713E02}"/>
    <cellStyle name="Normal 64 6 6" xfId="24656" xr:uid="{C5377DF6-326D-4B21-8F84-862D5078B144}"/>
    <cellStyle name="Normal 64 6 7" xfId="30354" xr:uid="{E1EAB79E-4E90-4427-8EA7-7549959F212A}"/>
    <cellStyle name="Normal 64 6 8" xfId="36052" xr:uid="{DCB0FBFC-5A34-4B48-B738-8F430D89EB01}"/>
    <cellStyle name="Normal 64 60" xfId="9743" xr:uid="{A2836DC8-8FD6-4F1A-9B35-40DCAF71AC3B}"/>
    <cellStyle name="Normal 64 60 2" xfId="18122" xr:uid="{14309F12-4B39-4BBC-99BB-BBFC3886B099}"/>
    <cellStyle name="Normal 64 60 3" xfId="24658" xr:uid="{948307E3-BF54-4B13-BBAE-98243B61FA2C}"/>
    <cellStyle name="Normal 64 60 4" xfId="30356" xr:uid="{38ACDC91-C6B2-40B9-BFDB-62B47661900E}"/>
    <cellStyle name="Normal 64 60 5" xfId="36054" xr:uid="{8A37A965-EC56-48C2-BDF0-942DF349E47C}"/>
    <cellStyle name="Normal 64 61" xfId="9744" xr:uid="{02763350-E88E-48CD-8480-BD85B1729CCE}"/>
    <cellStyle name="Normal 64 61 2" xfId="18123" xr:uid="{068EF28C-6295-481E-A9C7-836AED0F56F0}"/>
    <cellStyle name="Normal 64 61 3" xfId="24659" xr:uid="{706189AF-5A23-4087-87C1-24A1739A4FC1}"/>
    <cellStyle name="Normal 64 61 4" xfId="30357" xr:uid="{B49CFC5B-D3C9-4F08-826E-2D1DC91437E3}"/>
    <cellStyle name="Normal 64 61 5" xfId="36055" xr:uid="{05A94006-3E5C-44AA-94DE-093726CA40A5}"/>
    <cellStyle name="Normal 64 62" xfId="9745" xr:uid="{CF7CED9A-D02F-4151-BFE3-CAD305E1A8D7}"/>
    <cellStyle name="Normal 64 62 2" xfId="18124" xr:uid="{6B40B940-1857-4FED-B0F3-8ECC47517CE7}"/>
    <cellStyle name="Normal 64 62 3" xfId="24660" xr:uid="{5A08ECC9-6F6D-4978-9C00-29B7A641CD4C}"/>
    <cellStyle name="Normal 64 62 4" xfId="30358" xr:uid="{E6C3904A-55E2-4D24-9735-4265DF8083B1}"/>
    <cellStyle name="Normal 64 62 5" xfId="36056" xr:uid="{DF7F2219-EB81-4B5D-80B7-98038E26876D}"/>
    <cellStyle name="Normal 64 7" xfId="9746" xr:uid="{2E74BDB1-D961-4585-BAD2-4B8EB1982305}"/>
    <cellStyle name="Normal 64 7 2" xfId="9747" xr:uid="{DC4842F4-4CCB-4CA3-AC41-4C8C4C6AAE7B}"/>
    <cellStyle name="Normal 64 7 2 2" xfId="18126" xr:uid="{E320DFED-DD23-48CA-A217-EAD30DC2D84D}"/>
    <cellStyle name="Normal 64 7 2 3" xfId="24662" xr:uid="{9A269F4C-C85C-40D1-8063-4921A6861F94}"/>
    <cellStyle name="Normal 64 7 2 4" xfId="30360" xr:uid="{381909BA-AC91-4C96-9287-01DD548C94CF}"/>
    <cellStyle name="Normal 64 7 2 5" xfId="36058" xr:uid="{0491CEF0-3E87-44D0-AB1D-E6BB40721F59}"/>
    <cellStyle name="Normal 64 7 3" xfId="9748" xr:uid="{72BEFC62-8303-4307-AE58-2257D431FD68}"/>
    <cellStyle name="Normal 64 7 4" xfId="9749" xr:uid="{C6D77754-D2DF-43FC-8DDE-F7978844BC90}"/>
    <cellStyle name="Normal 64 7 5" xfId="18125" xr:uid="{E199F16B-B618-462C-A2D1-267E73121DE8}"/>
    <cellStyle name="Normal 64 7 6" xfId="24661" xr:uid="{EBD0A861-0C8C-415D-A9E2-E65D8F3D6A9C}"/>
    <cellStyle name="Normal 64 7 7" xfId="30359" xr:uid="{CF6E420A-0E63-4352-AD4F-10F41073C9A2}"/>
    <cellStyle name="Normal 64 7 8" xfId="36057" xr:uid="{48BB2962-0C29-4DBF-8623-D12C6938ADB3}"/>
    <cellStyle name="Normal 64 8" xfId="9750" xr:uid="{74106D64-3564-474C-A2CE-DCE7B85E28D3}"/>
    <cellStyle name="Normal 64 8 2" xfId="9751" xr:uid="{AE9D88E6-3787-494E-BDA2-7FACAA02871E}"/>
    <cellStyle name="Normal 64 8 2 2" xfId="18128" xr:uid="{4FE1B2B4-F8F8-4722-9DFF-94D2157C9923}"/>
    <cellStyle name="Normal 64 8 2 3" xfId="24664" xr:uid="{BDCF7D85-515F-4A31-AC87-4E866E29BE41}"/>
    <cellStyle name="Normal 64 8 2 4" xfId="30362" xr:uid="{B8E25DEC-69A8-4A61-9695-1E69D70D436E}"/>
    <cellStyle name="Normal 64 8 2 5" xfId="36060" xr:uid="{53812AEC-4E16-4A0E-81B6-82E0554C19BC}"/>
    <cellStyle name="Normal 64 8 3" xfId="9752" xr:uid="{0037F9E3-E3B1-4EC1-8377-B2A3A226B47B}"/>
    <cellStyle name="Normal 64 8 4" xfId="9753" xr:uid="{A72D69E0-EEC5-4B2E-860C-59EFB39DB740}"/>
    <cellStyle name="Normal 64 8 5" xfId="18127" xr:uid="{817915F2-F46A-411C-9DF5-49D5C6C9089D}"/>
    <cellStyle name="Normal 64 8 6" xfId="24663" xr:uid="{98242745-1ADA-4F81-B9A2-0413A2F08DA3}"/>
    <cellStyle name="Normal 64 8 7" xfId="30361" xr:uid="{5017FE5C-0DD7-4E8C-943B-70C6F1E43981}"/>
    <cellStyle name="Normal 64 8 8" xfId="36059" xr:uid="{323F8FFC-A45F-4B15-899C-49B6B48EA158}"/>
    <cellStyle name="Normal 64 9" xfId="9754" xr:uid="{C2359A31-2BAC-4608-9CB2-9E2995E36710}"/>
    <cellStyle name="Normal 64 9 2" xfId="9755" xr:uid="{E2458971-B9FA-4403-B06A-44116541C0E5}"/>
    <cellStyle name="Normal 64 9 2 2" xfId="18130" xr:uid="{03AEBF9C-7AD0-4F8F-AD80-F22DB19CDC1E}"/>
    <cellStyle name="Normal 64 9 2 3" xfId="24666" xr:uid="{66C57931-D6C8-4560-8E89-23291DFF1EBB}"/>
    <cellStyle name="Normal 64 9 2 4" xfId="30364" xr:uid="{514201FE-1014-4B15-B4B3-57CF87C97D11}"/>
    <cellStyle name="Normal 64 9 2 5" xfId="36062" xr:uid="{AA9F56E1-3C5D-4D7D-A53F-C5B68351589B}"/>
    <cellStyle name="Normal 64 9 3" xfId="9756" xr:uid="{1FC9F7ED-8935-4B00-B9C0-7B9ACAD0862B}"/>
    <cellStyle name="Normal 64 9 4" xfId="9757" xr:uid="{5B98E544-C8F6-4DD6-976F-C235E65768A1}"/>
    <cellStyle name="Normal 64 9 5" xfId="18129" xr:uid="{00F0503A-E77C-4F7A-A918-A1088D0D42EA}"/>
    <cellStyle name="Normal 64 9 6" xfId="24665" xr:uid="{704D64EC-2969-4256-B7F8-7264E4F1B8A8}"/>
    <cellStyle name="Normal 64 9 7" xfId="30363" xr:uid="{16CA56D9-921E-4789-9A59-508C847AF663}"/>
    <cellStyle name="Normal 64 9 8" xfId="36061" xr:uid="{B42F5196-1887-45E2-9027-702B03AD5E78}"/>
    <cellStyle name="Normal 65" xfId="1222" xr:uid="{F09B799C-80C4-440E-9A5C-A1B97F1FF241}"/>
    <cellStyle name="Normal 65 10" xfId="9758" xr:uid="{EE694FAE-7379-4AAF-B55E-2F48429E3223}"/>
    <cellStyle name="Normal 65 10 2" xfId="9759" xr:uid="{0998E89F-16D8-4B26-8421-7947E6B3B20C}"/>
    <cellStyle name="Normal 65 10 2 2" xfId="18132" xr:uid="{E9A8676D-BA7D-47EF-BE4D-90CBF4E89326}"/>
    <cellStyle name="Normal 65 10 2 3" xfId="24668" xr:uid="{8BFF11FA-41F7-4260-9786-AD6C5B36908F}"/>
    <cellStyle name="Normal 65 10 2 4" xfId="30366" xr:uid="{1660AD47-78F2-4249-B595-AE2912546F1C}"/>
    <cellStyle name="Normal 65 10 2 5" xfId="36064" xr:uid="{C2E41056-1EF2-4629-93D0-38018A1D69C9}"/>
    <cellStyle name="Normal 65 10 3" xfId="9760" xr:uid="{E9815626-5212-40CB-AA05-848F45C42CF1}"/>
    <cellStyle name="Normal 65 10 4" xfId="9761" xr:uid="{D5285A17-71C9-425E-B107-5D8408421A4E}"/>
    <cellStyle name="Normal 65 10 5" xfId="18131" xr:uid="{8F115A4B-2025-44CE-83B2-395B1AACDC6B}"/>
    <cellStyle name="Normal 65 10 6" xfId="24667" xr:uid="{901EDCD6-3913-4100-BCF9-FA5CF258BD51}"/>
    <cellStyle name="Normal 65 10 7" xfId="30365" xr:uid="{F624AEFC-A16F-46C9-A0C1-8BED1509E0C4}"/>
    <cellStyle name="Normal 65 10 8" xfId="36063" xr:uid="{DF646046-0421-447C-9D6E-2DE59C7E2B18}"/>
    <cellStyle name="Normal 65 11" xfId="9762" xr:uid="{38BE89BE-9102-4051-8B26-B81A8F3F1F77}"/>
    <cellStyle name="Normal 65 11 2" xfId="9763" xr:uid="{8F1AB22A-4E53-4E91-A9EE-1A6355FF8071}"/>
    <cellStyle name="Normal 65 11 2 2" xfId="18134" xr:uid="{E797F986-403B-4103-A6E0-8206BA8C9C68}"/>
    <cellStyle name="Normal 65 11 2 3" xfId="24670" xr:uid="{7A6AFFF5-0807-4257-A85F-0F0B71F84E0B}"/>
    <cellStyle name="Normal 65 11 2 4" xfId="30368" xr:uid="{0CD8DCF2-CA57-48EB-95BA-B09BF72B7E42}"/>
    <cellStyle name="Normal 65 11 2 5" xfId="36066" xr:uid="{4849A633-47F9-431D-A6CB-030FF064C8B6}"/>
    <cellStyle name="Normal 65 11 3" xfId="9764" xr:uid="{385471DD-22E9-4424-A8F8-F6FD1393CA75}"/>
    <cellStyle name="Normal 65 11 4" xfId="9765" xr:uid="{00D261EB-566E-43A9-B65B-41DE6032867A}"/>
    <cellStyle name="Normal 65 11 5" xfId="18133" xr:uid="{2D4938F8-9640-42AA-9A6F-C36E0CC4F514}"/>
    <cellStyle name="Normal 65 11 6" xfId="24669" xr:uid="{3446A497-BA29-490C-A3EC-C262EC531B5C}"/>
    <cellStyle name="Normal 65 11 7" xfId="30367" xr:uid="{F7F53127-9E7D-4D07-9902-7190AC9AFF41}"/>
    <cellStyle name="Normal 65 11 8" xfId="36065" xr:uid="{4C20831E-9A6C-4210-BB67-E6428CFF0BBC}"/>
    <cellStyle name="Normal 65 12" xfId="9766" xr:uid="{5E2D5D46-C49B-41A0-95AE-8EAE6E705FC8}"/>
    <cellStyle name="Normal 65 12 2" xfId="9767" xr:uid="{5758DDBB-601B-4644-8D0E-510F72A2DEEE}"/>
    <cellStyle name="Normal 65 12 2 2" xfId="18136" xr:uid="{8EB6C584-FD27-4CF1-BCFB-0D606C1C6904}"/>
    <cellStyle name="Normal 65 12 2 3" xfId="24672" xr:uid="{649269D6-0BB8-4BC3-B71F-9AC76176E535}"/>
    <cellStyle name="Normal 65 12 2 4" xfId="30370" xr:uid="{3C49A1CE-2DFE-46CE-BD43-2412D84D2EFF}"/>
    <cellStyle name="Normal 65 12 2 5" xfId="36068" xr:uid="{06EC4DED-9D6E-45D5-B02E-85C176CFF13E}"/>
    <cellStyle name="Normal 65 12 3" xfId="9768" xr:uid="{BA417333-1802-4C07-A081-8922E3136CC3}"/>
    <cellStyle name="Normal 65 12 4" xfId="9769" xr:uid="{17E4D10D-2EB6-41F9-AE46-9CEDB2F62BFC}"/>
    <cellStyle name="Normal 65 12 5" xfId="18135" xr:uid="{6F1C6AEA-0C2F-4223-9498-6B665E788234}"/>
    <cellStyle name="Normal 65 12 6" xfId="24671" xr:uid="{FE43DADE-220C-483E-9184-EA7E07F59C9E}"/>
    <cellStyle name="Normal 65 12 7" xfId="30369" xr:uid="{1A33E04E-A526-407C-846D-8E8F13AA64A1}"/>
    <cellStyle name="Normal 65 12 8" xfId="36067" xr:uid="{925CABBE-3CE4-491F-8A9A-DA28A5B8C1D0}"/>
    <cellStyle name="Normal 65 13" xfId="9770" xr:uid="{FB255D9B-FD37-4DF1-9EBB-80BE5EEF4872}"/>
    <cellStyle name="Normal 65 13 2" xfId="9771" xr:uid="{E0A21C6A-F7CA-4FD1-8AD6-D22A66F8CA66}"/>
    <cellStyle name="Normal 65 13 2 2" xfId="18138" xr:uid="{10B2F3AE-072B-446C-B94F-881D73A7A7FB}"/>
    <cellStyle name="Normal 65 13 2 3" xfId="24674" xr:uid="{B7BFF6E5-16CA-4B65-8055-7C38E36758A2}"/>
    <cellStyle name="Normal 65 13 2 4" xfId="30372" xr:uid="{B73E0ABA-2814-43AE-A940-3BE7AB2FFD40}"/>
    <cellStyle name="Normal 65 13 2 5" xfId="36070" xr:uid="{1D475B01-6FD9-4BE0-A006-644D7400559A}"/>
    <cellStyle name="Normal 65 13 3" xfId="9772" xr:uid="{5F93946C-6BBF-4893-B12C-344FE9CC4754}"/>
    <cellStyle name="Normal 65 13 4" xfId="9773" xr:uid="{175419B3-086C-4D67-9081-E16D70850EAB}"/>
    <cellStyle name="Normal 65 13 5" xfId="18137" xr:uid="{D666BC17-52BF-4A93-8A03-73F4C080E798}"/>
    <cellStyle name="Normal 65 13 6" xfId="24673" xr:uid="{74D079A4-A114-4274-B3CB-511F68FA3FC3}"/>
    <cellStyle name="Normal 65 13 7" xfId="30371" xr:uid="{FBC14793-A8ED-4B24-B272-4640C6AE9BE0}"/>
    <cellStyle name="Normal 65 13 8" xfId="36069" xr:uid="{DB26FD89-04F7-45C9-90A8-81C87548C5C9}"/>
    <cellStyle name="Normal 65 14" xfId="9774" xr:uid="{39C8BB7B-4325-44C3-ABB2-C4417B52B25E}"/>
    <cellStyle name="Normal 65 14 2" xfId="9775" xr:uid="{A5B033D3-98CB-4ECA-8D07-CCDBAD5AC50E}"/>
    <cellStyle name="Normal 65 14 2 2" xfId="18140" xr:uid="{58C00CF5-AD1D-4C03-8518-A3A21C0C6E86}"/>
    <cellStyle name="Normal 65 14 2 3" xfId="24676" xr:uid="{E362B59A-766B-4B98-B46E-96BFF1167E6D}"/>
    <cellStyle name="Normal 65 14 2 4" xfId="30374" xr:uid="{80ED7665-0C29-4F53-8B62-1FF16D0DAB45}"/>
    <cellStyle name="Normal 65 14 2 5" xfId="36072" xr:uid="{412AF221-FAB4-466D-99BD-FEF9225ED1CA}"/>
    <cellStyle name="Normal 65 14 3" xfId="9776" xr:uid="{6D090105-0500-4D7E-89D6-2FAFAC1A0A88}"/>
    <cellStyle name="Normal 65 14 4" xfId="9777" xr:uid="{D41341D6-CD5F-451C-B5E0-3A59CC15AD25}"/>
    <cellStyle name="Normal 65 14 5" xfId="18139" xr:uid="{8C5E923E-5ED5-4EB3-A4DC-79D1115DBC65}"/>
    <cellStyle name="Normal 65 14 6" xfId="24675" xr:uid="{067F2C48-0625-4927-B540-D0FF14F5B27E}"/>
    <cellStyle name="Normal 65 14 7" xfId="30373" xr:uid="{5E558D39-8919-4877-8EF3-76989C35EEEF}"/>
    <cellStyle name="Normal 65 14 8" xfId="36071" xr:uid="{7C016CDA-0070-4B45-A1F6-596E9CECB90C}"/>
    <cellStyle name="Normal 65 15" xfId="9778" xr:uid="{4B476C6F-A258-4BA9-9526-3BA76A2A33B5}"/>
    <cellStyle name="Normal 65 15 2" xfId="9779" xr:uid="{43B9F079-3C82-4A2F-9F33-157621307F37}"/>
    <cellStyle name="Normal 65 15 2 2" xfId="18142" xr:uid="{94B56958-CEE0-4B22-A8AA-CE78C515C8AC}"/>
    <cellStyle name="Normal 65 15 2 3" xfId="24678" xr:uid="{2E43FDC0-E300-431E-844C-6ACBCA31CA64}"/>
    <cellStyle name="Normal 65 15 2 4" xfId="30376" xr:uid="{0709044D-068B-4FB9-B5AF-DAF23941581F}"/>
    <cellStyle name="Normal 65 15 2 5" xfId="36074" xr:uid="{9B9CE20C-47B2-4A36-919D-97B4DA9915D4}"/>
    <cellStyle name="Normal 65 15 3" xfId="9780" xr:uid="{8D02B64C-83F5-4C2A-A157-FD888ED14EF2}"/>
    <cellStyle name="Normal 65 15 4" xfId="9781" xr:uid="{A069D2CE-B3A0-4DB0-9B98-07D29BEE7E77}"/>
    <cellStyle name="Normal 65 15 5" xfId="18141" xr:uid="{0EF94D57-C02E-42FC-929E-961BB40C7E8A}"/>
    <cellStyle name="Normal 65 15 6" xfId="24677" xr:uid="{45901039-3EC0-41F8-BBFC-D4835557D94A}"/>
    <cellStyle name="Normal 65 15 7" xfId="30375" xr:uid="{7525ABAA-76F5-491E-BEB9-5E723A84072B}"/>
    <cellStyle name="Normal 65 15 8" xfId="36073" xr:uid="{F29FCA03-AF5F-437D-B592-00B0F3D4E887}"/>
    <cellStyle name="Normal 65 16" xfId="9782" xr:uid="{8EC01854-EB57-447A-9BCF-79682953FC9D}"/>
    <cellStyle name="Normal 65 16 2" xfId="9783" xr:uid="{5CCC752C-000F-400B-A162-4E572FD85F14}"/>
    <cellStyle name="Normal 65 16 2 2" xfId="18144" xr:uid="{5B95314A-8BDA-4D80-B158-1965B8B36D1A}"/>
    <cellStyle name="Normal 65 16 2 3" xfId="24680" xr:uid="{72183204-AE32-44C3-A419-7F2B1D2CD760}"/>
    <cellStyle name="Normal 65 16 2 4" xfId="30378" xr:uid="{2A98DDE9-C22D-447F-B2B6-8DC736B2ED3C}"/>
    <cellStyle name="Normal 65 16 2 5" xfId="36076" xr:uid="{A842354D-FDA2-4BE0-9204-7CE54A949826}"/>
    <cellStyle name="Normal 65 16 3" xfId="9784" xr:uid="{DEF43BAE-554A-4FBF-A6B9-341D7CBD44E4}"/>
    <cellStyle name="Normal 65 16 4" xfId="9785" xr:uid="{B169F873-9D77-40F3-84E6-E99A33055CE6}"/>
    <cellStyle name="Normal 65 16 5" xfId="18143" xr:uid="{2DDFDD93-4230-4726-A299-90DE465095B3}"/>
    <cellStyle name="Normal 65 16 6" xfId="24679" xr:uid="{7774142D-BE16-4AD0-8BE7-CE02B2F6CCC8}"/>
    <cellStyle name="Normal 65 16 7" xfId="30377" xr:uid="{19DD7A26-CF70-41EE-8042-02983E243452}"/>
    <cellStyle name="Normal 65 16 8" xfId="36075" xr:uid="{FFEE1E5E-9A43-4DB2-8C5D-0D44B0F98CDB}"/>
    <cellStyle name="Normal 65 17" xfId="9786" xr:uid="{651DA307-559B-494D-BEAE-B34F86807648}"/>
    <cellStyle name="Normal 65 17 2" xfId="9787" xr:uid="{2C1B0A80-8BE7-4AFC-BC54-E1E2711634E8}"/>
    <cellStyle name="Normal 65 17 2 2" xfId="18146" xr:uid="{8B70F236-5BAC-4BA3-840F-1D4FD15DE915}"/>
    <cellStyle name="Normal 65 17 2 3" xfId="24682" xr:uid="{0ECF88B6-C3A9-4FB1-ABE7-4A82A545A7DC}"/>
    <cellStyle name="Normal 65 17 2 4" xfId="30380" xr:uid="{BA19F086-B59F-47E7-B30A-119BD0EFA256}"/>
    <cellStyle name="Normal 65 17 2 5" xfId="36078" xr:uid="{7D511925-5825-4CD9-83D4-ABE72577BF2C}"/>
    <cellStyle name="Normal 65 17 3" xfId="9788" xr:uid="{372BF1F8-9E8B-431D-A472-58FD88EE92F0}"/>
    <cellStyle name="Normal 65 17 4" xfId="9789" xr:uid="{7F8E8160-143D-4AFE-A96A-4CAA73A30240}"/>
    <cellStyle name="Normal 65 17 5" xfId="18145" xr:uid="{94BF60E1-6643-4566-B1F6-E3798A9A7EF1}"/>
    <cellStyle name="Normal 65 17 6" xfId="24681" xr:uid="{42263D50-5D71-4CC9-AE29-45CD4782FFA4}"/>
    <cellStyle name="Normal 65 17 7" xfId="30379" xr:uid="{431CD9F9-4673-4EB8-B343-FA392E3D6DCF}"/>
    <cellStyle name="Normal 65 17 8" xfId="36077" xr:uid="{44B0DCC2-7307-4052-BB22-2CB5A21998D1}"/>
    <cellStyle name="Normal 65 18" xfId="9790" xr:uid="{6D9B1E38-CAA8-43E0-9285-DD161A33E5C9}"/>
    <cellStyle name="Normal 65 18 2" xfId="9791" xr:uid="{63617AF5-72A6-4CB0-901C-3FD71FA0FBE5}"/>
    <cellStyle name="Normal 65 18 2 2" xfId="18148" xr:uid="{39BE492D-EAEF-4089-87BD-3C0D7B9E0125}"/>
    <cellStyle name="Normal 65 18 2 3" xfId="24684" xr:uid="{AAA87528-4686-4B93-A119-BB7FC943B37A}"/>
    <cellStyle name="Normal 65 18 2 4" xfId="30382" xr:uid="{4B695DC7-F655-4557-AF6F-774F892DCDC4}"/>
    <cellStyle name="Normal 65 18 2 5" xfId="36080" xr:uid="{9FEA5050-DC1D-4F4B-A591-BC2A3E303E0B}"/>
    <cellStyle name="Normal 65 18 3" xfId="9792" xr:uid="{92DF27C2-2F97-4690-BB0F-648C000BF6D0}"/>
    <cellStyle name="Normal 65 18 4" xfId="9793" xr:uid="{41E3C3F0-AB9F-4CB5-B416-D1C42AE89352}"/>
    <cellStyle name="Normal 65 18 5" xfId="18147" xr:uid="{AE3FF5F6-4514-47E7-A980-9E4D3AABE694}"/>
    <cellStyle name="Normal 65 18 6" xfId="24683" xr:uid="{1B7729C0-CF46-4FCC-8368-95B3533A9417}"/>
    <cellStyle name="Normal 65 18 7" xfId="30381" xr:uid="{996B0D6C-3986-4F3F-8ACA-6D8815EE4B6B}"/>
    <cellStyle name="Normal 65 18 8" xfId="36079" xr:uid="{134FCA79-5019-45E8-BFFC-1DE061F8397D}"/>
    <cellStyle name="Normal 65 19" xfId="9794" xr:uid="{258E6150-DE1F-4BEF-9173-515DCC3BFBBA}"/>
    <cellStyle name="Normal 65 19 2" xfId="9795" xr:uid="{F06C7775-4D56-4C97-96D4-CEE2F229B3DF}"/>
    <cellStyle name="Normal 65 19 2 2" xfId="18150" xr:uid="{C56547D2-B2E2-419B-B6E6-27A2C3D8F756}"/>
    <cellStyle name="Normal 65 19 2 3" xfId="24686" xr:uid="{2FE52295-56E4-4498-AADC-527BFB8A72C3}"/>
    <cellStyle name="Normal 65 19 2 4" xfId="30384" xr:uid="{5418869D-B20E-4368-AA2C-2C72EF99825A}"/>
    <cellStyle name="Normal 65 19 2 5" xfId="36082" xr:uid="{CCA77418-F027-4DD2-B856-8443F43D9BDE}"/>
    <cellStyle name="Normal 65 19 3" xfId="9796" xr:uid="{594BB9B5-09DC-481A-8E0E-49701CF1C770}"/>
    <cellStyle name="Normal 65 19 4" xfId="9797" xr:uid="{4ED41F42-D6F6-4E4C-8798-9CD1B082CFCA}"/>
    <cellStyle name="Normal 65 19 5" xfId="18149" xr:uid="{D09BA324-7A6A-4B21-91C4-46B70BCE00F4}"/>
    <cellStyle name="Normal 65 19 6" xfId="24685" xr:uid="{A8DD4971-6C12-4B36-B5EE-590FBB6200FC}"/>
    <cellStyle name="Normal 65 19 7" xfId="30383" xr:uid="{74C3C7E7-ED00-48D2-B50B-C2AD47C36DA9}"/>
    <cellStyle name="Normal 65 19 8" xfId="36081" xr:uid="{55A204E9-BD14-4D3F-9F47-226B29BD0056}"/>
    <cellStyle name="Normal 65 2" xfId="1223" xr:uid="{B000C042-BBF4-405A-A9E2-F0C8ABB88485}"/>
    <cellStyle name="Normal 65 2 2" xfId="9798" xr:uid="{FFD035D5-439E-4F32-B231-213E26ABDAEC}"/>
    <cellStyle name="Normal 65 2 3" xfId="9799" xr:uid="{1C33DC68-17A0-4BE1-90FE-B69C5F7CD172}"/>
    <cellStyle name="Normal 65 2 4" xfId="9800" xr:uid="{25CE70A1-3EA2-4F66-BC87-5D02B617D1DE}"/>
    <cellStyle name="Normal 65 20" xfId="9801" xr:uid="{EA913FDE-B63E-4B7D-94D2-3BAB3F432AA3}"/>
    <cellStyle name="Normal 65 20 2" xfId="18151" xr:uid="{662DFEB8-E48A-4766-A0D8-2F7EDF8BD559}"/>
    <cellStyle name="Normal 65 20 3" xfId="24687" xr:uid="{E46F16FD-78FF-4074-AD6A-58D74FD654F8}"/>
    <cellStyle name="Normal 65 20 4" xfId="30385" xr:uid="{4489AE4B-39C7-4FB0-9CAB-C9DB30AC2083}"/>
    <cellStyle name="Normal 65 20 5" xfId="36083" xr:uid="{02E038A4-C72F-4F63-99BE-B61B78A1B2A5}"/>
    <cellStyle name="Normal 65 21" xfId="9802" xr:uid="{97840ADA-6797-495A-B414-229DFB6F7527}"/>
    <cellStyle name="Normal 65 21 2" xfId="18152" xr:uid="{5A62C843-5744-4BBB-A906-7FADDE7D55CC}"/>
    <cellStyle name="Normal 65 21 3" xfId="24688" xr:uid="{22029302-95B2-417B-98E1-246F807F67A9}"/>
    <cellStyle name="Normal 65 21 4" xfId="30386" xr:uid="{5131A4B1-611B-4292-9738-7BC0D20A9559}"/>
    <cellStyle name="Normal 65 21 5" xfId="36084" xr:uid="{87D5616C-778C-44BF-9472-2FFB80FFC523}"/>
    <cellStyle name="Normal 65 22" xfId="9803" xr:uid="{17FA70BA-39C8-40CF-B98F-EFB6472756C7}"/>
    <cellStyle name="Normal 65 22 2" xfId="18153" xr:uid="{41EB398B-55CA-4064-B284-E33CBD473FDC}"/>
    <cellStyle name="Normal 65 22 3" xfId="24689" xr:uid="{C2356EAF-B7A8-4889-A12A-0A314CC83C02}"/>
    <cellStyle name="Normal 65 22 4" xfId="30387" xr:uid="{6D0567DD-81E8-41A9-A262-1C0CEF907492}"/>
    <cellStyle name="Normal 65 22 5" xfId="36085" xr:uid="{EE0A8E55-3089-4B86-85D0-AC0F5A8A8870}"/>
    <cellStyle name="Normal 65 23" xfId="9804" xr:uid="{F779F4CC-1F74-4606-B7DF-24FB4809D450}"/>
    <cellStyle name="Normal 65 23 2" xfId="18154" xr:uid="{7B01E674-429B-4F38-B3A5-27258081F282}"/>
    <cellStyle name="Normal 65 23 3" xfId="24690" xr:uid="{994A37F8-E2A9-4C90-BF64-7BB13981C3C3}"/>
    <cellStyle name="Normal 65 23 4" xfId="30388" xr:uid="{758C828B-EB1C-430C-BA29-E6D291AE7D11}"/>
    <cellStyle name="Normal 65 23 5" xfId="36086" xr:uid="{7FEA1BE9-2817-4EF4-9E50-B29B929030E8}"/>
    <cellStyle name="Normal 65 24" xfId="9805" xr:uid="{E22988AA-1245-47DA-AE49-C43C185A7EED}"/>
    <cellStyle name="Normal 65 24 2" xfId="18155" xr:uid="{1EA5154B-21B4-49B6-9863-D993285C0858}"/>
    <cellStyle name="Normal 65 24 3" xfId="24691" xr:uid="{6DFEF5B8-ADDD-45C0-B971-E0E5AF84715F}"/>
    <cellStyle name="Normal 65 24 4" xfId="30389" xr:uid="{26A98820-0149-4E6E-A3AC-D2F2505726B8}"/>
    <cellStyle name="Normal 65 24 5" xfId="36087" xr:uid="{157AF577-3F67-47AA-8387-6BDF000D6F02}"/>
    <cellStyle name="Normal 65 25" xfId="9806" xr:uid="{5208BB96-DF6C-4F23-A6D5-B157185CFF8A}"/>
    <cellStyle name="Normal 65 25 2" xfId="18156" xr:uid="{B096DEC8-93FD-4157-A98C-818720EDE6DA}"/>
    <cellStyle name="Normal 65 25 3" xfId="24692" xr:uid="{FDBE6977-6779-4669-81F7-9D3C9F45332E}"/>
    <cellStyle name="Normal 65 25 4" xfId="30390" xr:uid="{1F376F7A-5E50-4701-B0EA-F8D9A399D030}"/>
    <cellStyle name="Normal 65 25 5" xfId="36088" xr:uid="{56C7CF9E-D6F6-4096-AA4B-30C0F451BD19}"/>
    <cellStyle name="Normal 65 26" xfId="9807" xr:uid="{30C2A0FB-6967-4234-B672-4BC2516ADBE3}"/>
    <cellStyle name="Normal 65 26 2" xfId="18157" xr:uid="{0034D429-1390-4D38-AA6C-0899536C5BFE}"/>
    <cellStyle name="Normal 65 26 3" xfId="24693" xr:uid="{8AE5CECE-DBC0-49D2-95F7-0388ABD95418}"/>
    <cellStyle name="Normal 65 26 4" xfId="30391" xr:uid="{745D1E9D-BFF3-4D11-8261-A77C9E3D4095}"/>
    <cellStyle name="Normal 65 26 5" xfId="36089" xr:uid="{275B1C6F-5D5E-4A3C-B670-B8FAF67B51EB}"/>
    <cellStyle name="Normal 65 27" xfId="9808" xr:uid="{ECC2E7B5-BC29-4837-8B93-4A17AB5C8688}"/>
    <cellStyle name="Normal 65 27 2" xfId="18158" xr:uid="{6173B54E-7EFB-4BE1-B99E-F2E9DA6529FF}"/>
    <cellStyle name="Normal 65 27 3" xfId="24694" xr:uid="{83515078-6B58-4BE6-AC62-78A20BD82261}"/>
    <cellStyle name="Normal 65 27 4" xfId="30392" xr:uid="{58E0CFE7-23A4-4920-99E2-25D4E080C1FE}"/>
    <cellStyle name="Normal 65 27 5" xfId="36090" xr:uid="{2D14BABF-B7FE-4A22-9298-069AEDF86A4A}"/>
    <cellStyle name="Normal 65 28" xfId="9809" xr:uid="{CCFA2488-6B83-4139-9BDE-FC45374A5739}"/>
    <cellStyle name="Normal 65 28 2" xfId="18159" xr:uid="{F73B3388-3DA5-4F19-B390-ED6D8CA6F56C}"/>
    <cellStyle name="Normal 65 28 3" xfId="24695" xr:uid="{8C8C2703-B97A-4B03-AF1B-158608BFAB6E}"/>
    <cellStyle name="Normal 65 28 4" xfId="30393" xr:uid="{B29CD44F-8CE2-44DA-97DA-7927CFA66E40}"/>
    <cellStyle name="Normal 65 28 5" xfId="36091" xr:uid="{6EE2B4E4-4496-495F-813C-01691F8654B5}"/>
    <cellStyle name="Normal 65 29" xfId="9810" xr:uid="{213E2A66-E85D-464E-B70B-BC3F6A9B8AFC}"/>
    <cellStyle name="Normal 65 29 2" xfId="18160" xr:uid="{C7D0AA29-282D-40FA-A7B7-F96B81169DB0}"/>
    <cellStyle name="Normal 65 29 3" xfId="24696" xr:uid="{55B2C878-A934-4B07-82ED-EA8807775D4E}"/>
    <cellStyle name="Normal 65 29 4" xfId="30394" xr:uid="{C4D923A7-E01E-46D6-B24C-FA5ABACBA879}"/>
    <cellStyle name="Normal 65 29 5" xfId="36092" xr:uid="{30A715B0-EB0F-4075-BC98-245172EF109E}"/>
    <cellStyle name="Normal 65 3" xfId="9811" xr:uid="{8F034BD6-A5CB-4D4F-B11E-474AD3C551E9}"/>
    <cellStyle name="Normal 65 3 2" xfId="9812" xr:uid="{1EEBD9D7-2490-4351-B403-7CE3DC6F5021}"/>
    <cellStyle name="Normal 65 3 2 2" xfId="18162" xr:uid="{C9ED5DCF-C32D-47D3-8719-914CDDE4870B}"/>
    <cellStyle name="Normal 65 3 2 3" xfId="24698" xr:uid="{B7D0F1E8-46E7-44B9-8311-3D1AE1889D9D}"/>
    <cellStyle name="Normal 65 3 2 4" xfId="30396" xr:uid="{CC70D223-1530-42A8-8C31-C4D83A69D0C7}"/>
    <cellStyle name="Normal 65 3 2 5" xfId="36094" xr:uid="{F9DF5475-30A7-4F24-80D3-33CBD664B57A}"/>
    <cellStyle name="Normal 65 3 3" xfId="9813" xr:uid="{02458CA1-6D35-486F-8646-07E5E960F380}"/>
    <cellStyle name="Normal 65 3 4" xfId="9814" xr:uid="{6284A809-A2F2-4903-8539-961E54C4186D}"/>
    <cellStyle name="Normal 65 3 5" xfId="18161" xr:uid="{C18B8DBA-09DC-4D06-99A2-7AE10251955F}"/>
    <cellStyle name="Normal 65 3 6" xfId="24697" xr:uid="{87494018-5838-4383-B291-753B3D6796B0}"/>
    <cellStyle name="Normal 65 3 7" xfId="30395" xr:uid="{6018502D-7190-4BEA-AF9F-A359402E01C7}"/>
    <cellStyle name="Normal 65 3 8" xfId="36093" xr:uid="{471BF484-91E3-4FDA-8DA0-1FA812A7969E}"/>
    <cellStyle name="Normal 65 30" xfId="9815" xr:uid="{DE6463F2-0DCF-4344-8C9D-3DB715A10E6F}"/>
    <cellStyle name="Normal 65 30 2" xfId="18163" xr:uid="{B3EAD41D-B967-487B-A364-CBBA09A0DAF4}"/>
    <cellStyle name="Normal 65 30 3" xfId="24699" xr:uid="{B3EC6267-C840-4C46-BCF0-FDBB42819B9D}"/>
    <cellStyle name="Normal 65 30 4" xfId="30397" xr:uid="{09DFFAE3-6C50-41E1-9811-944A915BA04F}"/>
    <cellStyle name="Normal 65 30 5" xfId="36095" xr:uid="{1E78B7F5-B7E2-4245-A452-6C1A7CEB7B52}"/>
    <cellStyle name="Normal 65 31" xfId="9816" xr:uid="{0B8AF80D-2D20-48FD-8E4C-66E236515D61}"/>
    <cellStyle name="Normal 65 31 2" xfId="18164" xr:uid="{8F30C24B-73D8-4F1C-A35C-BE950F261C78}"/>
    <cellStyle name="Normal 65 31 3" xfId="24700" xr:uid="{F3AB9C77-D2C2-4275-BA80-7649CA82BAA3}"/>
    <cellStyle name="Normal 65 31 4" xfId="30398" xr:uid="{DA03861A-DF93-499F-8837-FC332D1FF2A4}"/>
    <cellStyle name="Normal 65 31 5" xfId="36096" xr:uid="{1040391F-7560-4DB5-9F29-B0FBF65FC920}"/>
    <cellStyle name="Normal 65 32" xfId="9817" xr:uid="{C9C3E5E8-4098-4702-862A-C9C703F1755A}"/>
    <cellStyle name="Normal 65 32 2" xfId="18165" xr:uid="{A9A78D7F-AA92-48B7-9A84-5BA02208A6CD}"/>
    <cellStyle name="Normal 65 32 3" xfId="24701" xr:uid="{2845A681-0132-4A1D-A124-3AE870EC21DF}"/>
    <cellStyle name="Normal 65 32 4" xfId="30399" xr:uid="{1B3D0A03-96CA-4FFE-BF96-894CE1E43BB7}"/>
    <cellStyle name="Normal 65 32 5" xfId="36097" xr:uid="{4316AF0F-4AB1-4C99-BE1F-65C91C671D0E}"/>
    <cellStyle name="Normal 65 33" xfId="9818" xr:uid="{7A354020-7873-4CD3-88B5-84A0054F37B7}"/>
    <cellStyle name="Normal 65 33 2" xfId="18166" xr:uid="{FB4BCBCE-890D-4192-BF3C-EA28365FEBB7}"/>
    <cellStyle name="Normal 65 33 3" xfId="24702" xr:uid="{1E9E3670-2173-4A8A-A3BB-6C8E9C3A31E5}"/>
    <cellStyle name="Normal 65 33 4" xfId="30400" xr:uid="{D8C5556F-0F00-4599-9B99-6F3C27DCF37D}"/>
    <cellStyle name="Normal 65 33 5" xfId="36098" xr:uid="{AD110C3D-B608-4BBF-9F87-BCF63E107F69}"/>
    <cellStyle name="Normal 65 34" xfId="9819" xr:uid="{4D4BA933-0297-4A65-BBB9-BD985378A182}"/>
    <cellStyle name="Normal 65 34 2" xfId="18167" xr:uid="{A554FE9E-100E-4D77-A887-B03A1936FF56}"/>
    <cellStyle name="Normal 65 34 3" xfId="24703" xr:uid="{431062AC-63F0-433C-AD19-2B374220BA21}"/>
    <cellStyle name="Normal 65 34 4" xfId="30401" xr:uid="{264BADA4-8308-400D-A057-F17DE41F5698}"/>
    <cellStyle name="Normal 65 34 5" xfId="36099" xr:uid="{7B40C1ED-704D-42B9-AE67-CFAA28213601}"/>
    <cellStyle name="Normal 65 35" xfId="9820" xr:uid="{3A132A2D-826A-4888-AAF9-50D9AC95347E}"/>
    <cellStyle name="Normal 65 35 2" xfId="18168" xr:uid="{6CB3DE31-B23E-4FAA-B607-F01DAE0BCDC0}"/>
    <cellStyle name="Normal 65 35 3" xfId="24704" xr:uid="{29481441-246F-459E-9BE4-BB5E5E7D580A}"/>
    <cellStyle name="Normal 65 35 4" xfId="30402" xr:uid="{90AE74FA-7508-4D7E-A30C-20AC9ED66347}"/>
    <cellStyle name="Normal 65 35 5" xfId="36100" xr:uid="{36C00E27-F907-4C64-8AF8-8BE9EC4DE10F}"/>
    <cellStyle name="Normal 65 36" xfId="9821" xr:uid="{F0A48119-99DC-4A54-BBCA-2E8C416DE7BE}"/>
    <cellStyle name="Normal 65 36 2" xfId="18169" xr:uid="{E2880468-FDDB-48FF-B2F9-7D240AB81DA0}"/>
    <cellStyle name="Normal 65 36 3" xfId="24705" xr:uid="{445A3332-E0A0-4EB3-BC98-F00F82C287BE}"/>
    <cellStyle name="Normal 65 36 4" xfId="30403" xr:uid="{B8685AC6-01B4-4FAD-BA8E-13654DED1E66}"/>
    <cellStyle name="Normal 65 36 5" xfId="36101" xr:uid="{663B7ED2-10E7-4084-A012-022FAB9477EE}"/>
    <cellStyle name="Normal 65 37" xfId="9822" xr:uid="{E7046FF3-DD17-4CC9-86ED-8A595C144EC6}"/>
    <cellStyle name="Normal 65 37 2" xfId="18170" xr:uid="{0C565DB1-7EBF-47D5-92AB-0DD61E6E5A64}"/>
    <cellStyle name="Normal 65 37 3" xfId="24706" xr:uid="{D598D36D-8644-43EC-90F3-0BB08DFD1E9A}"/>
    <cellStyle name="Normal 65 37 4" xfId="30404" xr:uid="{77D67944-CD83-461E-BF4E-8C0C8A2310C7}"/>
    <cellStyle name="Normal 65 37 5" xfId="36102" xr:uid="{854001B9-4933-4D75-BEA0-0C1D38E7D851}"/>
    <cellStyle name="Normal 65 38" xfId="9823" xr:uid="{D4E3D59E-04BE-4361-94D6-78EB4FA8CB39}"/>
    <cellStyle name="Normal 65 38 2" xfId="18171" xr:uid="{1AB2886D-B10A-48CE-AE24-21201AC079D8}"/>
    <cellStyle name="Normal 65 38 3" xfId="24707" xr:uid="{9D1E4EFD-3BD1-4249-BE61-4483B9D0A3A0}"/>
    <cellStyle name="Normal 65 38 4" xfId="30405" xr:uid="{D8590708-E3A1-4023-91F8-AA83023C810A}"/>
    <cellStyle name="Normal 65 38 5" xfId="36103" xr:uid="{03D3523E-EA6E-4EEF-BAD2-588F6BCC8B98}"/>
    <cellStyle name="Normal 65 39" xfId="9824" xr:uid="{CC91C907-B903-4378-BF60-5F29EE1954FF}"/>
    <cellStyle name="Normal 65 39 2" xfId="18172" xr:uid="{9EA607DC-61B7-4E63-849A-C873AE84B1A3}"/>
    <cellStyle name="Normal 65 39 3" xfId="24708" xr:uid="{81A6C51D-5CD3-4711-A38D-7A72D320CB2E}"/>
    <cellStyle name="Normal 65 39 4" xfId="30406" xr:uid="{F3382ED4-C5C1-4556-9E36-CFE944BB2FA3}"/>
    <cellStyle name="Normal 65 39 5" xfId="36104" xr:uid="{4E0585FD-4D09-496F-901C-37B5D547D122}"/>
    <cellStyle name="Normal 65 4" xfId="9825" xr:uid="{6561C724-7AC8-40BD-BD3B-0F076D40CB48}"/>
    <cellStyle name="Normal 65 4 2" xfId="9826" xr:uid="{30E760E6-C279-412D-828F-37B536EBB00F}"/>
    <cellStyle name="Normal 65 4 2 2" xfId="18174" xr:uid="{65FE588D-65D5-4E06-AFBC-24A31DCA5DE3}"/>
    <cellStyle name="Normal 65 4 2 3" xfId="24710" xr:uid="{35C793DD-9463-4092-B641-A77AA664A5D2}"/>
    <cellStyle name="Normal 65 4 2 4" xfId="30408" xr:uid="{12FAFDBE-7EB7-4F65-A66C-AF73DBB01ADE}"/>
    <cellStyle name="Normal 65 4 2 5" xfId="36106" xr:uid="{C80B1C46-1629-4BC0-B6FC-EC31DDF42BC1}"/>
    <cellStyle name="Normal 65 4 3" xfId="9827" xr:uid="{BC352EB3-3583-42ED-B154-A1C9210E25BA}"/>
    <cellStyle name="Normal 65 4 4" xfId="9828" xr:uid="{B193BC67-65A3-47AE-B42E-817D56829F48}"/>
    <cellStyle name="Normal 65 4 5" xfId="18173" xr:uid="{F38D9A4C-CE2A-494A-8B0D-FF3B27893B8F}"/>
    <cellStyle name="Normal 65 4 6" xfId="24709" xr:uid="{75B040B0-464A-44EF-9DFD-B2401BB207E3}"/>
    <cellStyle name="Normal 65 4 7" xfId="30407" xr:uid="{8189783D-58DE-40AB-A8CB-FBCEBE56E0C5}"/>
    <cellStyle name="Normal 65 4 8" xfId="36105" xr:uid="{9F6F8250-3D73-46C5-B9D0-3B0C9BD107EB}"/>
    <cellStyle name="Normal 65 40" xfId="9829" xr:uid="{BC46D6FE-125D-44FB-99BF-47D978B97A4A}"/>
    <cellStyle name="Normal 65 40 2" xfId="18175" xr:uid="{BBF916D4-DB60-4477-BE5C-A6FA6B5E3C5E}"/>
    <cellStyle name="Normal 65 40 3" xfId="24711" xr:uid="{B76C5C2B-4E31-46EB-BD17-584E5EDC2E0D}"/>
    <cellStyle name="Normal 65 40 4" xfId="30409" xr:uid="{251A036F-3026-4A9C-99DC-D6A92993364D}"/>
    <cellStyle name="Normal 65 40 5" xfId="36107" xr:uid="{7F276801-BFAC-472E-9588-E956F0E799E2}"/>
    <cellStyle name="Normal 65 41" xfId="9830" xr:uid="{17B5BF01-4D16-46CD-B2BA-C341F96F7AEA}"/>
    <cellStyle name="Normal 65 41 2" xfId="18176" xr:uid="{8A074638-CFFF-45B2-A6FC-76EC57D655E1}"/>
    <cellStyle name="Normal 65 41 3" xfId="24712" xr:uid="{0B4E517E-28DC-4B98-B6A8-337AEDC73A86}"/>
    <cellStyle name="Normal 65 41 4" xfId="30410" xr:uid="{95BAC40C-63A1-4CC0-9F61-F4093690692B}"/>
    <cellStyle name="Normal 65 41 5" xfId="36108" xr:uid="{00A8243D-A124-435B-A1D8-5C80DA8A8BB7}"/>
    <cellStyle name="Normal 65 42" xfId="9831" xr:uid="{4EE790E1-B233-4672-BE87-B66E0CA22C23}"/>
    <cellStyle name="Normal 65 42 2" xfId="18177" xr:uid="{4F29BBF4-BA41-4D75-9FE9-86ABE858B44E}"/>
    <cellStyle name="Normal 65 42 3" xfId="24713" xr:uid="{CB731BD7-7832-4458-B948-48B96334ADE5}"/>
    <cellStyle name="Normal 65 42 4" xfId="30411" xr:uid="{14F3638E-2944-4AC5-81D3-3E11E53B328E}"/>
    <cellStyle name="Normal 65 42 5" xfId="36109" xr:uid="{7D6C83F6-54D0-4B92-AFC7-BB51552CBF7E}"/>
    <cellStyle name="Normal 65 43" xfId="9832" xr:uid="{15088A4D-8944-4B18-899A-76122F8E3E6C}"/>
    <cellStyle name="Normal 65 43 2" xfId="18178" xr:uid="{6CCB7719-A13B-42A3-9C36-9D8BB7DE5501}"/>
    <cellStyle name="Normal 65 43 3" xfId="24714" xr:uid="{89405DDD-6996-4B31-A3ED-A6FD9997DA73}"/>
    <cellStyle name="Normal 65 43 4" xfId="30412" xr:uid="{0098FEED-8C43-42C4-969D-96993AB96299}"/>
    <cellStyle name="Normal 65 43 5" xfId="36110" xr:uid="{AE470C58-AA57-42C5-ACC1-B95B58E1364C}"/>
    <cellStyle name="Normal 65 44" xfId="9833" xr:uid="{A7DD104C-90E7-4A90-8D26-E4D8E1A7362B}"/>
    <cellStyle name="Normal 65 44 2" xfId="18179" xr:uid="{AD02EEF0-F51E-4D6D-B13C-D420EA764593}"/>
    <cellStyle name="Normal 65 44 3" xfId="24715" xr:uid="{C36BFA98-7743-4BC2-A5DD-47830DDE135C}"/>
    <cellStyle name="Normal 65 44 4" xfId="30413" xr:uid="{56C6EAC3-C42C-4E9F-9D36-CD7A10ECB858}"/>
    <cellStyle name="Normal 65 44 5" xfId="36111" xr:uid="{A64F6E01-D8B0-4584-947D-8A8896375D40}"/>
    <cellStyle name="Normal 65 45" xfId="9834" xr:uid="{92123E1F-4658-4815-96B1-AE8A8A7F4426}"/>
    <cellStyle name="Normal 65 45 2" xfId="18180" xr:uid="{25B4B30C-C34F-464C-977E-3DA07816BDB3}"/>
    <cellStyle name="Normal 65 45 3" xfId="24716" xr:uid="{C9AF47DE-98B5-420A-AE1A-7A3D997AF1F0}"/>
    <cellStyle name="Normal 65 45 4" xfId="30414" xr:uid="{490025AD-A257-4F20-B75E-A5F19DF91546}"/>
    <cellStyle name="Normal 65 45 5" xfId="36112" xr:uid="{5542C62D-8D77-493A-9170-4EC9E5872857}"/>
    <cellStyle name="Normal 65 46" xfId="9835" xr:uid="{D9F0E8DB-100B-4D43-8EE3-F214845C913D}"/>
    <cellStyle name="Normal 65 46 2" xfId="18181" xr:uid="{1CD23C66-4136-4569-AB21-87952B12356E}"/>
    <cellStyle name="Normal 65 46 3" xfId="24717" xr:uid="{480C032D-B5D3-478E-AE82-C62003802E0D}"/>
    <cellStyle name="Normal 65 46 4" xfId="30415" xr:uid="{30E3CA82-3A32-4828-822D-B43DEFDE0615}"/>
    <cellStyle name="Normal 65 46 5" xfId="36113" xr:uid="{73A7E229-D5C0-417C-8831-3E39EF29AF3C}"/>
    <cellStyle name="Normal 65 47" xfId="9836" xr:uid="{A53D64F9-B004-4D65-81E7-51CECDCBE37B}"/>
    <cellStyle name="Normal 65 47 2" xfId="18182" xr:uid="{765CD8E0-F059-4B0C-8DD0-0FF346ADEE7D}"/>
    <cellStyle name="Normal 65 47 3" xfId="24718" xr:uid="{3B142050-9416-4B3C-A850-7A8EFEC262A5}"/>
    <cellStyle name="Normal 65 47 4" xfId="30416" xr:uid="{67054D6D-8548-41B7-814D-90BF3E050523}"/>
    <cellStyle name="Normal 65 47 5" xfId="36114" xr:uid="{95DCC707-7BED-4612-88C2-C49AB765F2F4}"/>
    <cellStyle name="Normal 65 48" xfId="9837" xr:uid="{127C13C4-A8AF-4C76-8A2A-378384DC5CBB}"/>
    <cellStyle name="Normal 65 48 2" xfId="18183" xr:uid="{1D4D6691-A59B-41BD-B79E-C7629A28683A}"/>
    <cellStyle name="Normal 65 48 3" xfId="24719" xr:uid="{203E0656-F10C-4B4E-9CD3-47B14BB3290F}"/>
    <cellStyle name="Normal 65 48 4" xfId="30417" xr:uid="{B0856A5C-E87A-4A52-88E0-67B025A6658C}"/>
    <cellStyle name="Normal 65 48 5" xfId="36115" xr:uid="{C7D9581C-4C6F-4E9F-B32B-A957D1BF8DED}"/>
    <cellStyle name="Normal 65 49" xfId="9838" xr:uid="{C773ECDA-E716-4890-A3F3-ADB5BC9B86E0}"/>
    <cellStyle name="Normal 65 49 2" xfId="18184" xr:uid="{111C7528-5C12-441C-809E-09A5A8EFE117}"/>
    <cellStyle name="Normal 65 49 3" xfId="24720" xr:uid="{80D496EE-7A82-48AE-BCCF-C9A6D54A45CA}"/>
    <cellStyle name="Normal 65 49 4" xfId="30418" xr:uid="{447E5465-00ED-4A78-A7B7-9012EA89AD3C}"/>
    <cellStyle name="Normal 65 49 5" xfId="36116" xr:uid="{D5AD4C24-AC0D-4381-8014-FE390116CB79}"/>
    <cellStyle name="Normal 65 5" xfId="9839" xr:uid="{2F191574-DF63-45BE-A414-831FAB42D9CC}"/>
    <cellStyle name="Normal 65 5 2" xfId="9840" xr:uid="{FF0130D3-6845-4835-9B6F-26EA5660B8B1}"/>
    <cellStyle name="Normal 65 5 2 2" xfId="18186" xr:uid="{9F3EC355-EC25-4D8C-81D6-59F3A131CCC2}"/>
    <cellStyle name="Normal 65 5 2 3" xfId="24722" xr:uid="{3C510784-5E93-4BCB-B293-E4E1121D8B60}"/>
    <cellStyle name="Normal 65 5 2 4" xfId="30420" xr:uid="{44F73FA4-7CD3-416A-B071-DA9648850722}"/>
    <cellStyle name="Normal 65 5 2 5" xfId="36118" xr:uid="{553B2E70-D554-4FDA-AA80-13E59A0377E4}"/>
    <cellStyle name="Normal 65 5 3" xfId="9841" xr:uid="{49F1EB61-7E90-4F73-BE9A-B2808C66FC19}"/>
    <cellStyle name="Normal 65 5 4" xfId="9842" xr:uid="{A797B273-921A-4B3D-9692-C62009A7D8ED}"/>
    <cellStyle name="Normal 65 5 5" xfId="18185" xr:uid="{83618384-4D45-48BC-AD23-A9489F363524}"/>
    <cellStyle name="Normal 65 5 6" xfId="24721" xr:uid="{50E9A013-84B3-42DD-B90F-A3499149D7C0}"/>
    <cellStyle name="Normal 65 5 7" xfId="30419" xr:uid="{F167E85C-C3E2-4661-ADE3-28E73B01D4E4}"/>
    <cellStyle name="Normal 65 5 8" xfId="36117" xr:uid="{CB087DBE-76F5-4F63-B84F-A304829DDDAF}"/>
    <cellStyle name="Normal 65 50" xfId="9843" xr:uid="{F672BBBB-875D-41F8-84F8-3B4E400BFCD4}"/>
    <cellStyle name="Normal 65 50 2" xfId="18187" xr:uid="{80A47DC4-D31F-43DD-B283-C0E659F42132}"/>
    <cellStyle name="Normal 65 50 3" xfId="24723" xr:uid="{69C6BB82-E91E-4A4E-AB1E-6B01B633908F}"/>
    <cellStyle name="Normal 65 50 4" xfId="30421" xr:uid="{35EDD8C4-B9A1-495E-AC31-18CE120323D6}"/>
    <cellStyle name="Normal 65 50 5" xfId="36119" xr:uid="{23D7CC1C-B0FA-4927-8271-C2AD78E1887F}"/>
    <cellStyle name="Normal 65 51" xfId="9844" xr:uid="{1933EAEB-2B68-4140-8FFF-CED1CF5B23A6}"/>
    <cellStyle name="Normal 65 51 2" xfId="18188" xr:uid="{ABA68BEC-F494-49D5-B1F7-26E94A0EF5C3}"/>
    <cellStyle name="Normal 65 51 3" xfId="24724" xr:uid="{26B2D8A5-EFDE-48BC-99A1-65B8A24F9B03}"/>
    <cellStyle name="Normal 65 51 4" xfId="30422" xr:uid="{EE80E9C3-990E-4C46-8920-A583A27CCBFC}"/>
    <cellStyle name="Normal 65 51 5" xfId="36120" xr:uid="{6F74C5B7-7FD7-4B67-A371-B87DE4D65E68}"/>
    <cellStyle name="Normal 65 52" xfId="9845" xr:uid="{384C67BD-A56E-4BDD-8C1D-1793C0EF4FE3}"/>
    <cellStyle name="Normal 65 52 2" xfId="18189" xr:uid="{B8E123B0-CADF-439B-98FD-C206C00057D9}"/>
    <cellStyle name="Normal 65 52 3" xfId="24725" xr:uid="{E07015EA-3566-4214-9A23-16FF75D7AE99}"/>
    <cellStyle name="Normal 65 52 4" xfId="30423" xr:uid="{72CDBF46-E614-4C3D-BCB7-A0430BCAA110}"/>
    <cellStyle name="Normal 65 52 5" xfId="36121" xr:uid="{6283614C-395B-498E-AF99-AA57659FFA80}"/>
    <cellStyle name="Normal 65 53" xfId="9846" xr:uid="{49EA4A0E-0E82-45DD-B8FF-E6BBD677BBCB}"/>
    <cellStyle name="Normal 65 53 2" xfId="18190" xr:uid="{2C03AD5E-759C-458F-A90F-467F9E655CFF}"/>
    <cellStyle name="Normal 65 53 3" xfId="24726" xr:uid="{28E028AE-9F1F-44AA-A514-DF773441246F}"/>
    <cellStyle name="Normal 65 53 4" xfId="30424" xr:uid="{18126C43-DBA4-426F-8CB6-D77CA01BA416}"/>
    <cellStyle name="Normal 65 53 5" xfId="36122" xr:uid="{3B66DD49-1BDF-4B02-BF23-F8BD753B4A76}"/>
    <cellStyle name="Normal 65 54" xfId="9847" xr:uid="{C0E1F59E-70D4-4F99-8660-43841B0BB920}"/>
    <cellStyle name="Normal 65 54 2" xfId="18191" xr:uid="{E05D5271-9B57-4054-9DFE-37D4F3714E77}"/>
    <cellStyle name="Normal 65 54 3" xfId="24727" xr:uid="{3409D469-BAE2-44C1-A53F-091462C1D03A}"/>
    <cellStyle name="Normal 65 54 4" xfId="30425" xr:uid="{318F925F-0174-4C7B-AF84-EF3588139431}"/>
    <cellStyle name="Normal 65 54 5" xfId="36123" xr:uid="{8776F99D-72CF-4706-A260-017102025FF0}"/>
    <cellStyle name="Normal 65 55" xfId="9848" xr:uid="{CAB70E54-2B15-4339-84EB-BAEEB22C3150}"/>
    <cellStyle name="Normal 65 55 2" xfId="18192" xr:uid="{F6609F2C-6A50-48F4-B6E0-8CADE522C2DB}"/>
    <cellStyle name="Normal 65 55 3" xfId="24728" xr:uid="{73711ACB-16D6-4156-ACF7-EF3357B1FA7B}"/>
    <cellStyle name="Normal 65 55 4" xfId="30426" xr:uid="{22ED12BD-9FE9-4550-AED9-584927E7CC28}"/>
    <cellStyle name="Normal 65 55 5" xfId="36124" xr:uid="{7DB8E8E9-BBC4-4142-94B5-2C3CA0C87881}"/>
    <cellStyle name="Normal 65 56" xfId="9849" xr:uid="{14241D25-8977-42AE-9139-C33050ED7031}"/>
    <cellStyle name="Normal 65 56 2" xfId="18193" xr:uid="{1C8DA2A1-84A7-4E4D-A50D-4F6754B1EF60}"/>
    <cellStyle name="Normal 65 56 3" xfId="24729" xr:uid="{7E5A9767-FE5E-4A6C-871A-E95EAD28B647}"/>
    <cellStyle name="Normal 65 56 4" xfId="30427" xr:uid="{C988E6DF-7AF8-431C-8A51-9E66CC23391E}"/>
    <cellStyle name="Normal 65 56 5" xfId="36125" xr:uid="{C9E6B7A4-560E-4158-8654-30239AFC73F0}"/>
    <cellStyle name="Normal 65 57" xfId="9850" xr:uid="{1ACB5E7C-CC45-4197-BA88-0E9DB4044C85}"/>
    <cellStyle name="Normal 65 57 2" xfId="18194" xr:uid="{4EDF8D96-F002-4249-92BD-A3E9020BAF8C}"/>
    <cellStyle name="Normal 65 57 3" xfId="24730" xr:uid="{5411922C-6AC8-4708-8C82-5FC4C5407FAA}"/>
    <cellStyle name="Normal 65 57 4" xfId="30428" xr:uid="{65C0ADF4-9FDD-417D-8667-C7E410657E57}"/>
    <cellStyle name="Normal 65 57 5" xfId="36126" xr:uid="{2CB6F001-BD7D-4E28-873E-E658D11246B9}"/>
    <cellStyle name="Normal 65 58" xfId="9851" xr:uid="{F4E8F28E-760C-43E7-8F98-1E8EC342F2C9}"/>
    <cellStyle name="Normal 65 58 2" xfId="18195" xr:uid="{CDEFCFB2-8E77-473E-92BA-3BC60FED93F5}"/>
    <cellStyle name="Normal 65 58 3" xfId="24731" xr:uid="{AD8E676B-EB21-408E-AB7B-6C62A5001A31}"/>
    <cellStyle name="Normal 65 58 4" xfId="30429" xr:uid="{7A13D661-59B1-447A-AEFA-1BF389B8E316}"/>
    <cellStyle name="Normal 65 58 5" xfId="36127" xr:uid="{E3BF3C67-F9DC-4F02-8DB6-FD8FCBA0C9A9}"/>
    <cellStyle name="Normal 65 59" xfId="9852" xr:uid="{B9E7373E-2ACA-429D-A916-04578FE6593D}"/>
    <cellStyle name="Normal 65 59 2" xfId="18196" xr:uid="{23EDC3D8-63A1-46A8-B493-874EB18B8949}"/>
    <cellStyle name="Normal 65 59 3" xfId="24732" xr:uid="{B297C949-F75F-4B4A-A1C0-B42701652F59}"/>
    <cellStyle name="Normal 65 59 4" xfId="30430" xr:uid="{8F3BE295-F8B4-412D-B079-8FFA562A564A}"/>
    <cellStyle name="Normal 65 59 5" xfId="36128" xr:uid="{59D9F182-D521-4ACD-BA81-AE38779FB853}"/>
    <cellStyle name="Normal 65 6" xfId="9853" xr:uid="{C78B06F9-B93C-401F-8038-F104CD89340B}"/>
    <cellStyle name="Normal 65 6 2" xfId="9854" xr:uid="{76F89431-C5D8-4C95-A9A3-442BF2DB1CC0}"/>
    <cellStyle name="Normal 65 6 2 2" xfId="18198" xr:uid="{92BF9EB7-4FF2-40BF-BD46-994C2E3508A3}"/>
    <cellStyle name="Normal 65 6 2 3" xfId="24734" xr:uid="{36BE710B-BD09-46A0-9D6A-A1D8C6A1FDD0}"/>
    <cellStyle name="Normal 65 6 2 4" xfId="30432" xr:uid="{C401AF03-2138-482F-987F-A87A9067F3EC}"/>
    <cellStyle name="Normal 65 6 2 5" xfId="36130" xr:uid="{5A8B63D2-BF88-40EC-ABEA-E9CF02C88119}"/>
    <cellStyle name="Normal 65 6 3" xfId="9855" xr:uid="{E341F8CB-3A7E-40C4-B1F5-1053B9CA3848}"/>
    <cellStyle name="Normal 65 6 4" xfId="9856" xr:uid="{E5B98785-CEAF-4B1E-9562-087D2D7C5990}"/>
    <cellStyle name="Normal 65 6 5" xfId="18197" xr:uid="{12DA0048-BE94-4131-8FFD-E6FD67A04918}"/>
    <cellStyle name="Normal 65 6 6" xfId="24733" xr:uid="{D02C6F4A-22A3-40F2-A20E-DBEF1ECC2E8D}"/>
    <cellStyle name="Normal 65 6 7" xfId="30431" xr:uid="{7A402463-D077-452D-B3A6-0C76BCCFCD19}"/>
    <cellStyle name="Normal 65 6 8" xfId="36129" xr:uid="{F0FA2235-1A96-4C4C-8244-AB52B4BD93B6}"/>
    <cellStyle name="Normal 65 60" xfId="9857" xr:uid="{4AE566A1-C8F9-4590-B2C3-A0265917245F}"/>
    <cellStyle name="Normal 65 60 2" xfId="18199" xr:uid="{921D0FAD-9578-49BE-B5D8-D3833EF0C95D}"/>
    <cellStyle name="Normal 65 60 3" xfId="24735" xr:uid="{500A9BC7-FD48-442D-8865-9424A776E961}"/>
    <cellStyle name="Normal 65 60 4" xfId="30433" xr:uid="{AFA8A5A8-7512-4753-B283-86CBD3928B7D}"/>
    <cellStyle name="Normal 65 60 5" xfId="36131" xr:uid="{D957F229-3741-44BC-B42A-15DA9D4C200E}"/>
    <cellStyle name="Normal 65 61" xfId="9858" xr:uid="{33E4FE9A-DB30-428D-AA5F-A79E7CC794C8}"/>
    <cellStyle name="Normal 65 61 2" xfId="18200" xr:uid="{7035BA91-9E45-474E-928A-D685F70CAF58}"/>
    <cellStyle name="Normal 65 61 3" xfId="24736" xr:uid="{3E0BF04E-D685-4352-A7EE-79D2FD4F8AD3}"/>
    <cellStyle name="Normal 65 61 4" xfId="30434" xr:uid="{68338BB5-DB3F-4B66-8C81-BF5ABC1E0E80}"/>
    <cellStyle name="Normal 65 61 5" xfId="36132" xr:uid="{0F45615C-9DD3-4478-A58E-F5AFC70C7A49}"/>
    <cellStyle name="Normal 65 62" xfId="9859" xr:uid="{5B60597A-7ADF-4135-AD6A-B9950243E39C}"/>
    <cellStyle name="Normal 65 62 2" xfId="18201" xr:uid="{D07C3DC9-C667-4F12-BF29-7F8F35E2EF89}"/>
    <cellStyle name="Normal 65 62 3" xfId="24737" xr:uid="{43AA432F-8458-4AB7-9E8E-C1B6A33A4454}"/>
    <cellStyle name="Normal 65 62 4" xfId="30435" xr:uid="{C78995C0-7ACA-44AE-BAA1-6AC5239E4E22}"/>
    <cellStyle name="Normal 65 62 5" xfId="36133" xr:uid="{E1ABBC5E-6B24-4BD2-8531-82AABFA647C8}"/>
    <cellStyle name="Normal 65 7" xfId="9860" xr:uid="{A0891EA7-B941-42EB-8B6D-FC97BE80D77E}"/>
    <cellStyle name="Normal 65 7 2" xfId="9861" xr:uid="{51D3E7CB-9B7B-4ECF-8622-15E466D8CE7C}"/>
    <cellStyle name="Normal 65 7 2 2" xfId="18203" xr:uid="{6D96C1B0-40A4-4447-B85F-94BB1535DB53}"/>
    <cellStyle name="Normal 65 7 2 3" xfId="24739" xr:uid="{3AC2EDA3-1798-48EC-A270-C77A39133F9F}"/>
    <cellStyle name="Normal 65 7 2 4" xfId="30437" xr:uid="{29DF488D-F210-4A53-A772-161A46DBF7B2}"/>
    <cellStyle name="Normal 65 7 2 5" xfId="36135" xr:uid="{EEAAAE8A-84FE-4F2C-82DB-636940E43054}"/>
    <cellStyle name="Normal 65 7 3" xfId="9862" xr:uid="{9AF7F203-EC29-4428-8689-F47BA2573DF4}"/>
    <cellStyle name="Normal 65 7 4" xfId="9863" xr:uid="{C1016271-C63F-4255-A6F1-9A2BFAD2EFC9}"/>
    <cellStyle name="Normal 65 7 5" xfId="18202" xr:uid="{2FF34121-DDA0-46BA-8997-90848EC3EDF9}"/>
    <cellStyle name="Normal 65 7 6" xfId="24738" xr:uid="{8CCDE58C-8DDC-4860-8296-1B65FF5584BB}"/>
    <cellStyle name="Normal 65 7 7" xfId="30436" xr:uid="{4CE91CAB-D12B-4BC4-AC0B-4CBD8591ED32}"/>
    <cellStyle name="Normal 65 7 8" xfId="36134" xr:uid="{75A47C3E-FDBD-4B1B-83F2-FD01DAE79852}"/>
    <cellStyle name="Normal 65 8" xfId="9864" xr:uid="{776FA331-63A4-48F8-966A-70398FF37698}"/>
    <cellStyle name="Normal 65 8 2" xfId="9865" xr:uid="{372D26E4-94FB-4582-A5EA-7ADDE979A51D}"/>
    <cellStyle name="Normal 65 8 2 2" xfId="18205" xr:uid="{9471071A-DC68-41CD-9FBA-2DBE9E91B263}"/>
    <cellStyle name="Normal 65 8 2 3" xfId="24741" xr:uid="{838DB5E3-2E89-45CC-8B43-A07D68462C5C}"/>
    <cellStyle name="Normal 65 8 2 4" xfId="30439" xr:uid="{E989EE62-052F-4954-AAF1-056B9434F056}"/>
    <cellStyle name="Normal 65 8 2 5" xfId="36137" xr:uid="{F1B6C080-3755-4181-B332-922DDAFC963B}"/>
    <cellStyle name="Normal 65 8 3" xfId="9866" xr:uid="{C89591D5-BE1B-47FA-86D3-FECCD3E387A5}"/>
    <cellStyle name="Normal 65 8 4" xfId="9867" xr:uid="{F2233310-3FB1-40FE-93E2-865A1DF69D51}"/>
    <cellStyle name="Normal 65 8 5" xfId="18204" xr:uid="{9C399287-10CC-4361-9BCF-FA1CFA1CEAF5}"/>
    <cellStyle name="Normal 65 8 6" xfId="24740" xr:uid="{7D47DB21-53C2-4FF3-8111-3F09BD9E6F7E}"/>
    <cellStyle name="Normal 65 8 7" xfId="30438" xr:uid="{66F1F524-A612-4149-80CC-05A4F8FF29FF}"/>
    <cellStyle name="Normal 65 8 8" xfId="36136" xr:uid="{8C48E81B-A7A9-44A2-8B65-1211191BF035}"/>
    <cellStyle name="Normal 65 9" xfId="9868" xr:uid="{3C601FBC-BFB7-4F0E-A790-EE2DA5BDB169}"/>
    <cellStyle name="Normal 65 9 2" xfId="9869" xr:uid="{C855C23C-3DBC-4E9D-BD94-C9B95C45000F}"/>
    <cellStyle name="Normal 65 9 2 2" xfId="18207" xr:uid="{A9D31168-2C04-4292-8282-AFD5ED228AC4}"/>
    <cellStyle name="Normal 65 9 2 3" xfId="24743" xr:uid="{20D166AD-F335-47B5-9CDC-6F36D3308F4D}"/>
    <cellStyle name="Normal 65 9 2 4" xfId="30441" xr:uid="{2912D4A2-455F-4D67-89B6-B03D9A61E3AA}"/>
    <cellStyle name="Normal 65 9 2 5" xfId="36139" xr:uid="{79C60E48-0708-4971-9A76-03A94CAF2D83}"/>
    <cellStyle name="Normal 65 9 3" xfId="9870" xr:uid="{06B9FF81-017D-4E73-8E44-0FC944F6D066}"/>
    <cellStyle name="Normal 65 9 4" xfId="9871" xr:uid="{CB770D29-5C30-49BD-B0D6-32BB663FB22C}"/>
    <cellStyle name="Normal 65 9 5" xfId="18206" xr:uid="{2D0F2B13-2127-4192-B067-94A8D71471EA}"/>
    <cellStyle name="Normal 65 9 6" xfId="24742" xr:uid="{3194F30F-FAC2-42A1-9E78-563989753FD7}"/>
    <cellStyle name="Normal 65 9 7" xfId="30440" xr:uid="{B5B91ADB-5749-4431-B0B9-F380D2E17AC9}"/>
    <cellStyle name="Normal 65 9 8" xfId="36138" xr:uid="{54CABD7C-3352-4C2A-9DA4-723B5998B5A6}"/>
    <cellStyle name="Normal 66" xfId="1224" xr:uid="{D46281E4-840F-4791-8944-054A0B1E80E1}"/>
    <cellStyle name="Normal 66 2" xfId="1225" xr:uid="{7770BB67-3A02-4A16-8FD2-166C017159E6}"/>
    <cellStyle name="Normal 67" xfId="1226" xr:uid="{0BC02CCF-1DB2-4B1C-807F-A1E31116856A}"/>
    <cellStyle name="Normal 67 2" xfId="1227" xr:uid="{16983ED8-5126-4083-8A93-737EFDEBE7ED}"/>
    <cellStyle name="Normal 68" xfId="1228" xr:uid="{E94ADEE8-1FD6-46EA-8E31-82D76924F144}"/>
    <cellStyle name="Normal 68 2" xfId="1229" xr:uid="{A76DE827-360E-4569-951F-32A7D07A5D28}"/>
    <cellStyle name="Normal 69" xfId="1230" xr:uid="{E125FF02-C19F-4C49-8E47-9BBAA9762F23}"/>
    <cellStyle name="Normal 69 10" xfId="9872" xr:uid="{A08EEF20-0C76-4570-A843-FCD016ED6BDC}"/>
    <cellStyle name="Normal 69 10 2" xfId="9873" xr:uid="{5DAA9780-4B33-4F4F-A11E-CF7E3BA0B468}"/>
    <cellStyle name="Normal 69 10 2 2" xfId="18209" xr:uid="{EFDFA440-6097-4625-81A8-CAB858EDC3D7}"/>
    <cellStyle name="Normal 69 10 2 3" xfId="24745" xr:uid="{AE3CAC5D-4716-42B3-85DA-3F3C7D9CF4FC}"/>
    <cellStyle name="Normal 69 10 2 4" xfId="30443" xr:uid="{915C4EEB-A8B3-4322-B6D6-C7D6BD74D837}"/>
    <cellStyle name="Normal 69 10 2 5" xfId="36141" xr:uid="{5D5C0554-E567-4B07-943C-45C0E3A702E7}"/>
    <cellStyle name="Normal 69 10 3" xfId="9874" xr:uid="{DED64EE3-F375-4FE5-B778-983C6477CBF7}"/>
    <cellStyle name="Normal 69 10 4" xfId="9875" xr:uid="{9A3B9A2F-8DBE-45EA-8DE7-E0B29A528905}"/>
    <cellStyle name="Normal 69 10 5" xfId="18208" xr:uid="{8612A68C-01F5-4749-8C0E-0B9090CDA76A}"/>
    <cellStyle name="Normal 69 10 6" xfId="24744" xr:uid="{AF16FE56-87DE-43B6-94E3-EBED8A1C4B78}"/>
    <cellStyle name="Normal 69 10 7" xfId="30442" xr:uid="{F4406B3B-AB90-418B-990D-0A43A09F447E}"/>
    <cellStyle name="Normal 69 10 8" xfId="36140" xr:uid="{6C074714-C8B6-4F1C-99C3-B5D23FE28884}"/>
    <cellStyle name="Normal 69 11" xfId="9876" xr:uid="{62FAC335-FB96-4C38-855B-8D94A5C8F24B}"/>
    <cellStyle name="Normal 69 11 2" xfId="9877" xr:uid="{4E043092-BFCA-443D-9B8E-7EF850C4459D}"/>
    <cellStyle name="Normal 69 11 2 2" xfId="18211" xr:uid="{EC38C2A5-01B5-49CB-AE7C-27D563181F98}"/>
    <cellStyle name="Normal 69 11 2 3" xfId="24747" xr:uid="{42D5EF28-A897-4FE8-8C42-FF3F7DBC0DED}"/>
    <cellStyle name="Normal 69 11 2 4" xfId="30445" xr:uid="{D100AD45-7370-4FC9-B264-BA110B715AFC}"/>
    <cellStyle name="Normal 69 11 2 5" xfId="36143" xr:uid="{17D59C0B-C325-429C-B699-FDA236C23DAA}"/>
    <cellStyle name="Normal 69 11 3" xfId="9878" xr:uid="{B6E6C25E-72C7-403C-8A29-A5A79DC2B13A}"/>
    <cellStyle name="Normal 69 11 4" xfId="9879" xr:uid="{2BD18F8C-4924-49ED-946A-E0890BD970C4}"/>
    <cellStyle name="Normal 69 11 5" xfId="18210" xr:uid="{92DB45E8-5C70-4C4C-AA45-EBB75219F730}"/>
    <cellStyle name="Normal 69 11 6" xfId="24746" xr:uid="{398577C0-D172-4512-9EE1-622806EC7D09}"/>
    <cellStyle name="Normal 69 11 7" xfId="30444" xr:uid="{96A4EAD0-1944-4905-AA58-59D4ABFDF8B6}"/>
    <cellStyle name="Normal 69 11 8" xfId="36142" xr:uid="{D7F1124E-CC6E-4336-83F6-F0077E6B97C3}"/>
    <cellStyle name="Normal 69 12" xfId="9880" xr:uid="{456D4A8B-FA4D-44C3-90DC-513B4C63A7D6}"/>
    <cellStyle name="Normal 69 12 2" xfId="9881" xr:uid="{53009426-F513-41E9-8A11-D0EBFCE59A17}"/>
    <cellStyle name="Normal 69 12 2 2" xfId="18213" xr:uid="{811DA138-D405-4B71-BD3D-7BE9A44D8D96}"/>
    <cellStyle name="Normal 69 12 2 3" xfId="24749" xr:uid="{BD9ADDE2-B3D8-4721-ACC7-693BC3DAE100}"/>
    <cellStyle name="Normal 69 12 2 4" xfId="30447" xr:uid="{25017FDB-35E7-454B-B554-B68078FE9F72}"/>
    <cellStyle name="Normal 69 12 2 5" xfId="36145" xr:uid="{35EF3CD7-E52D-4A13-BC40-16679D38009C}"/>
    <cellStyle name="Normal 69 12 3" xfId="9882" xr:uid="{3DE48791-03FE-4C7E-B808-86B74A1F31B4}"/>
    <cellStyle name="Normal 69 12 4" xfId="9883" xr:uid="{5AAB8038-1839-46D1-9873-A118D47AD352}"/>
    <cellStyle name="Normal 69 12 5" xfId="18212" xr:uid="{19BC050C-0E8B-4E4F-A1D8-A84040C4D604}"/>
    <cellStyle name="Normal 69 12 6" xfId="24748" xr:uid="{F913B240-6AE3-47A5-9768-02A5DAE2CE1A}"/>
    <cellStyle name="Normal 69 12 7" xfId="30446" xr:uid="{7E8DB56E-6D17-4A4B-A673-5C3D267DFF7D}"/>
    <cellStyle name="Normal 69 12 8" xfId="36144" xr:uid="{18FE0B37-32D7-47CF-B45A-5867B637345E}"/>
    <cellStyle name="Normal 69 13" xfId="9884" xr:uid="{A86645BC-EAE2-45E9-A20E-90452FC1A18D}"/>
    <cellStyle name="Normal 69 13 2" xfId="9885" xr:uid="{A641F547-70BC-4DBD-8030-507A2EA00F9F}"/>
    <cellStyle name="Normal 69 13 2 2" xfId="18215" xr:uid="{265923DD-A7C4-4F6A-A5B0-884E6E4F00BA}"/>
    <cellStyle name="Normal 69 13 2 3" xfId="24751" xr:uid="{3DFE60FC-A279-45E9-97F4-C83927BA2E2A}"/>
    <cellStyle name="Normal 69 13 2 4" xfId="30449" xr:uid="{34A78950-E3D7-44B9-82D8-EC5708193409}"/>
    <cellStyle name="Normal 69 13 2 5" xfId="36147" xr:uid="{5C2B7CDD-246A-4522-8E7D-D0C86A1C207A}"/>
    <cellStyle name="Normal 69 13 3" xfId="9886" xr:uid="{41333E94-768F-4487-9A28-FF5879B81151}"/>
    <cellStyle name="Normal 69 13 4" xfId="9887" xr:uid="{37E13334-CF4B-488A-BDFB-4BDE3631ECFE}"/>
    <cellStyle name="Normal 69 13 5" xfId="18214" xr:uid="{71663546-8941-4EBA-91CE-D6CAFE6C6A8C}"/>
    <cellStyle name="Normal 69 13 6" xfId="24750" xr:uid="{522018FF-28E1-4D37-9A1C-02EB6218435E}"/>
    <cellStyle name="Normal 69 13 7" xfId="30448" xr:uid="{79BB68BC-F7DB-4F88-BC20-405943F0AA78}"/>
    <cellStyle name="Normal 69 13 8" xfId="36146" xr:uid="{C38EA9D1-36A4-4605-A2BC-B53248DD0D70}"/>
    <cellStyle name="Normal 69 14" xfId="9888" xr:uid="{F2FE3B2C-2296-490A-8F08-FD7E8F45BB8C}"/>
    <cellStyle name="Normal 69 14 2" xfId="9889" xr:uid="{17CC156E-C407-4FA5-A10A-075D92C77B5B}"/>
    <cellStyle name="Normal 69 14 2 2" xfId="18217" xr:uid="{4B92EB90-6BF7-4F3F-BBAF-633E29638FDB}"/>
    <cellStyle name="Normal 69 14 2 3" xfId="24753" xr:uid="{670673B2-9301-423A-B9B3-BF44068FDA73}"/>
    <cellStyle name="Normal 69 14 2 4" xfId="30451" xr:uid="{F88F4719-63D8-49F8-B767-F6D2CF3C2D08}"/>
    <cellStyle name="Normal 69 14 2 5" xfId="36149" xr:uid="{31113E14-348F-40AE-804D-255E956624A4}"/>
    <cellStyle name="Normal 69 14 3" xfId="9890" xr:uid="{927F3103-03B9-4A32-925A-207C7780F82D}"/>
    <cellStyle name="Normal 69 14 4" xfId="9891" xr:uid="{2812AF67-13DB-4D74-8277-A571A5D16008}"/>
    <cellStyle name="Normal 69 14 5" xfId="18216" xr:uid="{853C76AC-02DB-4D15-B557-DDE9630D6158}"/>
    <cellStyle name="Normal 69 14 6" xfId="24752" xr:uid="{4747CDFB-746F-4FF5-8CC5-455AA0C6D433}"/>
    <cellStyle name="Normal 69 14 7" xfId="30450" xr:uid="{9C82B016-6D66-41AC-8FE4-D1DF7340AC31}"/>
    <cellStyle name="Normal 69 14 8" xfId="36148" xr:uid="{FC15A279-CB01-4323-A11A-2B515F56E507}"/>
    <cellStyle name="Normal 69 15" xfId="9892" xr:uid="{38D60202-D62B-43CD-A890-E814E9AB9888}"/>
    <cellStyle name="Normal 69 15 2" xfId="9893" xr:uid="{B0766063-2147-4FC1-9BD0-286F4F8C5ED9}"/>
    <cellStyle name="Normal 69 15 2 2" xfId="18219" xr:uid="{89B3C1FC-2A13-48AF-9287-21E5BF1877BE}"/>
    <cellStyle name="Normal 69 15 2 3" xfId="24755" xr:uid="{CAE2198D-A9BC-4878-99D6-A98D080BABF1}"/>
    <cellStyle name="Normal 69 15 2 4" xfId="30453" xr:uid="{64F7F5B5-BEF0-43FD-A17C-101CDB97AED7}"/>
    <cellStyle name="Normal 69 15 2 5" xfId="36151" xr:uid="{AD3DFAA2-ACC7-4650-8B61-86D1010028F1}"/>
    <cellStyle name="Normal 69 15 3" xfId="9894" xr:uid="{61BCF1F3-FE8B-40C0-AC01-F37005A26DF7}"/>
    <cellStyle name="Normal 69 15 4" xfId="9895" xr:uid="{12989F9C-EEAE-41C6-B3A5-3E87C1CB6806}"/>
    <cellStyle name="Normal 69 15 5" xfId="18218" xr:uid="{C62EC85A-8E61-4E68-857B-7F84874E812B}"/>
    <cellStyle name="Normal 69 15 6" xfId="24754" xr:uid="{C0966F54-FABB-42BA-A558-AFE4648CE41C}"/>
    <cellStyle name="Normal 69 15 7" xfId="30452" xr:uid="{C749A364-E44F-4A5F-A427-633315A92692}"/>
    <cellStyle name="Normal 69 15 8" xfId="36150" xr:uid="{73316FA1-B212-464B-B458-4B5B9CE357F5}"/>
    <cellStyle name="Normal 69 16" xfId="9896" xr:uid="{154C29D5-3390-41A4-B3C6-55D88CDC372B}"/>
    <cellStyle name="Normal 69 16 2" xfId="9897" xr:uid="{7E5333CE-95CC-44EA-AD02-5397B3CFCC12}"/>
    <cellStyle name="Normal 69 16 2 2" xfId="18221" xr:uid="{F4774CB6-EAEC-4895-89C2-986CE69711F7}"/>
    <cellStyle name="Normal 69 16 2 3" xfId="24757" xr:uid="{8F0EAE98-27E0-4B07-9946-43CF5D28644F}"/>
    <cellStyle name="Normal 69 16 2 4" xfId="30455" xr:uid="{3EE4A35C-9C2F-43CF-9EF8-9EB174F16491}"/>
    <cellStyle name="Normal 69 16 2 5" xfId="36153" xr:uid="{629A1A7B-8385-49CF-9D5E-D22EE241F981}"/>
    <cellStyle name="Normal 69 16 3" xfId="9898" xr:uid="{C6BFAEF8-BF5E-485B-9D98-02D00FB2EAE8}"/>
    <cellStyle name="Normal 69 16 4" xfId="9899" xr:uid="{21F8C2EA-E684-47D9-B915-BBCA8E114D9C}"/>
    <cellStyle name="Normal 69 16 5" xfId="18220" xr:uid="{536EDC7B-1424-4780-9914-9ECAADD5C1AF}"/>
    <cellStyle name="Normal 69 16 6" xfId="24756" xr:uid="{E0EB724B-01B2-48C1-858D-E5BD5C90E984}"/>
    <cellStyle name="Normal 69 16 7" xfId="30454" xr:uid="{7336A01E-FE5B-4920-AAD8-66F7A2ACAF8D}"/>
    <cellStyle name="Normal 69 16 8" xfId="36152" xr:uid="{4C79194B-34EE-4FA1-A157-0178FE8B32BA}"/>
    <cellStyle name="Normal 69 17" xfId="9900" xr:uid="{E468CC39-CB38-4054-81A3-846940DE3AA3}"/>
    <cellStyle name="Normal 69 17 2" xfId="9901" xr:uid="{F7AC5A95-71F1-4B0C-A839-2E28E086DED3}"/>
    <cellStyle name="Normal 69 17 2 2" xfId="18223" xr:uid="{CA85A2CD-F542-4AA5-B8DB-F03FDBC7A7F0}"/>
    <cellStyle name="Normal 69 17 2 3" xfId="24759" xr:uid="{1E064C66-DC20-4582-8022-61DD5A373160}"/>
    <cellStyle name="Normal 69 17 2 4" xfId="30457" xr:uid="{61169BCF-3B7E-40BE-A6FC-CAD1950105D2}"/>
    <cellStyle name="Normal 69 17 2 5" xfId="36155" xr:uid="{BBC71AC0-C7C8-4E99-BC6E-F806321FFA23}"/>
    <cellStyle name="Normal 69 17 3" xfId="9902" xr:uid="{4C96116E-7ADF-4C59-A0A3-E5F2AB1A215A}"/>
    <cellStyle name="Normal 69 17 4" xfId="9903" xr:uid="{D4EFBE18-2C6A-4F2C-B6EB-BFDC113943EC}"/>
    <cellStyle name="Normal 69 17 5" xfId="18222" xr:uid="{5FFA06C1-B5F4-4273-B579-A0B1657D99D6}"/>
    <cellStyle name="Normal 69 17 6" xfId="24758" xr:uid="{3C317679-9D39-4F2F-A73F-36857BA39D3C}"/>
    <cellStyle name="Normal 69 17 7" xfId="30456" xr:uid="{905E3AFD-4130-477E-BE53-A96749232DC4}"/>
    <cellStyle name="Normal 69 17 8" xfId="36154" xr:uid="{F32F75B3-74F6-4F7B-AA23-BC47828C7789}"/>
    <cellStyle name="Normal 69 18" xfId="9904" xr:uid="{010394BB-60B9-4397-AEA1-CF5583B768E7}"/>
    <cellStyle name="Normal 69 18 2" xfId="9905" xr:uid="{25B33827-3073-45B3-9F5A-E59F79AF2914}"/>
    <cellStyle name="Normal 69 18 2 2" xfId="18225" xr:uid="{B948E660-1C91-4D28-B50E-331FF4E5E052}"/>
    <cellStyle name="Normal 69 18 2 3" xfId="24761" xr:uid="{B93A0AAB-9320-4E48-BACD-AEEE37E18F2D}"/>
    <cellStyle name="Normal 69 18 2 4" xfId="30459" xr:uid="{0828A3F2-690C-4922-B9D3-B57406B62D46}"/>
    <cellStyle name="Normal 69 18 2 5" xfId="36157" xr:uid="{162276AF-7060-460E-AEE7-3FDD74C9D45D}"/>
    <cellStyle name="Normal 69 18 3" xfId="9906" xr:uid="{6FF6D9D4-1D67-4191-B99A-2C1730AD89D0}"/>
    <cellStyle name="Normal 69 18 4" xfId="9907" xr:uid="{4CDB27D3-B81F-4412-B48B-2AA868C643E5}"/>
    <cellStyle name="Normal 69 18 5" xfId="18224" xr:uid="{607BB78B-DB9D-4F85-80A9-449E77220CE2}"/>
    <cellStyle name="Normal 69 18 6" xfId="24760" xr:uid="{B0D3E479-D173-4A6B-BA54-BF94BB5FC0E9}"/>
    <cellStyle name="Normal 69 18 7" xfId="30458" xr:uid="{73B23ACC-3244-4DAD-A68E-D920E6F35CEF}"/>
    <cellStyle name="Normal 69 18 8" xfId="36156" xr:uid="{46CD1BD2-7296-4B79-B4B0-C496EF289293}"/>
    <cellStyle name="Normal 69 19" xfId="9908" xr:uid="{5EC317DA-051C-4128-A744-BE42A1DFEB2B}"/>
    <cellStyle name="Normal 69 19 2" xfId="9909" xr:uid="{C7A5F819-4C7F-489D-B64E-6604C4C1601D}"/>
    <cellStyle name="Normal 69 19 2 2" xfId="18227" xr:uid="{AFF19149-CAF0-49CF-B986-D8AFCF589EEC}"/>
    <cellStyle name="Normal 69 19 2 3" xfId="24763" xr:uid="{472D220C-3944-4B5A-B0A4-9AB232DC90A2}"/>
    <cellStyle name="Normal 69 19 2 4" xfId="30461" xr:uid="{BA28C3C4-C672-4A93-9E3A-706E3A2DE388}"/>
    <cellStyle name="Normal 69 19 2 5" xfId="36159" xr:uid="{F2402533-29E3-4DD4-AAD5-DBCAFDE730CE}"/>
    <cellStyle name="Normal 69 19 3" xfId="9910" xr:uid="{21806FEB-2690-454E-A3FA-DACFCDAC1ED3}"/>
    <cellStyle name="Normal 69 19 4" xfId="9911" xr:uid="{4551D553-A46B-493C-B6CD-29446DA925D1}"/>
    <cellStyle name="Normal 69 19 5" xfId="18226" xr:uid="{5C9204FC-4A06-450A-9F9D-352F28D6B783}"/>
    <cellStyle name="Normal 69 19 6" xfId="24762" xr:uid="{6DB5886A-4F12-4300-B482-BEA7C4D01FE3}"/>
    <cellStyle name="Normal 69 19 7" xfId="30460" xr:uid="{734CED22-E19E-4102-AE43-ADAFD495E631}"/>
    <cellStyle name="Normal 69 19 8" xfId="36158" xr:uid="{E2C5ABA4-898F-4E3A-971F-903F86543FE6}"/>
    <cellStyle name="Normal 69 2" xfId="1231" xr:uid="{2750BE64-4F4C-48E4-A5AF-D129CF39C65D}"/>
    <cellStyle name="Normal 69 2 2" xfId="9912" xr:uid="{412DC566-F412-483A-80B2-9CE6426790B7}"/>
    <cellStyle name="Normal 69 2 2 2" xfId="18228" xr:uid="{33551727-D592-4762-8A1B-445F6F654AD9}"/>
    <cellStyle name="Normal 69 2 2 3" xfId="24764" xr:uid="{5DF2EBF6-D8DE-4FFC-BF4E-8B3276613347}"/>
    <cellStyle name="Normal 69 2 2 4" xfId="30462" xr:uid="{59043250-4FF4-4CA3-A055-64B199E9DC59}"/>
    <cellStyle name="Normal 69 2 2 5" xfId="36160" xr:uid="{FE3784B8-B156-4D71-8A54-8114B8D96DB8}"/>
    <cellStyle name="Normal 69 2 3" xfId="9913" xr:uid="{E35EA72B-67DE-4677-862B-32EDBE67BEFD}"/>
    <cellStyle name="Normal 69 2 4" xfId="9914" xr:uid="{5A91EA75-A372-4BEE-8800-47F232A6B00E}"/>
    <cellStyle name="Normal 69 20" xfId="9915" xr:uid="{F1A3E339-536A-4E07-AD13-8F6B0254733E}"/>
    <cellStyle name="Normal 69 20 2" xfId="18229" xr:uid="{FBE8F352-5E94-44FC-BB87-A95FC359D3DD}"/>
    <cellStyle name="Normal 69 20 3" xfId="24765" xr:uid="{ABA3B484-0126-4C94-9223-D8640F8E9499}"/>
    <cellStyle name="Normal 69 20 4" xfId="30463" xr:uid="{CAB51FA8-8966-4C93-91B7-6B109D79ED46}"/>
    <cellStyle name="Normal 69 20 5" xfId="36161" xr:uid="{BB5E664E-AF16-478D-B809-1433284131C6}"/>
    <cellStyle name="Normal 69 21" xfId="9916" xr:uid="{DEBC676D-7549-45CD-9D45-CD8F9C6AC0F6}"/>
    <cellStyle name="Normal 69 21 2" xfId="18230" xr:uid="{01DD028E-2364-4939-85B5-74E235139CA6}"/>
    <cellStyle name="Normal 69 21 3" xfId="24766" xr:uid="{423A2B5B-8E33-4C60-86F5-855F07985FFC}"/>
    <cellStyle name="Normal 69 21 4" xfId="30464" xr:uid="{1737A359-6D65-4C60-9A1B-CC46BB12B53C}"/>
    <cellStyle name="Normal 69 21 5" xfId="36162" xr:uid="{C5BD602F-500F-4691-8ADA-E27435D49AD3}"/>
    <cellStyle name="Normal 69 22" xfId="9917" xr:uid="{9F55963C-6943-450E-A061-AFB34061B623}"/>
    <cellStyle name="Normal 69 22 2" xfId="18231" xr:uid="{A4BFA5C0-DC6B-46AA-BAD9-DFEE66B24A95}"/>
    <cellStyle name="Normal 69 22 3" xfId="24767" xr:uid="{5C9E007A-2ACA-4AD1-8502-572C0378B258}"/>
    <cellStyle name="Normal 69 22 4" xfId="30465" xr:uid="{424F9736-583A-4CBE-BAC6-18A9F54A5286}"/>
    <cellStyle name="Normal 69 22 5" xfId="36163" xr:uid="{88674A19-0625-49B9-88B2-F672080B241F}"/>
    <cellStyle name="Normal 69 23" xfId="9918" xr:uid="{8A6AA51B-00F7-4289-9258-06D8BCBE2A64}"/>
    <cellStyle name="Normal 69 23 2" xfId="18232" xr:uid="{74DAC3BF-BF85-462C-8512-0B86BD3AE66A}"/>
    <cellStyle name="Normal 69 23 3" xfId="24768" xr:uid="{379A526A-4DB2-4639-B7E1-AD6216574607}"/>
    <cellStyle name="Normal 69 23 4" xfId="30466" xr:uid="{141374DD-542B-4EF0-8CCF-FB4E602908F5}"/>
    <cellStyle name="Normal 69 23 5" xfId="36164" xr:uid="{87E3094B-46D9-4EE1-AF32-DEB060AAC7D9}"/>
    <cellStyle name="Normal 69 24" xfId="9919" xr:uid="{0947B755-FE20-4D40-B6F8-8D6772EC5DA3}"/>
    <cellStyle name="Normal 69 24 2" xfId="18233" xr:uid="{E20962A2-45DC-488E-98EF-33EECF9FA17D}"/>
    <cellStyle name="Normal 69 24 3" xfId="24769" xr:uid="{275F49C4-75D2-4E69-B4FF-8E9588AF1DF0}"/>
    <cellStyle name="Normal 69 24 4" xfId="30467" xr:uid="{E3B3465F-E009-4A31-937A-974418A55764}"/>
    <cellStyle name="Normal 69 24 5" xfId="36165" xr:uid="{01A7782E-C73E-4116-81C3-76F66703552C}"/>
    <cellStyle name="Normal 69 25" xfId="9920" xr:uid="{476E04AF-6EA1-4ACE-BB80-E3B5E6AF3D22}"/>
    <cellStyle name="Normal 69 25 2" xfId="18234" xr:uid="{CFDEF37D-D9B6-404F-9B31-D7581AC8D4D5}"/>
    <cellStyle name="Normal 69 25 3" xfId="24770" xr:uid="{F544F058-F1DB-4953-A053-D9E357C4413E}"/>
    <cellStyle name="Normal 69 25 4" xfId="30468" xr:uid="{A1ACFD22-6BBC-452B-80E1-F7A7F121563B}"/>
    <cellStyle name="Normal 69 25 5" xfId="36166" xr:uid="{B0D82D87-FC81-41F7-928C-37EF36507EB3}"/>
    <cellStyle name="Normal 69 26" xfId="9921" xr:uid="{B35659E2-F4BF-4A97-8D7C-1B9958D05D0C}"/>
    <cellStyle name="Normal 69 26 2" xfId="18235" xr:uid="{BC5B2E8D-0DC3-4F6A-88B6-1061299F17B0}"/>
    <cellStyle name="Normal 69 26 3" xfId="24771" xr:uid="{08117E27-EF56-415F-8AD4-ECD1E16C2CD0}"/>
    <cellStyle name="Normal 69 26 4" xfId="30469" xr:uid="{6BB9673D-8C07-42F4-944B-7867A3ECF506}"/>
    <cellStyle name="Normal 69 26 5" xfId="36167" xr:uid="{20C5B244-A1BD-4E8A-84FA-C1CFDC1D2B5F}"/>
    <cellStyle name="Normal 69 27" xfId="9922" xr:uid="{7997B07A-42AD-4E98-9766-B47D28477C00}"/>
    <cellStyle name="Normal 69 27 2" xfId="18236" xr:uid="{727C1B44-FF85-4CF8-9A55-1DC2DA942F5E}"/>
    <cellStyle name="Normal 69 27 3" xfId="24772" xr:uid="{7591EC3C-5522-4796-A905-5DB65601428C}"/>
    <cellStyle name="Normal 69 27 4" xfId="30470" xr:uid="{C01AF645-C335-4030-A393-C51957D64C7D}"/>
    <cellStyle name="Normal 69 27 5" xfId="36168" xr:uid="{45477298-98C2-4A51-9FA9-589997501430}"/>
    <cellStyle name="Normal 69 28" xfId="9923" xr:uid="{7EA5EB46-4F90-4CA4-B0A3-643A3EE8ED0E}"/>
    <cellStyle name="Normal 69 28 2" xfId="18237" xr:uid="{735A3F6E-AA32-4FEB-9C45-6E017C159206}"/>
    <cellStyle name="Normal 69 28 3" xfId="24773" xr:uid="{9443DEF8-9888-47A3-8918-7A1FA17A4731}"/>
    <cellStyle name="Normal 69 28 4" xfId="30471" xr:uid="{3004ED59-105C-4B63-A27C-B8BC273E1720}"/>
    <cellStyle name="Normal 69 28 5" xfId="36169" xr:uid="{2CF2EA2E-0950-49C4-A9A9-CFA4A6A22E16}"/>
    <cellStyle name="Normal 69 29" xfId="9924" xr:uid="{9175783E-B29D-4A58-A070-49FAF3EB92A1}"/>
    <cellStyle name="Normal 69 29 2" xfId="18238" xr:uid="{883A7114-4F17-49E6-96DC-9FA6897F7A72}"/>
    <cellStyle name="Normal 69 29 3" xfId="24774" xr:uid="{3552C564-F6BF-48A6-83D5-387E6048125A}"/>
    <cellStyle name="Normal 69 29 4" xfId="30472" xr:uid="{655D4B84-8121-489E-A777-D34C1655542A}"/>
    <cellStyle name="Normal 69 29 5" xfId="36170" xr:uid="{EB121F54-5E32-45BC-9EA0-541B2EAED463}"/>
    <cellStyle name="Normal 69 3" xfId="9925" xr:uid="{5C2B51D0-33EA-4EDD-A34D-20971DE88992}"/>
    <cellStyle name="Normal 69 3 2" xfId="9926" xr:uid="{238A638F-CC41-41EF-989B-D57042B7E342}"/>
    <cellStyle name="Normal 69 3 2 2" xfId="18240" xr:uid="{D21EAD7E-7EB1-49E6-B733-2F1A19070C52}"/>
    <cellStyle name="Normal 69 3 2 3" xfId="24776" xr:uid="{CE250731-7FAE-4876-891D-827A7A8D9818}"/>
    <cellStyle name="Normal 69 3 2 4" xfId="30474" xr:uid="{3A6A0712-A7E1-4374-B1B0-CF8399CDD411}"/>
    <cellStyle name="Normal 69 3 2 5" xfId="36172" xr:uid="{EF7EE6E6-4F1C-46EB-ADF3-29E8FCF4544A}"/>
    <cellStyle name="Normal 69 3 3" xfId="9927" xr:uid="{87B60EBC-39FD-4ABF-A2EB-38C82BCEDA99}"/>
    <cellStyle name="Normal 69 3 4" xfId="9928" xr:uid="{07B33CD0-9EF9-4E93-BE19-AE220D697D82}"/>
    <cellStyle name="Normal 69 3 5" xfId="18239" xr:uid="{79792DE2-CFDE-46F3-B594-DCD8A099BCCE}"/>
    <cellStyle name="Normal 69 3 6" xfId="24775" xr:uid="{6ED771B3-FEA7-4AC0-AA24-7DDB2AFF95B4}"/>
    <cellStyle name="Normal 69 3 7" xfId="30473" xr:uid="{A40958ED-472F-4D61-9149-3D4870889913}"/>
    <cellStyle name="Normal 69 3 8" xfId="36171" xr:uid="{A1CDB23D-8397-409A-AA85-726B04CB30DD}"/>
    <cellStyle name="Normal 69 30" xfId="9929" xr:uid="{AD86F3B8-CB98-4DBF-8447-CFF378214552}"/>
    <cellStyle name="Normal 69 30 2" xfId="18241" xr:uid="{A702D9C2-C3DF-4349-9051-EF1ECB1CB198}"/>
    <cellStyle name="Normal 69 30 3" xfId="24777" xr:uid="{A0260F87-A147-4733-953B-C3D5AB8B69A2}"/>
    <cellStyle name="Normal 69 30 4" xfId="30475" xr:uid="{F4A8078F-E1EA-48CB-9B1E-9F66831F82CD}"/>
    <cellStyle name="Normal 69 30 5" xfId="36173" xr:uid="{E285249E-11CB-4775-8673-BC79CB8C2241}"/>
    <cellStyle name="Normal 69 31" xfId="9930" xr:uid="{A78FDFDE-24C6-4A79-BCBD-33E4B5C645AD}"/>
    <cellStyle name="Normal 69 31 2" xfId="18242" xr:uid="{3DB8A6C7-194B-4590-AD57-F0BA53F48A98}"/>
    <cellStyle name="Normal 69 31 3" xfId="24778" xr:uid="{84C94345-C5A0-4E43-AF0D-A33C6E37A5B1}"/>
    <cellStyle name="Normal 69 31 4" xfId="30476" xr:uid="{FECABEF8-C919-47AB-AF69-5EB134DB62E0}"/>
    <cellStyle name="Normal 69 31 5" xfId="36174" xr:uid="{57050DEC-2598-4A9D-A69E-89EBDBDA177A}"/>
    <cellStyle name="Normal 69 32" xfId="9931" xr:uid="{4C5066CB-E2C7-409C-B211-8C9A2789274C}"/>
    <cellStyle name="Normal 69 32 2" xfId="18243" xr:uid="{3078108E-96EB-4823-A0A8-76CC4B138DDD}"/>
    <cellStyle name="Normal 69 32 3" xfId="24779" xr:uid="{CCD05BC2-7FB9-4287-AFAD-9CE96F671A81}"/>
    <cellStyle name="Normal 69 32 4" xfId="30477" xr:uid="{BC65DF2B-3045-40FC-82AC-7AA3DCC1F277}"/>
    <cellStyle name="Normal 69 32 5" xfId="36175" xr:uid="{35D53146-EF6B-4FD4-806D-610ABA79FF53}"/>
    <cellStyle name="Normal 69 33" xfId="9932" xr:uid="{CD8B92EE-5CA8-441B-8630-ABC557D45855}"/>
    <cellStyle name="Normal 69 33 2" xfId="18244" xr:uid="{95A27D14-E588-4E30-AC8D-B2A9C583D43A}"/>
    <cellStyle name="Normal 69 33 3" xfId="24780" xr:uid="{1F5EC900-AA32-494A-B9D9-6A43DE3848E5}"/>
    <cellStyle name="Normal 69 33 4" xfId="30478" xr:uid="{F3C5E885-13E8-46B9-B773-87E6479FA868}"/>
    <cellStyle name="Normal 69 33 5" xfId="36176" xr:uid="{CAC1D74E-ECBA-4CC4-8072-D5B57E62345C}"/>
    <cellStyle name="Normal 69 34" xfId="9933" xr:uid="{80C35F5D-6F1D-483D-B969-DC01D0CA444E}"/>
    <cellStyle name="Normal 69 34 2" xfId="18245" xr:uid="{CCD9376C-E282-4876-A5D0-B2901EB29CD1}"/>
    <cellStyle name="Normal 69 34 3" xfId="24781" xr:uid="{8212BD59-1D65-4BB3-BD86-4AAF7DDAFD37}"/>
    <cellStyle name="Normal 69 34 4" xfId="30479" xr:uid="{CD0A7425-C1E7-4CA3-B836-5751A43176DA}"/>
    <cellStyle name="Normal 69 34 5" xfId="36177" xr:uid="{394DB356-6EF7-4D95-9EC3-F94B55BCC541}"/>
    <cellStyle name="Normal 69 35" xfId="9934" xr:uid="{38883BAC-043B-4195-90A9-EB9E994E05CE}"/>
    <cellStyle name="Normal 69 35 2" xfId="18246" xr:uid="{1845F579-A987-4E38-85EF-9AB7369B99E3}"/>
    <cellStyle name="Normal 69 35 3" xfId="24782" xr:uid="{28463544-D463-4DE2-83FA-7FE3824DA6D0}"/>
    <cellStyle name="Normal 69 35 4" xfId="30480" xr:uid="{D0DD7F2E-8424-40FD-B45E-C9065FAE0242}"/>
    <cellStyle name="Normal 69 35 5" xfId="36178" xr:uid="{5744F19D-15C6-463F-8906-640DD7F21E24}"/>
    <cellStyle name="Normal 69 36" xfId="9935" xr:uid="{AE3B187D-7583-45DF-A588-07E2D8C2D747}"/>
    <cellStyle name="Normal 69 36 2" xfId="18247" xr:uid="{336AE756-92D5-4381-AEFC-8A66061F2174}"/>
    <cellStyle name="Normal 69 36 3" xfId="24783" xr:uid="{E665ABFF-E9F2-487C-B76B-7951C6AEF577}"/>
    <cellStyle name="Normal 69 36 4" xfId="30481" xr:uid="{E4687A27-1AE2-4859-AD60-A82209A4FFCB}"/>
    <cellStyle name="Normal 69 36 5" xfId="36179" xr:uid="{21CFB9BE-4744-4BF3-A009-78667EECBA40}"/>
    <cellStyle name="Normal 69 37" xfId="9936" xr:uid="{AEC01C12-8D96-4B9D-9A75-0E0356195107}"/>
    <cellStyle name="Normal 69 37 2" xfId="18248" xr:uid="{DD0A9FAA-65FF-40D7-9018-9B5909DA0CE7}"/>
    <cellStyle name="Normal 69 37 3" xfId="24784" xr:uid="{16B98A3C-6953-4987-A368-0B8AD21E6159}"/>
    <cellStyle name="Normal 69 37 4" xfId="30482" xr:uid="{8D76268A-5C25-4F1B-8236-7DE97D41F5DE}"/>
    <cellStyle name="Normal 69 37 5" xfId="36180" xr:uid="{D4EA7C6B-331F-4066-902A-45A672886DE4}"/>
    <cellStyle name="Normal 69 38" xfId="9937" xr:uid="{26EB53D6-0E75-4F4B-AE3E-6704FA00E749}"/>
    <cellStyle name="Normal 69 38 2" xfId="18249" xr:uid="{0A4248F8-2E8F-48BE-A908-49DCCD1211D6}"/>
    <cellStyle name="Normal 69 38 3" xfId="24785" xr:uid="{33D3E9E9-B4DC-4D0B-A9E1-7BE0D1A167CC}"/>
    <cellStyle name="Normal 69 38 4" xfId="30483" xr:uid="{7482E9D8-ED62-4D9D-BC1F-20A9E71AC673}"/>
    <cellStyle name="Normal 69 38 5" xfId="36181" xr:uid="{A605AC32-5695-4D8D-9467-BD1D98D14F33}"/>
    <cellStyle name="Normal 69 39" xfId="9938" xr:uid="{68E3CC68-2483-412E-85D9-F5D6777CC48C}"/>
    <cellStyle name="Normal 69 39 2" xfId="18250" xr:uid="{DEDD9FC5-4910-41D6-9C09-D244CF1F7F28}"/>
    <cellStyle name="Normal 69 39 3" xfId="24786" xr:uid="{FE6601C7-9D72-43CD-B8A0-2C79462437E8}"/>
    <cellStyle name="Normal 69 39 4" xfId="30484" xr:uid="{CF44CA58-93AC-43A7-B4DF-8597EFA9EA44}"/>
    <cellStyle name="Normal 69 39 5" xfId="36182" xr:uid="{9F72AA97-D918-40CF-B632-112C8C979C97}"/>
    <cellStyle name="Normal 69 4" xfId="9939" xr:uid="{0D4FE4A5-388C-48D2-A651-9705E825C6F6}"/>
    <cellStyle name="Normal 69 4 2" xfId="9940" xr:uid="{BF9DCCE8-E174-4F02-94C7-A74A2FE3099C}"/>
    <cellStyle name="Normal 69 4 2 2" xfId="18252" xr:uid="{5B453C37-2347-48F6-96C1-4A28D2CAC763}"/>
    <cellStyle name="Normal 69 4 2 3" xfId="24788" xr:uid="{BB63DE53-F9B1-4F35-9FD7-FD6380D8C090}"/>
    <cellStyle name="Normal 69 4 2 4" xfId="30486" xr:uid="{CAFAB771-C054-4096-B0EB-1E9955136EDC}"/>
    <cellStyle name="Normal 69 4 2 5" xfId="36184" xr:uid="{30CA2251-E4FA-465A-A8FD-E70B9BC7EA5E}"/>
    <cellStyle name="Normal 69 4 3" xfId="9941" xr:uid="{1E14B070-433D-46AD-8EAF-7B3D7DC3D1E6}"/>
    <cellStyle name="Normal 69 4 4" xfId="9942" xr:uid="{15C189EA-8324-4753-971E-ACF827C426ED}"/>
    <cellStyle name="Normal 69 4 5" xfId="18251" xr:uid="{1B0908C4-9671-4ECE-B1D2-97243FEB03D3}"/>
    <cellStyle name="Normal 69 4 6" xfId="24787" xr:uid="{5E263B1D-1CFE-438C-A8B9-BECFE0307EDF}"/>
    <cellStyle name="Normal 69 4 7" xfId="30485" xr:uid="{4F16A672-4F38-4E98-9A71-D7C9296C4702}"/>
    <cellStyle name="Normal 69 4 8" xfId="36183" xr:uid="{3BC8EAD8-D684-4A6E-86C2-1FE2EDDCAA59}"/>
    <cellStyle name="Normal 69 40" xfId="9943" xr:uid="{BD75D010-8299-4345-B591-893FFBB59F63}"/>
    <cellStyle name="Normal 69 40 2" xfId="18253" xr:uid="{CC487901-8B29-466F-8BBC-1D4A7C325657}"/>
    <cellStyle name="Normal 69 40 3" xfId="24789" xr:uid="{0FCF300A-D821-41E8-99DE-716374A082D8}"/>
    <cellStyle name="Normal 69 40 4" xfId="30487" xr:uid="{69194FB5-4CCB-4FAF-9949-6A6E3015B0A2}"/>
    <cellStyle name="Normal 69 40 5" xfId="36185" xr:uid="{ECB55D29-5A94-415F-8770-06B0F691D9E3}"/>
    <cellStyle name="Normal 69 41" xfId="9944" xr:uid="{C02D7A03-E177-4110-8C1C-61F9F8EC65D0}"/>
    <cellStyle name="Normal 69 41 2" xfId="18254" xr:uid="{DDAD8B54-3529-491C-B376-CC1F8B5B8039}"/>
    <cellStyle name="Normal 69 41 3" xfId="24790" xr:uid="{3ABBE10B-91AF-448C-9095-C60497C63D3A}"/>
    <cellStyle name="Normal 69 41 4" xfId="30488" xr:uid="{A66C548C-4C89-402A-9124-0ED5324C9CB5}"/>
    <cellStyle name="Normal 69 41 5" xfId="36186" xr:uid="{13E1DC42-5C44-4877-87C6-FF1151A20F34}"/>
    <cellStyle name="Normal 69 42" xfId="9945" xr:uid="{CA579468-B67D-4BF6-9AA6-383D9AC83645}"/>
    <cellStyle name="Normal 69 42 2" xfId="18255" xr:uid="{50CBC3E9-D636-4170-A8BA-79F4DB74EDE3}"/>
    <cellStyle name="Normal 69 42 3" xfId="24791" xr:uid="{66857B08-775A-4C44-88CC-E2E5F7CDFB4D}"/>
    <cellStyle name="Normal 69 42 4" xfId="30489" xr:uid="{B5FA68D5-0E56-460E-B7FA-814C5E823CB0}"/>
    <cellStyle name="Normal 69 42 5" xfId="36187" xr:uid="{7AD465E5-29B9-4EF8-8646-0A530874528B}"/>
    <cellStyle name="Normal 69 43" xfId="9946" xr:uid="{1F204E86-0980-4DDA-94A0-7E3BF669FFEF}"/>
    <cellStyle name="Normal 69 43 2" xfId="18256" xr:uid="{132E2A9F-E744-4091-800F-5F683E6F6535}"/>
    <cellStyle name="Normal 69 43 3" xfId="24792" xr:uid="{F2468C0A-49D1-42D2-9002-3A7F91CAF96B}"/>
    <cellStyle name="Normal 69 43 4" xfId="30490" xr:uid="{6449A746-4773-45EC-BA9A-847726CB0019}"/>
    <cellStyle name="Normal 69 43 5" xfId="36188" xr:uid="{D9B2234F-A7C9-46F3-87A2-AE413025841A}"/>
    <cellStyle name="Normal 69 44" xfId="9947" xr:uid="{048BC74F-10E8-4133-96C4-9CFB5DD8C2E0}"/>
    <cellStyle name="Normal 69 44 2" xfId="18257" xr:uid="{327AEC53-0546-44D4-8E3E-ED74C8D163ED}"/>
    <cellStyle name="Normal 69 44 3" xfId="24793" xr:uid="{A4653A92-5F58-4613-930F-403889B747B0}"/>
    <cellStyle name="Normal 69 44 4" xfId="30491" xr:uid="{CDB9BD40-AD39-4444-9CEB-2BEF2B71589E}"/>
    <cellStyle name="Normal 69 44 5" xfId="36189" xr:uid="{89F2CD89-B61B-4FFC-A693-A0373E9359FF}"/>
    <cellStyle name="Normal 69 45" xfId="9948" xr:uid="{B5FAC916-A08C-473A-BB12-FD5A79F6FA0E}"/>
    <cellStyle name="Normal 69 45 2" xfId="18258" xr:uid="{64D7E31F-7E7F-4BBA-8B16-B4915A39EA8B}"/>
    <cellStyle name="Normal 69 45 3" xfId="24794" xr:uid="{BA4D994C-95B8-4F4C-A4B5-1E5D193E7B7C}"/>
    <cellStyle name="Normal 69 45 4" xfId="30492" xr:uid="{A9075FB3-E2C9-477C-98F6-86ECC9B34279}"/>
    <cellStyle name="Normal 69 45 5" xfId="36190" xr:uid="{35B416C2-24BC-4CFF-8145-F8862051CD5C}"/>
    <cellStyle name="Normal 69 46" xfId="9949" xr:uid="{02562D0B-7860-4578-8E33-C5703C8172C4}"/>
    <cellStyle name="Normal 69 46 2" xfId="18259" xr:uid="{15CF063B-3578-42C0-AD77-1BDC27ABFFCB}"/>
    <cellStyle name="Normal 69 46 3" xfId="24795" xr:uid="{B24CFCF4-1A65-4F41-9CB1-BDA2CB0DFBCA}"/>
    <cellStyle name="Normal 69 46 4" xfId="30493" xr:uid="{784E0E38-0483-4C0D-94F1-7B513008CB46}"/>
    <cellStyle name="Normal 69 46 5" xfId="36191" xr:uid="{310D7CA4-7217-4519-B363-0C6628318930}"/>
    <cellStyle name="Normal 69 47" xfId="9950" xr:uid="{C68A810C-A511-41D3-94E2-4EF75BB9B1E1}"/>
    <cellStyle name="Normal 69 47 2" xfId="18260" xr:uid="{2DDC9B50-50E8-4726-BF80-D285856A5849}"/>
    <cellStyle name="Normal 69 47 3" xfId="24796" xr:uid="{781015C3-F192-4806-A6E7-7308EAB3FFF0}"/>
    <cellStyle name="Normal 69 47 4" xfId="30494" xr:uid="{82BB34E5-A45A-4EDA-B696-CE4E20B690F3}"/>
    <cellStyle name="Normal 69 47 5" xfId="36192" xr:uid="{561F8EA0-C033-4FD9-8C66-98A39A559F91}"/>
    <cellStyle name="Normal 69 48" xfId="9951" xr:uid="{F6D6BAEF-E63B-4966-97E3-E835101021C1}"/>
    <cellStyle name="Normal 69 48 2" xfId="18261" xr:uid="{FAFDCBD0-A9F5-4FCF-A7C7-A742E95185D7}"/>
    <cellStyle name="Normal 69 48 3" xfId="24797" xr:uid="{C08E362D-74F0-41FC-A5ED-B7915C5D667C}"/>
    <cellStyle name="Normal 69 48 4" xfId="30495" xr:uid="{ABAB8618-05F9-46AF-8CFD-7CED8D3D50A1}"/>
    <cellStyle name="Normal 69 48 5" xfId="36193" xr:uid="{CC74FA8B-9CED-4035-88C4-9DE6C0438370}"/>
    <cellStyle name="Normal 69 49" xfId="9952" xr:uid="{77585FBB-4897-43C6-83EB-DAABFCE4F0AF}"/>
    <cellStyle name="Normal 69 49 2" xfId="18262" xr:uid="{DC65EBE9-F17C-4953-B92A-3BC65F049FC0}"/>
    <cellStyle name="Normal 69 49 3" xfId="24798" xr:uid="{DD559346-53AC-470F-8A2E-7C44D18BA8B4}"/>
    <cellStyle name="Normal 69 49 4" xfId="30496" xr:uid="{53EE786F-D2D0-499D-9278-AA68E0654BBF}"/>
    <cellStyle name="Normal 69 49 5" xfId="36194" xr:uid="{90EF3C97-64E0-4F73-8A8B-E24A2BCA1829}"/>
    <cellStyle name="Normal 69 5" xfId="9953" xr:uid="{43A713E4-4AFA-4489-B0BD-9FD0BE3070CB}"/>
    <cellStyle name="Normal 69 5 2" xfId="9954" xr:uid="{3EDDDE82-22B6-4424-8011-8B5AA3B3F0DF}"/>
    <cellStyle name="Normal 69 5 2 2" xfId="18264" xr:uid="{4A8E2EAF-A7D4-43D3-A2FE-9A06B47FF7F0}"/>
    <cellStyle name="Normal 69 5 2 3" xfId="24800" xr:uid="{C969A985-68A9-4275-BD1B-727DFBEAF403}"/>
    <cellStyle name="Normal 69 5 2 4" xfId="30498" xr:uid="{A409016E-3BEF-40AE-9CB9-4FE225212F68}"/>
    <cellStyle name="Normal 69 5 2 5" xfId="36196" xr:uid="{982F1DB0-01FE-402E-BC8B-1E95786821E6}"/>
    <cellStyle name="Normal 69 5 3" xfId="9955" xr:uid="{19BF8CC9-175F-412C-81A1-8261F051BF46}"/>
    <cellStyle name="Normal 69 5 4" xfId="9956" xr:uid="{251B8B53-11A4-4144-A434-286DCECD71CC}"/>
    <cellStyle name="Normal 69 5 5" xfId="18263" xr:uid="{DE789483-1657-47D8-A80D-13B74D48A00D}"/>
    <cellStyle name="Normal 69 5 6" xfId="24799" xr:uid="{3CF41422-82DF-4419-8D14-9FCDB74075D6}"/>
    <cellStyle name="Normal 69 5 7" xfId="30497" xr:uid="{55683A7C-1C35-4310-8C53-29C9CA512B5B}"/>
    <cellStyle name="Normal 69 5 8" xfId="36195" xr:uid="{27CF9077-11FE-4DAB-964C-AB3D274B834E}"/>
    <cellStyle name="Normal 69 50" xfId="9957" xr:uid="{B86691A0-38BE-40D9-8DED-DD1186416E10}"/>
    <cellStyle name="Normal 69 50 2" xfId="18265" xr:uid="{34B3ECD9-CDD9-449E-B035-96FF6A6B929F}"/>
    <cellStyle name="Normal 69 50 3" xfId="24801" xr:uid="{D4044745-BC16-4958-9CA2-FF87B60F23EE}"/>
    <cellStyle name="Normal 69 50 4" xfId="30499" xr:uid="{5318A264-FCEE-423A-ABAE-6CAD150A5F45}"/>
    <cellStyle name="Normal 69 50 5" xfId="36197" xr:uid="{13FB5D53-41FF-4EC7-98AC-087574EC6A2E}"/>
    <cellStyle name="Normal 69 51" xfId="9958" xr:uid="{91A5093D-B4A5-4754-8B28-5E04407F7DAB}"/>
    <cellStyle name="Normal 69 51 2" xfId="18266" xr:uid="{75F6DB10-3904-4C6B-827E-48AF362F8CFD}"/>
    <cellStyle name="Normal 69 51 3" xfId="24802" xr:uid="{07589EE1-8C80-45E2-AA9A-1DB6926BC4F1}"/>
    <cellStyle name="Normal 69 51 4" xfId="30500" xr:uid="{C10C3DB9-E07F-488B-9C4A-F66158FF7058}"/>
    <cellStyle name="Normal 69 51 5" xfId="36198" xr:uid="{652C72C6-701C-410C-9E9B-8057A1E0A2A4}"/>
    <cellStyle name="Normal 69 52" xfId="9959" xr:uid="{E2DF16B8-4847-442A-981B-DE3E46743E31}"/>
    <cellStyle name="Normal 69 52 2" xfId="18267" xr:uid="{3B301748-B41C-47A1-AADB-865AD2B7F66E}"/>
    <cellStyle name="Normal 69 52 3" xfId="24803" xr:uid="{BD71AE70-EFF6-48DB-82FD-DDD8B6AC6411}"/>
    <cellStyle name="Normal 69 52 4" xfId="30501" xr:uid="{0C6E1D9D-12CD-42C3-A039-3CC07D2A8629}"/>
    <cellStyle name="Normal 69 52 5" xfId="36199" xr:uid="{A889086A-DF92-445A-B4B2-A44E4060852C}"/>
    <cellStyle name="Normal 69 53" xfId="9960" xr:uid="{5094316C-D1FE-4B26-8D4D-81983E66BB76}"/>
    <cellStyle name="Normal 69 53 2" xfId="18268" xr:uid="{264054F8-D6F7-4058-A7B2-B69EEBB98936}"/>
    <cellStyle name="Normal 69 53 3" xfId="24804" xr:uid="{1B86BC84-35ED-4C41-8214-83A3E495AB9F}"/>
    <cellStyle name="Normal 69 53 4" xfId="30502" xr:uid="{44471AC1-3CDC-4096-83C9-D78A3CDA6104}"/>
    <cellStyle name="Normal 69 53 5" xfId="36200" xr:uid="{1C7B6DD4-CAD0-488A-8FD8-7A65465DEEB4}"/>
    <cellStyle name="Normal 69 54" xfId="9961" xr:uid="{CE0FC229-81B4-40AD-9DE2-204F0EE9A2DC}"/>
    <cellStyle name="Normal 69 54 2" xfId="18269" xr:uid="{477E64FE-5DB5-410E-9149-EC06EFF404B4}"/>
    <cellStyle name="Normal 69 54 3" xfId="24805" xr:uid="{41FCF201-93A0-45B3-9FD8-038DB9082C88}"/>
    <cellStyle name="Normal 69 54 4" xfId="30503" xr:uid="{2EDADA3B-8F41-495B-B880-EE9811315BEC}"/>
    <cellStyle name="Normal 69 54 5" xfId="36201" xr:uid="{B8D4ED8D-AC10-47EF-B48D-76DB4F5F26FE}"/>
    <cellStyle name="Normal 69 55" xfId="9962" xr:uid="{17FE1F4F-1453-43D1-B678-543D48A269C3}"/>
    <cellStyle name="Normal 69 55 2" xfId="18270" xr:uid="{04F9B69D-52C1-412C-96E0-AB9C3DADACFA}"/>
    <cellStyle name="Normal 69 55 3" xfId="24806" xr:uid="{B2511A65-1A79-4659-9A04-B003764582F6}"/>
    <cellStyle name="Normal 69 55 4" xfId="30504" xr:uid="{199F9788-5781-46C9-BCEF-203B54C00D3C}"/>
    <cellStyle name="Normal 69 55 5" xfId="36202" xr:uid="{77CAF5F7-10EF-4FD1-8A0B-C84125C25351}"/>
    <cellStyle name="Normal 69 56" xfId="9963" xr:uid="{D286C684-88A1-489E-A39B-17B6A1278F46}"/>
    <cellStyle name="Normal 69 56 2" xfId="18271" xr:uid="{D8B236AA-4D01-4A22-8ECB-079A2F528D6A}"/>
    <cellStyle name="Normal 69 56 3" xfId="24807" xr:uid="{EDFEEDA8-4463-47EE-88A3-64881201AF5E}"/>
    <cellStyle name="Normal 69 56 4" xfId="30505" xr:uid="{39FF7644-A286-4B5C-AD06-FBE9F52B71FD}"/>
    <cellStyle name="Normal 69 56 5" xfId="36203" xr:uid="{EE924D0C-2921-44C6-AFC5-D9F5C73C683A}"/>
    <cellStyle name="Normal 69 57" xfId="9964" xr:uid="{6FAD0E96-0846-40A2-9EDD-C6BE2C83A00D}"/>
    <cellStyle name="Normal 69 57 2" xfId="18272" xr:uid="{DDBCA42E-B2CF-41D3-809D-94F2642E3351}"/>
    <cellStyle name="Normal 69 57 3" xfId="24808" xr:uid="{63C9139C-C96A-4DE8-9D8E-8FDE5150CC93}"/>
    <cellStyle name="Normal 69 57 4" xfId="30506" xr:uid="{7C810474-A706-4C7D-AD5E-989922CB1B7A}"/>
    <cellStyle name="Normal 69 57 5" xfId="36204" xr:uid="{E37F7F7C-63BF-45D3-9FF2-7062EEB3D332}"/>
    <cellStyle name="Normal 69 58" xfId="9965" xr:uid="{C535E6CB-846C-476F-B8FE-D5FBC63C1EE8}"/>
    <cellStyle name="Normal 69 58 2" xfId="18273" xr:uid="{B2FD6B82-2FA1-425D-B88F-31B8B4009112}"/>
    <cellStyle name="Normal 69 58 3" xfId="24809" xr:uid="{3A94ECE4-B1E9-49DB-90CD-DF25D86808CF}"/>
    <cellStyle name="Normal 69 58 4" xfId="30507" xr:uid="{9177EFCD-3BAB-488B-95A5-1406A50237D7}"/>
    <cellStyle name="Normal 69 58 5" xfId="36205" xr:uid="{DCACC2BC-78DE-449C-845B-C1601FB85C51}"/>
    <cellStyle name="Normal 69 59" xfId="9966" xr:uid="{2D1F7C34-77C5-4210-9C02-17B959C138DC}"/>
    <cellStyle name="Normal 69 59 2" xfId="18274" xr:uid="{5FC23FAA-AC6F-40DF-A336-D865024216F9}"/>
    <cellStyle name="Normal 69 59 3" xfId="24810" xr:uid="{20DFDBD4-ABB2-46EA-88AA-D9D05D6FAB56}"/>
    <cellStyle name="Normal 69 59 4" xfId="30508" xr:uid="{0F89DCC4-350C-4F13-9330-4AC77D5ADC0D}"/>
    <cellStyle name="Normal 69 59 5" xfId="36206" xr:uid="{AF90114F-1D1A-42D2-9B47-8E95CCF08939}"/>
    <cellStyle name="Normal 69 6" xfId="9967" xr:uid="{CC5D1AB5-A552-4CA8-9F9C-89EAF19AE4C9}"/>
    <cellStyle name="Normal 69 6 2" xfId="9968" xr:uid="{FE7FEB3E-2C1D-423C-B449-C1981EFE79FE}"/>
    <cellStyle name="Normal 69 6 2 2" xfId="18276" xr:uid="{5F2E1F86-5491-4A49-BABC-214C1582628F}"/>
    <cellStyle name="Normal 69 6 2 3" xfId="24812" xr:uid="{E4513545-9886-4A7E-B451-BA8E070D087A}"/>
    <cellStyle name="Normal 69 6 2 4" xfId="30510" xr:uid="{A72D8220-7AE5-43B3-8A24-FE7199442FDF}"/>
    <cellStyle name="Normal 69 6 2 5" xfId="36208" xr:uid="{766E52EA-A367-4141-8E55-F19D04174E35}"/>
    <cellStyle name="Normal 69 6 3" xfId="9969" xr:uid="{640DFCBA-2CB9-4492-9A69-614E9709C9B7}"/>
    <cellStyle name="Normal 69 6 4" xfId="9970" xr:uid="{9B6D7162-BC92-4C59-9208-752316A838ED}"/>
    <cellStyle name="Normal 69 6 5" xfId="18275" xr:uid="{0543AF5D-7C67-4D36-952A-CCCABEE60602}"/>
    <cellStyle name="Normal 69 6 6" xfId="24811" xr:uid="{EE6D5726-422C-40AE-BEA0-27425C7B8AA2}"/>
    <cellStyle name="Normal 69 6 7" xfId="30509" xr:uid="{6FE5F73F-0401-44F7-ACBD-62CC7C66D91D}"/>
    <cellStyle name="Normal 69 6 8" xfId="36207" xr:uid="{2DB89B6B-59EE-46D9-9D25-5F4BCF09A2B5}"/>
    <cellStyle name="Normal 69 60" xfId="9971" xr:uid="{BE9A3D80-D5EA-44EC-86C9-69E8E04DA075}"/>
    <cellStyle name="Normal 69 60 2" xfId="18277" xr:uid="{55C8BDF7-0D90-4C0F-A3DE-562468AA2075}"/>
    <cellStyle name="Normal 69 60 3" xfId="24813" xr:uid="{CD903E1E-26B7-405A-945C-7A4B9C4A4B9F}"/>
    <cellStyle name="Normal 69 60 4" xfId="30511" xr:uid="{05FDB308-7BEC-46AC-8ED9-420E0E5D328A}"/>
    <cellStyle name="Normal 69 60 5" xfId="36209" xr:uid="{093D725C-1739-425D-8599-BCA2DCEEA52D}"/>
    <cellStyle name="Normal 69 61" xfId="9972" xr:uid="{329B4873-4DC0-48CB-8775-820E2E486D1E}"/>
    <cellStyle name="Normal 69 61 2" xfId="18278" xr:uid="{E57DCF61-1CFB-4D52-98BB-871CE6ED5EEB}"/>
    <cellStyle name="Normal 69 61 3" xfId="24814" xr:uid="{1424A056-21FC-4CEB-AA3F-7BB887620DAF}"/>
    <cellStyle name="Normal 69 61 4" xfId="30512" xr:uid="{9B320504-5DA8-45E2-B04A-A7877578568B}"/>
    <cellStyle name="Normal 69 61 5" xfId="36210" xr:uid="{6931F432-351D-4BC3-9466-181767166571}"/>
    <cellStyle name="Normal 69 62" xfId="9973" xr:uid="{F315B3F3-6FCC-4185-B3FA-9454778BBAFC}"/>
    <cellStyle name="Normal 69 62 2" xfId="18279" xr:uid="{5D463740-C790-478D-AA4E-54C9E4BF1EF9}"/>
    <cellStyle name="Normal 69 62 3" xfId="24815" xr:uid="{39987AE0-A5BC-4FF9-B0D1-6B636A9546FA}"/>
    <cellStyle name="Normal 69 62 4" xfId="30513" xr:uid="{20B1CDC2-D797-49C4-B761-C7049B2180B9}"/>
    <cellStyle name="Normal 69 62 5" xfId="36211" xr:uid="{4EB58941-638B-4E27-9B2A-9450C8451948}"/>
    <cellStyle name="Normal 69 7" xfId="9974" xr:uid="{17FF0915-4A16-4D15-9764-333CB697B7C8}"/>
    <cellStyle name="Normal 69 7 2" xfId="9975" xr:uid="{8C251FCA-5C08-4256-B910-6CDD85F2FC54}"/>
    <cellStyle name="Normal 69 7 2 2" xfId="18281" xr:uid="{68A1AC0C-582E-4B81-BEC5-B11E9A02FEE1}"/>
    <cellStyle name="Normal 69 7 2 3" xfId="24817" xr:uid="{753AEE00-E853-4A15-9CB1-3D59574B253E}"/>
    <cellStyle name="Normal 69 7 2 4" xfId="30515" xr:uid="{802B6C45-D584-4A0A-81A5-EF0CA0DE6418}"/>
    <cellStyle name="Normal 69 7 2 5" xfId="36213" xr:uid="{0A9412DB-4BC3-4276-9AA8-9242C5F3A5A9}"/>
    <cellStyle name="Normal 69 7 3" xfId="9976" xr:uid="{7173015E-33FB-4AED-9686-81A6B7302AB8}"/>
    <cellStyle name="Normal 69 7 4" xfId="9977" xr:uid="{FAEDFA76-8D6F-4CC1-B7B2-C6890BECAD66}"/>
    <cellStyle name="Normal 69 7 5" xfId="18280" xr:uid="{A7EEF45D-EAB5-4734-B144-878DEB7FBDC6}"/>
    <cellStyle name="Normal 69 7 6" xfId="24816" xr:uid="{B495AC05-18F7-4251-B81F-67427FC726B7}"/>
    <cellStyle name="Normal 69 7 7" xfId="30514" xr:uid="{112B540D-9F64-4332-A7C9-6D7EA66CABCD}"/>
    <cellStyle name="Normal 69 7 8" xfId="36212" xr:uid="{554F1258-B650-4E75-B536-12A160F79C34}"/>
    <cellStyle name="Normal 69 8" xfId="9978" xr:uid="{C1AC0CB8-6039-4F10-9F74-406DD03184C8}"/>
    <cellStyle name="Normal 69 8 2" xfId="9979" xr:uid="{FEBD0219-ED4B-4DCD-9282-2AAE7A1EF12E}"/>
    <cellStyle name="Normal 69 8 2 2" xfId="18283" xr:uid="{D898F45C-5DD5-40D0-A5A9-65736CF6CCAE}"/>
    <cellStyle name="Normal 69 8 2 3" xfId="24819" xr:uid="{0817FEDE-8613-46EC-8AE5-CACC86702022}"/>
    <cellStyle name="Normal 69 8 2 4" xfId="30517" xr:uid="{B5DF900C-540A-4300-AF46-BAF74301833C}"/>
    <cellStyle name="Normal 69 8 2 5" xfId="36215" xr:uid="{D58C7637-5045-489C-A36D-F30AFD144D22}"/>
    <cellStyle name="Normal 69 8 3" xfId="9980" xr:uid="{40A009C2-7AD0-4B71-AA4F-EEE535B349B9}"/>
    <cellStyle name="Normal 69 8 4" xfId="9981" xr:uid="{F2324701-D8E6-4148-902A-B3938B9586EF}"/>
    <cellStyle name="Normal 69 8 5" xfId="18282" xr:uid="{3A593886-55BB-4001-98BD-5BDC8742A1D4}"/>
    <cellStyle name="Normal 69 8 6" xfId="24818" xr:uid="{6A79FC96-16F5-4CEF-A110-3FF45F33EC7D}"/>
    <cellStyle name="Normal 69 8 7" xfId="30516" xr:uid="{A14122C3-3A4C-4EE5-A116-9AC0B6D5C01E}"/>
    <cellStyle name="Normal 69 8 8" xfId="36214" xr:uid="{5FA6B56A-A62E-4152-967C-867F3AD44B81}"/>
    <cellStyle name="Normal 69 9" xfId="9982" xr:uid="{EAFDC0F8-3EBE-4D3D-A18E-D81E4C9A4E77}"/>
    <cellStyle name="Normal 69 9 2" xfId="9983" xr:uid="{AE1D1ED1-61A7-4047-94E5-413A84146A3D}"/>
    <cellStyle name="Normal 69 9 2 2" xfId="18285" xr:uid="{C06653C7-B3AD-4EC6-A820-8F2495279DF6}"/>
    <cellStyle name="Normal 69 9 2 3" xfId="24821" xr:uid="{57E85E52-3F7F-4B5F-8EE4-A04065853CC0}"/>
    <cellStyle name="Normal 69 9 2 4" xfId="30519" xr:uid="{D412F75D-CE01-4868-8F3B-D97891040D9D}"/>
    <cellStyle name="Normal 69 9 2 5" xfId="36217" xr:uid="{4F53619F-AEA6-49F3-80CA-543703B6844D}"/>
    <cellStyle name="Normal 69 9 3" xfId="9984" xr:uid="{AF086265-0349-42DF-A520-73E99522C7F9}"/>
    <cellStyle name="Normal 69 9 4" xfId="9985" xr:uid="{8C10AB0D-35D3-41D8-AB9B-6CCF92E80B46}"/>
    <cellStyle name="Normal 69 9 5" xfId="18284" xr:uid="{A4327057-A6C6-498A-AE4F-B18081927EA4}"/>
    <cellStyle name="Normal 69 9 6" xfId="24820" xr:uid="{0F82EFC7-AEBE-4AE5-B5D2-2F8FBEA0D883}"/>
    <cellStyle name="Normal 69 9 7" xfId="30518" xr:uid="{FE715DD0-0194-4F50-971D-52176DE5BE70}"/>
    <cellStyle name="Normal 69 9 8" xfId="36216" xr:uid="{ECA03A6A-D472-48F8-B8F4-DF8A0AE02972}"/>
    <cellStyle name="Normal 7" xfId="1232" xr:uid="{67CD6874-11D5-4E6D-A006-ED12DB01A815}"/>
    <cellStyle name="Normal 7 10" xfId="9986" xr:uid="{9A944620-B75F-4930-BAA9-485E12B59E84}"/>
    <cellStyle name="Normal 7 10 2" xfId="9987" xr:uid="{057A6DAB-A013-47AE-8800-C091A35E85E8}"/>
    <cellStyle name="Normal 7 10 2 2" xfId="18287" xr:uid="{EBD4298C-CF3D-4471-870D-70B08E3F8B8E}"/>
    <cellStyle name="Normal 7 10 2 3" xfId="24823" xr:uid="{4D2A6675-9D37-403A-8D48-2883A757CCE7}"/>
    <cellStyle name="Normal 7 10 2 4" xfId="30521" xr:uid="{CB80C8ED-C314-4853-BB4F-B81718D4A0D1}"/>
    <cellStyle name="Normal 7 10 2 5" xfId="36219" xr:uid="{09BD143C-EB99-448F-BE8E-7C25087DD4B8}"/>
    <cellStyle name="Normal 7 10 3" xfId="9988" xr:uid="{458750E9-B3EB-460E-A308-3824DD1368FC}"/>
    <cellStyle name="Normal 7 10 4" xfId="9989" xr:uid="{DBDDAFF7-AD17-4BAA-BD22-D9185311E408}"/>
    <cellStyle name="Normal 7 10 5" xfId="18286" xr:uid="{99F799DE-2F35-4290-B797-A8F79255D16A}"/>
    <cellStyle name="Normal 7 10 6" xfId="24822" xr:uid="{D33FFF65-C265-4C7E-B18F-11CF73733087}"/>
    <cellStyle name="Normal 7 10 7" xfId="30520" xr:uid="{9E795823-3116-475E-A822-ABD143FC30A1}"/>
    <cellStyle name="Normal 7 10 8" xfId="36218" xr:uid="{B292071B-7203-467F-8A35-01991EBD2CB5}"/>
    <cellStyle name="Normal 7 11" xfId="9990" xr:uid="{C45F6750-294E-4128-88DD-8731E68931D1}"/>
    <cellStyle name="Normal 7 11 2" xfId="9991" xr:uid="{8A19E3D7-C793-48E4-BB06-2571AFF2C25B}"/>
    <cellStyle name="Normal 7 11 2 2" xfId="18289" xr:uid="{CCECDF32-1887-407E-9974-46D32ADA46A0}"/>
    <cellStyle name="Normal 7 11 2 3" xfId="24825" xr:uid="{9AD0BC5C-FD00-450A-932A-44001497F985}"/>
    <cellStyle name="Normal 7 11 2 4" xfId="30523" xr:uid="{455271FA-1C2A-40E9-B56C-4AEBF798E867}"/>
    <cellStyle name="Normal 7 11 2 5" xfId="36221" xr:uid="{93927562-B805-46BF-80BF-197CC577E6FB}"/>
    <cellStyle name="Normal 7 11 3" xfId="9992" xr:uid="{D26699D4-75A9-4A59-8CF7-99C2F7EB7F04}"/>
    <cellStyle name="Normal 7 11 4" xfId="9993" xr:uid="{9C3B7FF2-59DD-4E05-89BE-725AF3513E6B}"/>
    <cellStyle name="Normal 7 11 5" xfId="18288" xr:uid="{C7748FC4-2647-4F13-BA37-69807957570B}"/>
    <cellStyle name="Normal 7 11 6" xfId="24824" xr:uid="{7CE8E41D-EF2C-4F4E-9831-E0C4077220E1}"/>
    <cellStyle name="Normal 7 11 7" xfId="30522" xr:uid="{0AAAB9FA-F11A-459B-9DB1-036B2CBE317C}"/>
    <cellStyle name="Normal 7 11 8" xfId="36220" xr:uid="{E1FC336E-FD37-4685-9DC0-9A47B6C01ABA}"/>
    <cellStyle name="Normal 7 12" xfId="9994" xr:uid="{15DB6DB7-06D9-4E6E-9AF8-D976B1A97353}"/>
    <cellStyle name="Normal 7 12 2" xfId="9995" xr:uid="{CDD9FEC0-B3F8-4D7A-9093-704026135CF1}"/>
    <cellStyle name="Normal 7 12 2 2" xfId="18291" xr:uid="{B3722FAB-3C72-4C94-B51D-5E5B4EF7283E}"/>
    <cellStyle name="Normal 7 12 2 3" xfId="24827" xr:uid="{BE7626B8-7686-4867-85C7-3876923D266C}"/>
    <cellStyle name="Normal 7 12 2 4" xfId="30525" xr:uid="{E86D6A1D-A05D-45D4-9A9F-67F8B3DC05ED}"/>
    <cellStyle name="Normal 7 12 2 5" xfId="36223" xr:uid="{54AF919D-A08C-4D07-A485-3601F2B31D81}"/>
    <cellStyle name="Normal 7 12 3" xfId="9996" xr:uid="{5747589E-FE9A-4557-ABC1-54B7F9767180}"/>
    <cellStyle name="Normal 7 12 4" xfId="9997" xr:uid="{982C152B-80C1-4772-8570-929517827337}"/>
    <cellStyle name="Normal 7 12 5" xfId="18290" xr:uid="{3C14981F-F99D-4486-BC55-E69A2666B1D9}"/>
    <cellStyle name="Normal 7 12 6" xfId="24826" xr:uid="{34833679-6980-4A3C-B94A-181067A0748A}"/>
    <cellStyle name="Normal 7 12 7" xfId="30524" xr:uid="{327955F6-0A34-4874-99DF-7AAF505C2EE0}"/>
    <cellStyle name="Normal 7 12 8" xfId="36222" xr:uid="{F01F83A6-ABE2-4B01-9DEC-6448FF28CFF2}"/>
    <cellStyle name="Normal 7 13" xfId="9998" xr:uid="{1655D0CB-C1DC-4285-B549-84222B9E1161}"/>
    <cellStyle name="Normal 7 13 2" xfId="9999" xr:uid="{C4757592-7AA0-4597-9FB3-D31FC920EF9E}"/>
    <cellStyle name="Normal 7 13 2 2" xfId="18293" xr:uid="{BB9ADF59-16E0-4B19-863B-6F59AEC137FB}"/>
    <cellStyle name="Normal 7 13 2 3" xfId="24829" xr:uid="{020F01F4-B3D4-4B67-A9AB-6FA6D4B3AFB4}"/>
    <cellStyle name="Normal 7 13 2 4" xfId="30527" xr:uid="{0CA97EB8-434E-428F-AAB1-A028B9AA1B6C}"/>
    <cellStyle name="Normal 7 13 2 5" xfId="36225" xr:uid="{DE4C1395-3CFD-4F5D-A34E-AD86FFC36073}"/>
    <cellStyle name="Normal 7 13 3" xfId="10000" xr:uid="{742325B2-FB9A-4039-9B1A-F2C8CD909F21}"/>
    <cellStyle name="Normal 7 13 4" xfId="10001" xr:uid="{BCA05338-AAB1-4F4C-A071-DBC028B52C7D}"/>
    <cellStyle name="Normal 7 13 5" xfId="18292" xr:uid="{431FA177-BD44-48F4-BFC8-48B39F0B2941}"/>
    <cellStyle name="Normal 7 13 6" xfId="24828" xr:uid="{476B1F47-0525-4DF2-B828-96BF8368521D}"/>
    <cellStyle name="Normal 7 13 7" xfId="30526" xr:uid="{438A4C14-558C-4125-A60A-DB1EFBDCAF32}"/>
    <cellStyle name="Normal 7 13 8" xfId="36224" xr:uid="{E1867CEA-06F3-40EB-AAEE-C6D0E525B5A6}"/>
    <cellStyle name="Normal 7 14" xfId="10002" xr:uid="{CADE4025-BCC2-44D3-9F4A-BB02E1C6FB26}"/>
    <cellStyle name="Normal 7 14 2" xfId="10003" xr:uid="{320548E9-AB86-4B27-B9A6-5DFF991A92FE}"/>
    <cellStyle name="Normal 7 14 2 2" xfId="18295" xr:uid="{6EC4FBFA-0FC4-4F6E-BD80-E1C83D8608C5}"/>
    <cellStyle name="Normal 7 14 2 3" xfId="24831" xr:uid="{A65BC542-7D7C-4AE0-B0FF-5DE603127C18}"/>
    <cellStyle name="Normal 7 14 2 4" xfId="30529" xr:uid="{0C63970F-2DDA-4B5D-AEB7-5AE23EF6F306}"/>
    <cellStyle name="Normal 7 14 2 5" xfId="36227" xr:uid="{3D9AF155-0AB7-434B-B397-3DF6448F290F}"/>
    <cellStyle name="Normal 7 14 3" xfId="10004" xr:uid="{41926D61-26F3-423B-B820-DDBA361D1E6D}"/>
    <cellStyle name="Normal 7 14 4" xfId="10005" xr:uid="{3D5D7C9F-D082-48E4-A606-B4F8004461AD}"/>
    <cellStyle name="Normal 7 14 5" xfId="18294" xr:uid="{BE257226-62D9-4A63-A549-4EEAD7047D3F}"/>
    <cellStyle name="Normal 7 14 6" xfId="24830" xr:uid="{8A3AE7F8-C5D3-4F65-8817-0559BAB75BCE}"/>
    <cellStyle name="Normal 7 14 7" xfId="30528" xr:uid="{46B021F7-1E67-4B6A-842A-43FF8727FEE7}"/>
    <cellStyle name="Normal 7 14 8" xfId="36226" xr:uid="{B70B31C4-CCA3-4DB1-8FA4-D92319C86027}"/>
    <cellStyle name="Normal 7 15" xfId="10006" xr:uid="{3F11BD67-73EC-4F32-A214-A6F4D010A7DB}"/>
    <cellStyle name="Normal 7 15 2" xfId="10007" xr:uid="{0AC3119A-07ED-4E83-9E04-FCDC9982D2AA}"/>
    <cellStyle name="Normal 7 15 2 2" xfId="18297" xr:uid="{CA1896B8-D71A-400A-A8CB-9C10F8D54822}"/>
    <cellStyle name="Normal 7 15 2 3" xfId="24833" xr:uid="{2218DF70-7AF6-4B04-B17B-72E820AD6D85}"/>
    <cellStyle name="Normal 7 15 2 4" xfId="30531" xr:uid="{D6B139A4-EDEA-4070-858B-3CB22BFEFE85}"/>
    <cellStyle name="Normal 7 15 2 5" xfId="36229" xr:uid="{1D88A774-7F0A-4041-AA91-0DAD1FAEA223}"/>
    <cellStyle name="Normal 7 15 3" xfId="10008" xr:uid="{9B2E95E4-B6E2-4848-A1BF-6CD6FCF34544}"/>
    <cellStyle name="Normal 7 15 4" xfId="10009" xr:uid="{C2EB4541-0638-42D0-BA0F-54EAA0201F7C}"/>
    <cellStyle name="Normal 7 15 5" xfId="18296" xr:uid="{7497C0FD-CA39-4CCF-AF7F-BF6DA75DDBB7}"/>
    <cellStyle name="Normal 7 15 6" xfId="24832" xr:uid="{D17CA73C-3022-40E5-8803-4335EA09E777}"/>
    <cellStyle name="Normal 7 15 7" xfId="30530" xr:uid="{571030A5-0CE4-4D5D-B21C-85D5539D3E14}"/>
    <cellStyle name="Normal 7 15 8" xfId="36228" xr:uid="{1C173A71-CD26-402F-BA69-C2767F2A74B1}"/>
    <cellStyle name="Normal 7 16" xfId="10010" xr:uid="{D7D33343-B3DF-4BFA-87DF-E42799AD39B1}"/>
    <cellStyle name="Normal 7 16 2" xfId="10011" xr:uid="{96E3D4B9-BFC1-4821-A6BE-802EA109EDEF}"/>
    <cellStyle name="Normal 7 16 2 2" xfId="18299" xr:uid="{8F38DB7C-EE3F-4868-B3CB-F8DE461B87CC}"/>
    <cellStyle name="Normal 7 16 2 3" xfId="24835" xr:uid="{6020B76D-7795-4A57-8039-63A416206A40}"/>
    <cellStyle name="Normal 7 16 2 4" xfId="30533" xr:uid="{20EF3262-EE1C-40E6-AEC4-21F779BAAC50}"/>
    <cellStyle name="Normal 7 16 2 5" xfId="36231" xr:uid="{D3B44BE3-A5F4-4CC5-BC22-C5923F7E89CB}"/>
    <cellStyle name="Normal 7 16 3" xfId="10012" xr:uid="{79877843-0BE5-4F5A-B06A-8E8D075B14DD}"/>
    <cellStyle name="Normal 7 16 4" xfId="10013" xr:uid="{6E2899EF-9978-4341-8192-1FB278FC1207}"/>
    <cellStyle name="Normal 7 16 5" xfId="18298" xr:uid="{3E3A82F5-5A93-400F-B092-8D7323FC5DFC}"/>
    <cellStyle name="Normal 7 16 6" xfId="24834" xr:uid="{797B0C73-0819-4FA0-BF84-6897583CAB9C}"/>
    <cellStyle name="Normal 7 16 7" xfId="30532" xr:uid="{954049B1-2D83-4508-9E9E-FF94AEA3EB98}"/>
    <cellStyle name="Normal 7 16 8" xfId="36230" xr:uid="{2159A04F-DD61-4FCB-AE19-CBDC1BFEF71A}"/>
    <cellStyle name="Normal 7 17" xfId="10014" xr:uid="{B9CB07D3-42BC-475D-AC3E-E2E189BF6F1B}"/>
    <cellStyle name="Normal 7 17 2" xfId="10015" xr:uid="{6893BFAF-547E-4E68-B770-FBBE21FAD463}"/>
    <cellStyle name="Normal 7 17 2 2" xfId="18301" xr:uid="{BFD898E6-7B85-4FB6-85BA-9E1BAA3485AF}"/>
    <cellStyle name="Normal 7 17 2 3" xfId="24837" xr:uid="{70E6DD8D-9389-47EB-888D-117F564A1388}"/>
    <cellStyle name="Normal 7 17 2 4" xfId="30535" xr:uid="{07598201-5581-422D-9717-2AFDA8D8DA3F}"/>
    <cellStyle name="Normal 7 17 2 5" xfId="36233" xr:uid="{17603D91-DEB8-4582-AC2C-82C72D1830F4}"/>
    <cellStyle name="Normal 7 17 3" xfId="10016" xr:uid="{8FBE5EB1-1A4D-409A-9E7D-765185064B6E}"/>
    <cellStyle name="Normal 7 17 4" xfId="10017" xr:uid="{9B718AC5-1CA6-43B1-8B1B-1A8265B8F135}"/>
    <cellStyle name="Normal 7 17 5" xfId="18300" xr:uid="{D893BEAB-737A-4146-95A6-E172EF79B76C}"/>
    <cellStyle name="Normal 7 17 6" xfId="24836" xr:uid="{2565F5F8-CB91-4C81-A427-5345A4463907}"/>
    <cellStyle name="Normal 7 17 7" xfId="30534" xr:uid="{4116C4C9-E08E-4AA4-A863-151ACCCAB1F7}"/>
    <cellStyle name="Normal 7 17 8" xfId="36232" xr:uid="{93D1BF5C-612E-4E94-9512-12B3B4DAB8EC}"/>
    <cellStyle name="Normal 7 18" xfId="10018" xr:uid="{2D868234-0451-4E2A-8725-A87EA8C74268}"/>
    <cellStyle name="Normal 7 18 2" xfId="10019" xr:uid="{AF0273A9-E4DB-40C2-AAAA-EAF2ACCE6D86}"/>
    <cellStyle name="Normal 7 18 2 2" xfId="18303" xr:uid="{2CB983DA-3CC8-46FD-8281-44380A5AD6D4}"/>
    <cellStyle name="Normal 7 18 2 3" xfId="24839" xr:uid="{DB9AC3EA-5C02-4056-AC2E-651173B3B803}"/>
    <cellStyle name="Normal 7 18 2 4" xfId="30537" xr:uid="{4E497AA3-791B-40BB-A8FD-283FEEFDB885}"/>
    <cellStyle name="Normal 7 18 2 5" xfId="36235" xr:uid="{5266D60E-AB77-4400-9C94-9B5EE904CBEB}"/>
    <cellStyle name="Normal 7 18 3" xfId="10020" xr:uid="{7AE91F01-B0F8-4257-8D6C-48036102C738}"/>
    <cellStyle name="Normal 7 18 4" xfId="10021" xr:uid="{8D2DCFD8-980F-4005-817E-E653B5618851}"/>
    <cellStyle name="Normal 7 18 5" xfId="18302" xr:uid="{4FA0702C-CA98-4CF4-8243-D71EE6D55498}"/>
    <cellStyle name="Normal 7 18 6" xfId="24838" xr:uid="{9A6A7709-7A21-432C-8D3F-9BAF82890C69}"/>
    <cellStyle name="Normal 7 18 7" xfId="30536" xr:uid="{E8C31937-53C4-4F1D-9FC2-680F0220DEA0}"/>
    <cellStyle name="Normal 7 18 8" xfId="36234" xr:uid="{E75E4582-9BE6-4E0D-897E-508B4983E26B}"/>
    <cellStyle name="Normal 7 19" xfId="10022" xr:uid="{E10259BE-EB25-4E9C-BD44-52828AD287F9}"/>
    <cellStyle name="Normal 7 19 2" xfId="10023" xr:uid="{80AB9773-682D-4DEB-BA9F-BCFF4441BBC5}"/>
    <cellStyle name="Normal 7 19 2 2" xfId="18305" xr:uid="{D321F8FC-5DB4-43A2-92DD-7F1A95C90595}"/>
    <cellStyle name="Normal 7 19 2 3" xfId="24841" xr:uid="{13FBB085-71EC-4D7A-ACD6-BC537FDCA1C2}"/>
    <cellStyle name="Normal 7 19 2 4" xfId="30539" xr:uid="{9C408341-4E29-4786-9B6D-FF6CBBE4F86A}"/>
    <cellStyle name="Normal 7 19 2 5" xfId="36237" xr:uid="{870376B8-5745-4463-97B6-B81B2968F041}"/>
    <cellStyle name="Normal 7 19 3" xfId="10024" xr:uid="{454CFB0C-4FEE-4D0C-BAD2-CD8A124F7D2E}"/>
    <cellStyle name="Normal 7 19 4" xfId="10025" xr:uid="{CB14EFDC-7209-4D10-B802-E80D6E0BFD3B}"/>
    <cellStyle name="Normal 7 19 5" xfId="18304" xr:uid="{F51F27A7-DA40-440C-8037-B825CF101DF7}"/>
    <cellStyle name="Normal 7 19 6" xfId="24840" xr:uid="{62FCF514-F870-4756-8281-1CCE1B370000}"/>
    <cellStyle name="Normal 7 19 7" xfId="30538" xr:uid="{990BD465-898A-4D91-B418-E12AB676EF0D}"/>
    <cellStyle name="Normal 7 19 8" xfId="36236" xr:uid="{9437F325-50EC-47C2-8590-533D356BC04B}"/>
    <cellStyle name="Normal 7 2" xfId="1233" xr:uid="{A5F6E6A5-3C5C-4667-B5D2-7F1E80554C59}"/>
    <cellStyle name="Normal 7 2 2" xfId="10026" xr:uid="{03711114-C67A-41E9-A13C-ACCB4FA6C008}"/>
    <cellStyle name="Normal 7 2 2 2" xfId="10027" xr:uid="{20BF6401-3D6B-4946-B4A8-3D4B3F952E30}"/>
    <cellStyle name="Normal 7 2 3" xfId="10028" xr:uid="{E73D5620-7800-4426-9F70-8174700888A6}"/>
    <cellStyle name="Normal 7 2 3 2" xfId="18306" xr:uid="{C01B6008-AC78-4668-86EC-07521129A37A}"/>
    <cellStyle name="Normal 7 2 3 3" xfId="24842" xr:uid="{732DBE6F-E46F-4B05-9361-41F822C7E446}"/>
    <cellStyle name="Normal 7 2 3 4" xfId="30540" xr:uid="{A56D7F65-4804-425B-992F-B4FDF45930E5}"/>
    <cellStyle name="Normal 7 2 3 5" xfId="36238" xr:uid="{A287C145-99EA-4798-B9A3-130FF7A1C484}"/>
    <cellStyle name="Normal 7 2 4" xfId="10029" xr:uid="{683B0CDC-7F98-44D2-A850-411A3D50097D}"/>
    <cellStyle name="Normal 7 20" xfId="10030" xr:uid="{25A37150-A790-4903-9546-D238719D3B47}"/>
    <cellStyle name="Normal 7 20 2" xfId="10031" xr:uid="{7D5EA16D-8664-4AB5-A1D7-79A6B7FE4D15}"/>
    <cellStyle name="Normal 7 20 2 2" xfId="18308" xr:uid="{39EA97AB-4BDF-4E82-B794-D6FD9B2F0B18}"/>
    <cellStyle name="Normal 7 20 2 3" xfId="24844" xr:uid="{9B75E82B-B6E0-4F6A-9F2D-D10E8A1AF3D0}"/>
    <cellStyle name="Normal 7 20 2 4" xfId="30542" xr:uid="{B80372E0-860B-4B3D-A191-479704212108}"/>
    <cellStyle name="Normal 7 20 2 5" xfId="36240" xr:uid="{AB9C88ED-A529-4442-B627-BC498DE560AF}"/>
    <cellStyle name="Normal 7 20 3" xfId="10032" xr:uid="{29100CE7-9350-46F8-B003-126311C9F138}"/>
    <cellStyle name="Normal 7 20 4" xfId="10033" xr:uid="{53962F41-8DB8-46CB-A984-C60BBFD648F8}"/>
    <cellStyle name="Normal 7 20 5" xfId="18307" xr:uid="{2220E26F-75D2-4352-9290-67CE99C02553}"/>
    <cellStyle name="Normal 7 20 6" xfId="24843" xr:uid="{F5D2BD5D-0B0C-49F7-BE97-D55D29D59C40}"/>
    <cellStyle name="Normal 7 20 7" xfId="30541" xr:uid="{A793518C-F94A-4C24-A62B-07B1CB034151}"/>
    <cellStyle name="Normal 7 20 8" xfId="36239" xr:uid="{F2AD1DB9-D23C-4F5A-9896-B4E15678578E}"/>
    <cellStyle name="Normal 7 21" xfId="10034" xr:uid="{52EF1638-DEF3-494F-B842-7FE22B35DFCC}"/>
    <cellStyle name="Normal 7 21 2" xfId="10035" xr:uid="{2DA386E8-71D7-4B03-8B20-26159713B3EB}"/>
    <cellStyle name="Normal 7 21 2 2" xfId="18310" xr:uid="{0B125935-92FA-4CDD-82AB-C78DDB1FDB0A}"/>
    <cellStyle name="Normal 7 21 2 3" xfId="24846" xr:uid="{AB001596-C51D-4B4C-A5D9-4CF9B19C49CB}"/>
    <cellStyle name="Normal 7 21 2 4" xfId="30544" xr:uid="{A7E61773-ED8E-4DFD-B34D-A11BDD6D44FD}"/>
    <cellStyle name="Normal 7 21 2 5" xfId="36242" xr:uid="{95095B20-6B20-4B43-8E06-42D2A07FE3F0}"/>
    <cellStyle name="Normal 7 21 3" xfId="10036" xr:uid="{0D41F771-AD44-4031-80C8-693BACE1B545}"/>
    <cellStyle name="Normal 7 21 4" xfId="10037" xr:uid="{8D74CF08-FC6A-49A1-95B0-CFAD4DA644E5}"/>
    <cellStyle name="Normal 7 21 5" xfId="18309" xr:uid="{5400A07B-259D-44F2-AB65-C30575650D83}"/>
    <cellStyle name="Normal 7 21 6" xfId="24845" xr:uid="{E7F9DE8C-857A-4A75-879E-252BCC542854}"/>
    <cellStyle name="Normal 7 21 7" xfId="30543" xr:uid="{ED93158B-7A99-49DB-BDEF-3D1C14E7AD61}"/>
    <cellStyle name="Normal 7 21 8" xfId="36241" xr:uid="{394FBE13-1DFA-4843-9242-E56CBCEC353D}"/>
    <cellStyle name="Normal 7 22" xfId="10038" xr:uid="{B1D63388-BD2C-420D-805E-D06D441A6573}"/>
    <cellStyle name="Normal 7 22 2" xfId="10039" xr:uid="{80AE1FDF-857C-41E4-92D0-C3C91F8FD3DF}"/>
    <cellStyle name="Normal 7 22 2 2" xfId="18312" xr:uid="{9D7A3E6C-AC6F-4B89-B7D1-F2919CE0ED73}"/>
    <cellStyle name="Normal 7 22 2 3" xfId="24848" xr:uid="{840BF118-2A03-4BEF-B3EA-D084C6CA4DFA}"/>
    <cellStyle name="Normal 7 22 2 4" xfId="30546" xr:uid="{84444C2E-47C6-4351-9D29-91BD83FEA5DA}"/>
    <cellStyle name="Normal 7 22 2 5" xfId="36244" xr:uid="{F8AE786F-480C-46BB-8B0A-63CBD06718D8}"/>
    <cellStyle name="Normal 7 22 3" xfId="10040" xr:uid="{13A22DBA-B528-41DE-BD2A-547487B73E4B}"/>
    <cellStyle name="Normal 7 22 4" xfId="10041" xr:uid="{A1ACD2E4-A99B-448F-BFD0-33F1D63C46C2}"/>
    <cellStyle name="Normal 7 22 5" xfId="18311" xr:uid="{D570E5F3-70A3-4427-B957-44139453CBE4}"/>
    <cellStyle name="Normal 7 22 6" xfId="24847" xr:uid="{56579B36-BCD7-45E9-94C9-C1330D944538}"/>
    <cellStyle name="Normal 7 22 7" xfId="30545" xr:uid="{D6654302-539D-4F6A-883E-BCDFE5A93D95}"/>
    <cellStyle name="Normal 7 22 8" xfId="36243" xr:uid="{D0B7E478-0A64-4B90-9615-A91153520981}"/>
    <cellStyle name="Normal 7 23" xfId="10042" xr:uid="{5C7DF13E-F7B4-434E-96B6-E2472B00AAE8}"/>
    <cellStyle name="Normal 7 23 2" xfId="10043" xr:uid="{32891040-9ADF-4BFD-BFCC-BF1DECDD57BA}"/>
    <cellStyle name="Normal 7 23 2 2" xfId="18314" xr:uid="{E2F06BC7-469F-4D7C-B2DF-1F8430F58AB5}"/>
    <cellStyle name="Normal 7 23 2 3" xfId="24850" xr:uid="{0CCE0E92-5782-4A1B-AC4D-8E6984760987}"/>
    <cellStyle name="Normal 7 23 2 4" xfId="30548" xr:uid="{A271619A-0353-4E27-B144-14245A12F733}"/>
    <cellStyle name="Normal 7 23 2 5" xfId="36246" xr:uid="{8ABF73C2-3703-4495-8575-CE372375EBFA}"/>
    <cellStyle name="Normal 7 23 3" xfId="10044" xr:uid="{EDB1F49D-7C7B-4E1E-8C03-C8CA5E43D53F}"/>
    <cellStyle name="Normal 7 23 4" xfId="10045" xr:uid="{1A60B0F9-D391-4F9B-BB60-8368FFF248B1}"/>
    <cellStyle name="Normal 7 23 5" xfId="18313" xr:uid="{43709422-2675-479E-B25F-AD6E56A0737D}"/>
    <cellStyle name="Normal 7 23 6" xfId="24849" xr:uid="{2A68187A-6953-43AF-916A-C43AFC1169BA}"/>
    <cellStyle name="Normal 7 23 7" xfId="30547" xr:uid="{6FD9B3F4-BE17-4CB5-BA35-3B5C005FB8EC}"/>
    <cellStyle name="Normal 7 23 8" xfId="36245" xr:uid="{FF2DC23D-DB59-4DC0-884A-2588618149A9}"/>
    <cellStyle name="Normal 7 24" xfId="10046" xr:uid="{89188664-A432-467D-A278-C92193A1618A}"/>
    <cellStyle name="Normal 7 24 2" xfId="10047" xr:uid="{ED21BDA3-9B25-400B-8610-2A160AA69EE1}"/>
    <cellStyle name="Normal 7 24 2 2" xfId="18316" xr:uid="{31339055-17D5-4C51-90B1-BBEA87F887E3}"/>
    <cellStyle name="Normal 7 24 2 3" xfId="24852" xr:uid="{35261743-342E-40EF-89CF-F686BCBD6A0E}"/>
    <cellStyle name="Normal 7 24 2 4" xfId="30550" xr:uid="{32D4E17F-D015-47F7-9616-3F503FBCC4ED}"/>
    <cellStyle name="Normal 7 24 2 5" xfId="36248" xr:uid="{498742EE-438F-44C1-8D50-6096FB3F21D7}"/>
    <cellStyle name="Normal 7 24 3" xfId="10048" xr:uid="{71241F4A-8E84-4D8F-8303-F3B25274D6BD}"/>
    <cellStyle name="Normal 7 24 4" xfId="10049" xr:uid="{DF12E7FA-E3BF-4303-8D0B-B7A4C564D767}"/>
    <cellStyle name="Normal 7 24 5" xfId="18315" xr:uid="{9DB1C1F1-199C-46E5-830C-DDE28C40BBEF}"/>
    <cellStyle name="Normal 7 24 6" xfId="24851" xr:uid="{60C74335-3128-4613-B0BC-2402E6190CFA}"/>
    <cellStyle name="Normal 7 24 7" xfId="30549" xr:uid="{A1AF7D9D-68BB-471A-9FFF-4D8260D05CB7}"/>
    <cellStyle name="Normal 7 24 8" xfId="36247" xr:uid="{99F60701-0E77-4735-938E-ECEB51D9FC6E}"/>
    <cellStyle name="Normal 7 25" xfId="10050" xr:uid="{26940426-09C6-4393-B77D-5353D794EBD7}"/>
    <cellStyle name="Normal 7 25 2" xfId="10051" xr:uid="{211DAFBE-91F9-4989-95ED-7595575B09FC}"/>
    <cellStyle name="Normal 7 25 2 2" xfId="18318" xr:uid="{2597C239-C643-4DE9-B45F-8257C5125CA7}"/>
    <cellStyle name="Normal 7 25 2 3" xfId="24854" xr:uid="{3F036DCE-002A-46BD-8CC7-CE7BD54D78CA}"/>
    <cellStyle name="Normal 7 25 2 4" xfId="30552" xr:uid="{B9B3B557-1FC3-47EF-BA44-0E8283C2F706}"/>
    <cellStyle name="Normal 7 25 2 5" xfId="36250" xr:uid="{128EB9F4-A70B-44D6-982A-DFC484DF1752}"/>
    <cellStyle name="Normal 7 25 3" xfId="10052" xr:uid="{150E988C-23D5-4D83-8246-D1DAA4241E59}"/>
    <cellStyle name="Normal 7 25 4" xfId="10053" xr:uid="{9B4B8E1C-F6F0-4257-8DE9-9542872FB94F}"/>
    <cellStyle name="Normal 7 25 5" xfId="18317" xr:uid="{777DF6EB-AD57-4BC6-A25A-36BF584EDC92}"/>
    <cellStyle name="Normal 7 25 6" xfId="24853" xr:uid="{6BDA4D43-A87D-474F-B75D-7703A5408F14}"/>
    <cellStyle name="Normal 7 25 7" xfId="30551" xr:uid="{198958C3-2753-4E2F-A42B-36D8846FE768}"/>
    <cellStyle name="Normal 7 25 8" xfId="36249" xr:uid="{FDE0C12C-6A20-4747-9EE5-E548B5236384}"/>
    <cellStyle name="Normal 7 26" xfId="10054" xr:uid="{B2B28363-71E8-421F-B55C-E7D700589E4B}"/>
    <cellStyle name="Normal 7 26 2" xfId="10055" xr:uid="{1FE7EA73-CD75-42B3-B2D6-A8406BBB389B}"/>
    <cellStyle name="Normal 7 26 2 2" xfId="18320" xr:uid="{CCF2A186-FF78-4E7E-B5C5-7249B9A205F0}"/>
    <cellStyle name="Normal 7 26 2 3" xfId="24856" xr:uid="{9B00A268-98E0-4362-AB54-88ED7565968F}"/>
    <cellStyle name="Normal 7 26 2 4" xfId="30554" xr:uid="{F0361171-A0DE-43A0-94E1-F8B416EEE6F9}"/>
    <cellStyle name="Normal 7 26 2 5" xfId="36252" xr:uid="{EDC8EF32-A985-4A2D-8BFF-9E84B304898D}"/>
    <cellStyle name="Normal 7 26 3" xfId="10056" xr:uid="{8CD47C3B-A556-4C54-8D53-EFE84046615A}"/>
    <cellStyle name="Normal 7 26 4" xfId="10057" xr:uid="{7DAB94FD-C2A6-4716-A2AD-4C0CFBC9E395}"/>
    <cellStyle name="Normal 7 26 5" xfId="18319" xr:uid="{D0ACDEC9-50A0-4432-A001-11634EF599DD}"/>
    <cellStyle name="Normal 7 26 6" xfId="24855" xr:uid="{5EED2909-B33C-40F0-A68F-C48CFBC04B4D}"/>
    <cellStyle name="Normal 7 26 7" xfId="30553" xr:uid="{E45FD5DE-62D4-47FB-9669-2F193B350A98}"/>
    <cellStyle name="Normal 7 26 8" xfId="36251" xr:uid="{7767909A-40E4-4DC1-A69E-65F2FD01A82A}"/>
    <cellStyle name="Normal 7 27" xfId="10058" xr:uid="{EE6772C0-CC58-4DC8-BFF7-FCE9140AD7F2}"/>
    <cellStyle name="Normal 7 27 2" xfId="10059" xr:uid="{F07A1431-076D-4AE1-89CC-62FC07083C48}"/>
    <cellStyle name="Normal 7 27 2 2" xfId="18322" xr:uid="{1816BDAC-18E4-49B5-A207-49DC2B13AFBC}"/>
    <cellStyle name="Normal 7 27 2 3" xfId="24858" xr:uid="{750F82C2-C7A5-4613-8504-27EFCFE2205E}"/>
    <cellStyle name="Normal 7 27 2 4" xfId="30556" xr:uid="{200F36DE-C32E-49F3-ABB4-9B31F7702984}"/>
    <cellStyle name="Normal 7 27 2 5" xfId="36254" xr:uid="{05680B0D-CFB8-4301-894A-E47753C2B9EB}"/>
    <cellStyle name="Normal 7 27 3" xfId="10060" xr:uid="{8F04B983-8866-434F-B225-0823945BBF66}"/>
    <cellStyle name="Normal 7 27 4" xfId="10061" xr:uid="{635BC8D6-B73E-4AAF-984A-C389A92F76D5}"/>
    <cellStyle name="Normal 7 27 5" xfId="18321" xr:uid="{707B227B-0DA9-420C-A8DA-D12CD53B7E09}"/>
    <cellStyle name="Normal 7 27 6" xfId="24857" xr:uid="{770C0008-E06E-412B-BB3A-C94B4D43738E}"/>
    <cellStyle name="Normal 7 27 7" xfId="30555" xr:uid="{78675031-48C8-49C9-AF8D-74F89F29A4B4}"/>
    <cellStyle name="Normal 7 27 8" xfId="36253" xr:uid="{E1DF3816-3965-41C9-A527-462AF1CE38CC}"/>
    <cellStyle name="Normal 7 28" xfId="10062" xr:uid="{0C92BCDB-8470-4732-A90B-F3A87FD67BAE}"/>
    <cellStyle name="Normal 7 28 2" xfId="10063" xr:uid="{E4646D6C-ACC9-4918-BF49-D3760F5C646E}"/>
    <cellStyle name="Normal 7 28 2 2" xfId="18324" xr:uid="{4D016620-AA80-4DD2-8918-01D2B6E36E7C}"/>
    <cellStyle name="Normal 7 28 2 3" xfId="24860" xr:uid="{A5DAFBD6-D118-4024-82D7-2C1CBBC2E463}"/>
    <cellStyle name="Normal 7 28 2 4" xfId="30558" xr:uid="{EAE1BB79-39A5-4623-869C-97EF06A3D4AC}"/>
    <cellStyle name="Normal 7 28 2 5" xfId="36256" xr:uid="{92866D83-010C-4B3B-97C0-51FB1317C6BB}"/>
    <cellStyle name="Normal 7 28 3" xfId="10064" xr:uid="{B7869461-EA12-41B5-85D8-EFD73DB29C69}"/>
    <cellStyle name="Normal 7 28 4" xfId="10065" xr:uid="{9AD535CA-B9B5-4227-906C-71F21D671738}"/>
    <cellStyle name="Normal 7 28 5" xfId="18323" xr:uid="{529FCF60-4E5D-411C-A46A-9CC160D7D7E5}"/>
    <cellStyle name="Normal 7 28 6" xfId="24859" xr:uid="{3896B6F7-9F2B-414F-8DD5-27456B46C5EB}"/>
    <cellStyle name="Normal 7 28 7" xfId="30557" xr:uid="{EBC2AC18-2BDA-4E83-9127-287A30A3C99C}"/>
    <cellStyle name="Normal 7 28 8" xfId="36255" xr:uid="{CAD2CD23-6FD8-49D1-AC9F-1B9ADD7D2185}"/>
    <cellStyle name="Normal 7 29" xfId="10066" xr:uid="{32B14C4C-FA4C-4808-BD91-9E1B5DF4A48E}"/>
    <cellStyle name="Normal 7 29 2" xfId="10067" xr:uid="{0FE5D0EE-F375-49DB-A481-F2CCA0353EEC}"/>
    <cellStyle name="Normal 7 29 2 2" xfId="18326" xr:uid="{248627A5-375F-4343-920D-1CA487568CA8}"/>
    <cellStyle name="Normal 7 29 2 3" xfId="24862" xr:uid="{F75F446C-6751-47F4-8530-BE7E919741BA}"/>
    <cellStyle name="Normal 7 29 2 4" xfId="30560" xr:uid="{BD0BA853-46C6-4EEA-A9AD-0D49AF44C810}"/>
    <cellStyle name="Normal 7 29 2 5" xfId="36258" xr:uid="{B15DE12C-E7FA-4DBA-9DDF-030F0B6234F1}"/>
    <cellStyle name="Normal 7 29 3" xfId="10068" xr:uid="{148F20F4-99BE-4D67-9AF5-0E9E3A34D934}"/>
    <cellStyle name="Normal 7 29 4" xfId="10069" xr:uid="{C954EB1A-7515-4AF6-B705-58EAD19040E3}"/>
    <cellStyle name="Normal 7 29 5" xfId="18325" xr:uid="{D8370FD2-5C02-4495-BEC1-9527A51AD4A9}"/>
    <cellStyle name="Normal 7 29 6" xfId="24861" xr:uid="{8EB5F361-65A9-4418-AFCA-1C608E964434}"/>
    <cellStyle name="Normal 7 29 7" xfId="30559" xr:uid="{D2FC8F5A-ED6E-4453-BF8A-519EE2A750C6}"/>
    <cellStyle name="Normal 7 29 8" xfId="36257" xr:uid="{1708BA7E-C9F7-4FF7-B171-FDB9B3E4A900}"/>
    <cellStyle name="Normal 7 3" xfId="10070" xr:uid="{35FE9C03-09FC-4227-93D1-EEB074C6C51E}"/>
    <cellStyle name="Normal 7 3 2" xfId="10071" xr:uid="{D31ED74A-499D-49E6-A908-0421666F5C5D}"/>
    <cellStyle name="Normal 7 3 2 2" xfId="10072" xr:uid="{4CB564B6-7DCA-42AF-9414-B4609D089DE3}"/>
    <cellStyle name="Normal 7 3 3" xfId="10073" xr:uid="{964CE323-3A59-45E7-B41F-65137DC566BC}"/>
    <cellStyle name="Normal 7 3 3 2" xfId="18328" xr:uid="{2F9435AB-CB14-49E9-8323-BD0DD4988664}"/>
    <cellStyle name="Normal 7 3 3 3" xfId="24864" xr:uid="{02929DC3-F709-410D-ADFB-3C00CFCB0E99}"/>
    <cellStyle name="Normal 7 3 3 4" xfId="30562" xr:uid="{029659CA-0269-47C4-B50D-69BA755B4006}"/>
    <cellStyle name="Normal 7 3 3 5" xfId="36260" xr:uid="{FC61AD40-C925-47D4-849E-94B0AF23C77F}"/>
    <cellStyle name="Normal 7 3 4" xfId="10074" xr:uid="{54B7E4BD-AABF-40A2-8FB4-C7C0B9996654}"/>
    <cellStyle name="Normal 7 3 5" xfId="18327" xr:uid="{43B4C065-D217-4D43-AF0F-353F2B2EBCAB}"/>
    <cellStyle name="Normal 7 3 6" xfId="24863" xr:uid="{5260BC5A-092B-4768-813B-315CC9A812FC}"/>
    <cellStyle name="Normal 7 3 7" xfId="30561" xr:uid="{209F1F53-3229-466C-9D4E-A3B431E42B20}"/>
    <cellStyle name="Normal 7 3 8" xfId="36259" xr:uid="{5050BF68-CEE0-4829-9C03-445E975CB666}"/>
    <cellStyle name="Normal 7 30" xfId="10075" xr:uid="{F1605B91-A3B2-46E8-84A6-00DB87D20585}"/>
    <cellStyle name="Normal 7 30 2" xfId="10076" xr:uid="{FE0FFD10-BB2F-4779-A9B3-406EC1F9310F}"/>
    <cellStyle name="Normal 7 30 2 2" xfId="18330" xr:uid="{A3F4DA66-6F7B-412F-81C2-C406670066D0}"/>
    <cellStyle name="Normal 7 30 2 3" xfId="24866" xr:uid="{A25A8B1E-6CE2-4420-B917-C405655613BE}"/>
    <cellStyle name="Normal 7 30 2 4" xfId="30564" xr:uid="{75AA53AB-005B-4EE9-81DB-AE50F6E1107E}"/>
    <cellStyle name="Normal 7 30 2 5" xfId="36262" xr:uid="{907DA08F-7F3B-4420-8031-5BE667D8A89C}"/>
    <cellStyle name="Normal 7 30 3" xfId="10077" xr:uid="{8B0BF217-3D89-4F6D-8B4B-FB13C3D22C29}"/>
    <cellStyle name="Normal 7 30 4" xfId="10078" xr:uid="{80FFA8F1-E5F1-4E3E-9CBC-9F9793937697}"/>
    <cellStyle name="Normal 7 30 5" xfId="18329" xr:uid="{420ABFC2-4751-49D7-8A33-4B02C89F1AF5}"/>
    <cellStyle name="Normal 7 30 6" xfId="24865" xr:uid="{3AA39EE2-9B39-4796-9E0C-A91FC78F237D}"/>
    <cellStyle name="Normal 7 30 7" xfId="30563" xr:uid="{7AD9D7F5-441E-448B-AF2A-5282B058265A}"/>
    <cellStyle name="Normal 7 30 8" xfId="36261" xr:uid="{23F42067-5A15-4852-A85A-C8156450198E}"/>
    <cellStyle name="Normal 7 31" xfId="10079" xr:uid="{A54A99C3-FDA7-423E-B5A0-79EB60152007}"/>
    <cellStyle name="Normal 7 31 2" xfId="10080" xr:uid="{C520C949-BEC4-4D09-B1D1-951CDAC6F4F0}"/>
    <cellStyle name="Normal 7 31 2 2" xfId="18332" xr:uid="{6B73CDC6-FDE8-4E11-A3B4-8BA4A5D98880}"/>
    <cellStyle name="Normal 7 31 2 3" xfId="24868" xr:uid="{DCF0845D-BB19-4B8D-8E58-1FBD718A542E}"/>
    <cellStyle name="Normal 7 31 2 4" xfId="30566" xr:uid="{88B9443E-2C3E-4825-B313-96B322B70BE1}"/>
    <cellStyle name="Normal 7 31 2 5" xfId="36264" xr:uid="{C7E2EBA9-AF37-4384-98AD-DCE0D83F263A}"/>
    <cellStyle name="Normal 7 31 3" xfId="10081" xr:uid="{60C97CF6-7B62-4C74-9677-72F154AAABEA}"/>
    <cellStyle name="Normal 7 31 4" xfId="10082" xr:uid="{44F7B227-D43A-4720-AC30-E65428C52A87}"/>
    <cellStyle name="Normal 7 31 5" xfId="18331" xr:uid="{5FBB42F3-8F88-49BA-B62C-FA7A88A0AC77}"/>
    <cellStyle name="Normal 7 31 6" xfId="24867" xr:uid="{DC74DF1F-6968-49C6-9390-0D5EC6982CED}"/>
    <cellStyle name="Normal 7 31 7" xfId="30565" xr:uid="{3F42C77B-847F-48C6-A19C-1452C185DF63}"/>
    <cellStyle name="Normal 7 31 8" xfId="36263" xr:uid="{768C1901-808B-4253-B5BC-166EA61FD152}"/>
    <cellStyle name="Normal 7 32" xfId="10083" xr:uid="{E11C1A04-A0CD-42E4-997C-F28E569114D3}"/>
    <cellStyle name="Normal 7 32 2" xfId="10084" xr:uid="{8E60B88D-076F-4C49-8232-B106698BE689}"/>
    <cellStyle name="Normal 7 32 2 2" xfId="18334" xr:uid="{3E4335C7-D390-43E7-88BD-B79A495E0EB7}"/>
    <cellStyle name="Normal 7 32 2 3" xfId="24870" xr:uid="{FA786F99-5124-4D5F-B91B-5A06910A5593}"/>
    <cellStyle name="Normal 7 32 2 4" xfId="30568" xr:uid="{FABE209A-D656-4083-8306-C431B33E4016}"/>
    <cellStyle name="Normal 7 32 2 5" xfId="36266" xr:uid="{DC21B0B9-494D-4C9E-8E73-9A77414B5144}"/>
    <cellStyle name="Normal 7 32 3" xfId="10085" xr:uid="{6B6A1EAB-4C5F-4432-BEF9-F8D9B426F622}"/>
    <cellStyle name="Normal 7 32 4" xfId="10086" xr:uid="{2744E426-1D56-4A09-AAA4-E49C1793BDE6}"/>
    <cellStyle name="Normal 7 32 5" xfId="18333" xr:uid="{5688DEDF-AE8A-44CC-ABCB-E3C67955A0D8}"/>
    <cellStyle name="Normal 7 32 6" xfId="24869" xr:uid="{289702C1-721C-476F-A245-A3E26308B58D}"/>
    <cellStyle name="Normal 7 32 7" xfId="30567" xr:uid="{BE3CF79F-8246-4E8E-9BF9-35A3DFE16B5C}"/>
    <cellStyle name="Normal 7 32 8" xfId="36265" xr:uid="{D5C0CCCC-86EF-4823-9862-D57381B13A20}"/>
    <cellStyle name="Normal 7 33" xfId="10087" xr:uid="{35068B4C-C2DD-4225-AE78-F335D6546E55}"/>
    <cellStyle name="Normal 7 33 2" xfId="10088" xr:uid="{4EFDBDD8-5EF1-4F22-A17B-C53F4CE72C37}"/>
    <cellStyle name="Normal 7 33 2 2" xfId="18336" xr:uid="{6FF881B7-7759-4B1C-A490-32BE5B45F2B3}"/>
    <cellStyle name="Normal 7 33 2 3" xfId="24872" xr:uid="{CEB89BB8-926B-44E5-AB97-B9D575CA65E7}"/>
    <cellStyle name="Normal 7 33 2 4" xfId="30570" xr:uid="{EAA5E0A3-2231-46DD-A8D1-D6E4BDA89884}"/>
    <cellStyle name="Normal 7 33 2 5" xfId="36268" xr:uid="{B9F3DB2B-4405-4FBE-A3B3-F55511B687C3}"/>
    <cellStyle name="Normal 7 33 3" xfId="10089" xr:uid="{FA7356F1-CF4C-4918-9DDF-2B9002367C20}"/>
    <cellStyle name="Normal 7 33 4" xfId="10090" xr:uid="{CA03AE9D-C8E2-4B39-8002-CF50F93D46A2}"/>
    <cellStyle name="Normal 7 33 5" xfId="18335" xr:uid="{E9ADD6BE-C9A0-4F3D-A118-552CB9E4D31A}"/>
    <cellStyle name="Normal 7 33 6" xfId="24871" xr:uid="{1672A0D6-3B5B-4327-A4FA-34958A622714}"/>
    <cellStyle name="Normal 7 33 7" xfId="30569" xr:uid="{42144E8F-4C65-4E6D-8A98-E180D2EC6531}"/>
    <cellStyle name="Normal 7 33 8" xfId="36267" xr:uid="{CD2C146C-A548-4BEC-8862-95D6055CDE08}"/>
    <cellStyle name="Normal 7 34" xfId="10091" xr:uid="{103D1CDC-6694-452B-AB1C-C5D1AEA5367D}"/>
    <cellStyle name="Normal 7 34 2" xfId="10092" xr:uid="{C9A3BA27-03EF-4E5B-9146-56B40BDED622}"/>
    <cellStyle name="Normal 7 34 2 2" xfId="18338" xr:uid="{4459B125-53E8-4CB0-90FC-049B7F9B8F1B}"/>
    <cellStyle name="Normal 7 34 2 3" xfId="24874" xr:uid="{F9234CCA-D663-4A56-A717-333B4664C0C8}"/>
    <cellStyle name="Normal 7 34 2 4" xfId="30572" xr:uid="{73D86DB4-2CE6-462B-93CB-BF605AF16F48}"/>
    <cellStyle name="Normal 7 34 2 5" xfId="36270" xr:uid="{C2FE8C4C-B429-4453-B39B-78845DB2EDAF}"/>
    <cellStyle name="Normal 7 34 3" xfId="10093" xr:uid="{28E0B919-ED95-4E4D-87E9-B2234A15BB44}"/>
    <cellStyle name="Normal 7 34 4" xfId="10094" xr:uid="{3431FF3C-43EC-4575-9F29-38AECC7980D3}"/>
    <cellStyle name="Normal 7 34 5" xfId="18337" xr:uid="{D187E6A0-D452-4876-9BD3-D4DB839CCE75}"/>
    <cellStyle name="Normal 7 34 6" xfId="24873" xr:uid="{78F51E95-785F-4D51-8B89-6C391FA806C6}"/>
    <cellStyle name="Normal 7 34 7" xfId="30571" xr:uid="{421383BB-81DD-433E-925C-B9EA590D488E}"/>
    <cellStyle name="Normal 7 34 8" xfId="36269" xr:uid="{6100D4D7-3D0B-4DFA-BFCF-EDBA33B97792}"/>
    <cellStyle name="Normal 7 35" xfId="10095" xr:uid="{53BC14AD-CC4B-4AEF-A92B-5B6C95837C3A}"/>
    <cellStyle name="Normal 7 35 2" xfId="10096" xr:uid="{F9C254C2-C7A7-413A-8755-796C928CB5D2}"/>
    <cellStyle name="Normal 7 35 2 2" xfId="18340" xr:uid="{F5406ABB-CC64-4C89-8521-E00CF6E0C371}"/>
    <cellStyle name="Normal 7 35 2 3" xfId="24876" xr:uid="{3152E103-9D11-44D7-8B20-74774CE78C75}"/>
    <cellStyle name="Normal 7 35 2 4" xfId="30574" xr:uid="{561153E3-0EFB-40C8-894C-B66D52841E48}"/>
    <cellStyle name="Normal 7 35 2 5" xfId="36272" xr:uid="{5EF4A27D-ABE2-409F-A3BF-2B10D105B46F}"/>
    <cellStyle name="Normal 7 35 3" xfId="10097" xr:uid="{BFD89EAD-BD25-4CB8-B1FE-50DF5F994CAD}"/>
    <cellStyle name="Normal 7 35 4" xfId="10098" xr:uid="{753EC482-326E-479E-9A19-8A15AEBD1AD4}"/>
    <cellStyle name="Normal 7 35 5" xfId="18339" xr:uid="{D0DD2B01-9E27-4EFC-84AB-0EF029BBC411}"/>
    <cellStyle name="Normal 7 35 6" xfId="24875" xr:uid="{90C91C78-2BDC-4F70-840C-0FFB7A67FDEF}"/>
    <cellStyle name="Normal 7 35 7" xfId="30573" xr:uid="{4FEDED17-7DF1-4CD3-A1AC-F4FCD0EBDEE8}"/>
    <cellStyle name="Normal 7 35 8" xfId="36271" xr:uid="{7B2A1B7C-1868-4F35-9529-7A22FA932148}"/>
    <cellStyle name="Normal 7 36" xfId="10099" xr:uid="{90EC156B-FDE5-423C-8C68-3EF368A8A4E8}"/>
    <cellStyle name="Normal 7 36 2" xfId="10100" xr:uid="{5252F0EC-E706-44CC-BAF3-F0BD58FE4948}"/>
    <cellStyle name="Normal 7 36 2 2" xfId="18342" xr:uid="{C9E883B1-5552-417A-ADAF-F28CF5160841}"/>
    <cellStyle name="Normal 7 36 2 3" xfId="24878" xr:uid="{39FD6D02-BEE1-4232-9BB6-F2BD216E704B}"/>
    <cellStyle name="Normal 7 36 2 4" xfId="30576" xr:uid="{E93480F4-E3A7-4561-A0CA-8DE87AF6B7E6}"/>
    <cellStyle name="Normal 7 36 2 5" xfId="36274" xr:uid="{92B14CA0-2B44-440E-87AD-F69BF03AB82F}"/>
    <cellStyle name="Normal 7 36 3" xfId="10101" xr:uid="{534193C3-A935-4D2E-8A02-6F917DF5477C}"/>
    <cellStyle name="Normal 7 36 4" xfId="10102" xr:uid="{9BBDF419-4D6D-446F-A177-AFF9A2AA71D6}"/>
    <cellStyle name="Normal 7 36 5" xfId="18341" xr:uid="{51DFEAD6-928E-45DB-A608-7E2080CA226F}"/>
    <cellStyle name="Normal 7 36 6" xfId="24877" xr:uid="{6F5DC504-5C2F-41E3-AEC3-6A5C468F4306}"/>
    <cellStyle name="Normal 7 36 7" xfId="30575" xr:uid="{F7D0C58F-5485-453F-9AF5-4D500B6F6084}"/>
    <cellStyle name="Normal 7 36 8" xfId="36273" xr:uid="{F46D907B-EFA4-46F3-930E-4E583D16FB4A}"/>
    <cellStyle name="Normal 7 37" xfId="10103" xr:uid="{4883678B-FF04-4500-A9D1-1DD29557CC8E}"/>
    <cellStyle name="Normal 7 37 2" xfId="10104" xr:uid="{9C4CC816-E96F-4989-BE55-FC041589CDF8}"/>
    <cellStyle name="Normal 7 37 2 2" xfId="18344" xr:uid="{B81BD07B-B876-44FF-A50D-CDDFC86AE00B}"/>
    <cellStyle name="Normal 7 37 2 3" xfId="24880" xr:uid="{92A49F4F-2951-4DAE-8F28-13037CCDDF83}"/>
    <cellStyle name="Normal 7 37 2 4" xfId="30578" xr:uid="{DEFFA6C5-7E14-44D1-B726-A4C44643EF31}"/>
    <cellStyle name="Normal 7 37 2 5" xfId="36276" xr:uid="{A7FBFC98-466C-4F60-8885-7782F7CF8E65}"/>
    <cellStyle name="Normal 7 37 3" xfId="10105" xr:uid="{A555A55E-85C9-4153-9FC8-06BECC835145}"/>
    <cellStyle name="Normal 7 37 4" xfId="10106" xr:uid="{C129AAA6-D0DD-4FF4-91E0-F75E719054A8}"/>
    <cellStyle name="Normal 7 37 5" xfId="18343" xr:uid="{F8CD03F1-594E-487C-B830-B6FBDE7E5BAE}"/>
    <cellStyle name="Normal 7 37 6" xfId="24879" xr:uid="{41EEAE4C-746D-4FEA-AC46-F9835D1DC828}"/>
    <cellStyle name="Normal 7 37 7" xfId="30577" xr:uid="{6D5A0BAC-F4AC-4BB7-8DFD-092BEEEA8960}"/>
    <cellStyle name="Normal 7 37 8" xfId="36275" xr:uid="{CBDD6B9F-FA5F-47EF-B5EC-7FC12B5F12D4}"/>
    <cellStyle name="Normal 7 38" xfId="10107" xr:uid="{876B1939-BDED-49AA-A599-C72F7149BDBD}"/>
    <cellStyle name="Normal 7 38 2" xfId="10108" xr:uid="{65D806CE-7FA1-40BA-8492-F90951E52DE1}"/>
    <cellStyle name="Normal 7 38 2 2" xfId="18346" xr:uid="{F0A8E368-394F-49EB-9268-DC1A737B6CB5}"/>
    <cellStyle name="Normal 7 38 2 3" xfId="24882" xr:uid="{42A0CC5E-5665-43A5-B34B-CE892315432D}"/>
    <cellStyle name="Normal 7 38 2 4" xfId="30580" xr:uid="{127357B2-A8D5-451D-9D76-3D796A148901}"/>
    <cellStyle name="Normal 7 38 2 5" xfId="36278" xr:uid="{AFABC504-23AC-4E9D-B0E4-21E69BA57C72}"/>
    <cellStyle name="Normal 7 38 3" xfId="10109" xr:uid="{CE440BEB-0BD2-422A-A86D-43B9D36A8D3C}"/>
    <cellStyle name="Normal 7 38 4" xfId="10110" xr:uid="{1D1F7861-7F80-4FB6-B9F6-07256B00EAE9}"/>
    <cellStyle name="Normal 7 38 5" xfId="18345" xr:uid="{90A30116-E1EA-45AD-BF6A-FDE9E736A9F8}"/>
    <cellStyle name="Normal 7 38 6" xfId="24881" xr:uid="{995651A3-DB0C-45C6-A832-2189309D7D12}"/>
    <cellStyle name="Normal 7 38 7" xfId="30579" xr:uid="{1C0282C7-6321-49DD-B8D6-69720979915D}"/>
    <cellStyle name="Normal 7 38 8" xfId="36277" xr:uid="{80EC24B3-18E6-4883-9966-A1DAC986AE9E}"/>
    <cellStyle name="Normal 7 39" xfId="10111" xr:uid="{37F1C351-DD35-4B24-B765-57B2597DC9C4}"/>
    <cellStyle name="Normal 7 39 2" xfId="10112" xr:uid="{10F97CC9-9D47-4B77-A3CA-DB115C47E2BA}"/>
    <cellStyle name="Normal 7 39 2 2" xfId="18348" xr:uid="{0A91FAEA-5B60-4480-8D40-C768994C187F}"/>
    <cellStyle name="Normal 7 39 2 3" xfId="24884" xr:uid="{D58FCE4C-9830-454B-8590-B6D23E885150}"/>
    <cellStyle name="Normal 7 39 2 4" xfId="30582" xr:uid="{BE2521D6-5CA3-48B7-9F2F-289C4C8F310B}"/>
    <cellStyle name="Normal 7 39 2 5" xfId="36280" xr:uid="{DEF623C6-A630-4633-A469-69998B2A1D45}"/>
    <cellStyle name="Normal 7 39 3" xfId="10113" xr:uid="{054923AB-3115-4B5E-A662-ECD71E6E10F8}"/>
    <cellStyle name="Normal 7 39 4" xfId="10114" xr:uid="{ED81D81A-8683-4964-90FC-FBE7ADEB0DC3}"/>
    <cellStyle name="Normal 7 39 5" xfId="18347" xr:uid="{AF075A82-E804-4996-89F6-006C4C30403F}"/>
    <cellStyle name="Normal 7 39 6" xfId="24883" xr:uid="{7AC206FD-EF62-4D7A-A2B0-2A4BDAEFFB8E}"/>
    <cellStyle name="Normal 7 39 7" xfId="30581" xr:uid="{137259CB-0E12-49FE-8D14-C2BBBE2A7F5F}"/>
    <cellStyle name="Normal 7 39 8" xfId="36279" xr:uid="{30B398DA-3670-42EB-9D2B-81E2FDA26B40}"/>
    <cellStyle name="Normal 7 4" xfId="10115" xr:uid="{71E3B9D5-750D-4BB5-8575-97065FC849CD}"/>
    <cellStyle name="Normal 7 4 2" xfId="10116" xr:uid="{A6F8F551-E06A-46F1-8C20-24C8463B6C36}"/>
    <cellStyle name="Normal 7 4 2 2" xfId="10117" xr:uid="{C8E8D98C-A931-4858-8C1B-EE4B2A26805A}"/>
    <cellStyle name="Normal 7 4 2 2 2" xfId="18351" xr:uid="{7268C04A-420B-4F45-A5F4-C0BA3FC6EE08}"/>
    <cellStyle name="Normal 7 4 2 2 3" xfId="24887" xr:uid="{73EBCE28-C4B0-43F2-9003-26241AD73010}"/>
    <cellStyle name="Normal 7 4 2 2 4" xfId="30585" xr:uid="{1AFFE744-0813-419E-A63E-037588502324}"/>
    <cellStyle name="Normal 7 4 2 2 5" xfId="36283" xr:uid="{728E8CCE-21C4-4A54-BDE2-58B9133C14A3}"/>
    <cellStyle name="Normal 7 4 2 3" xfId="10118" xr:uid="{B30B7C37-51BC-445C-91F2-97614942393C}"/>
    <cellStyle name="Normal 7 4 2 4" xfId="18350" xr:uid="{5AD2F5C1-6CF9-4DFB-B3E1-3C267B2921E2}"/>
    <cellStyle name="Normal 7 4 2 5" xfId="24886" xr:uid="{C251870D-129F-4FEF-90AD-24302FEDA7B1}"/>
    <cellStyle name="Normal 7 4 2 6" xfId="30584" xr:uid="{CF145067-AAAE-4B30-9B7A-850228006A46}"/>
    <cellStyle name="Normal 7 4 2 7" xfId="36282" xr:uid="{ACF51EE2-1B02-4FD3-8E67-E93B7227F3A0}"/>
    <cellStyle name="Normal 7 4 3" xfId="10119" xr:uid="{5B0DDB56-445A-459E-9B2C-86304546C60D}"/>
    <cellStyle name="Normal 7 4 3 2" xfId="18352" xr:uid="{47EB0C8D-4FB1-45C7-A1E7-0F940930CAF5}"/>
    <cellStyle name="Normal 7 4 3 3" xfId="24888" xr:uid="{5519449C-68F5-4613-9631-2F1D9FF76A1E}"/>
    <cellStyle name="Normal 7 4 3 4" xfId="30586" xr:uid="{9B9125C6-DB55-4A7A-BF37-CC834113FE9E}"/>
    <cellStyle name="Normal 7 4 3 5" xfId="36284" xr:uid="{4AD45A67-0EE0-4724-B06C-67DC620623B0}"/>
    <cellStyle name="Normal 7 4 4" xfId="10120" xr:uid="{9D52E6E1-C98F-48EC-BB4A-D8BCFAD8257F}"/>
    <cellStyle name="Normal 7 4 5" xfId="18349" xr:uid="{68C44E18-A433-40B0-8DF9-68E8A05F8622}"/>
    <cellStyle name="Normal 7 4 6" xfId="24885" xr:uid="{156660C4-F42C-4B8D-8332-17E433D8AEB1}"/>
    <cellStyle name="Normal 7 4 7" xfId="30583" xr:uid="{0B588562-ABB1-4739-9F84-0533942A26BA}"/>
    <cellStyle name="Normal 7 4 8" xfId="36281" xr:uid="{F32BACA4-909E-44B6-AD99-D2DD211146E1}"/>
    <cellStyle name="Normal 7 40" xfId="10121" xr:uid="{31E4960C-0992-460C-819B-A49A62BF112B}"/>
    <cellStyle name="Normal 7 40 2" xfId="10122" xr:uid="{E9AE928D-0384-4C9D-A7B7-F0FAE5038549}"/>
    <cellStyle name="Normal 7 40 2 2" xfId="18354" xr:uid="{2E5BFFB9-65AF-45E9-9B0B-553C967F49F7}"/>
    <cellStyle name="Normal 7 40 2 3" xfId="24890" xr:uid="{0DD5ABBA-9E4B-4BFC-A609-9EF1862D0435}"/>
    <cellStyle name="Normal 7 40 2 4" xfId="30588" xr:uid="{CC112FC6-D7DA-4699-8B0C-5C0A328AD264}"/>
    <cellStyle name="Normal 7 40 2 5" xfId="36286" xr:uid="{61C5BFDD-0627-4454-890F-C6AC6916B5F3}"/>
    <cellStyle name="Normal 7 40 3" xfId="10123" xr:uid="{EDE2A262-E7D5-4327-9E1F-EC99BCCF96D8}"/>
    <cellStyle name="Normal 7 40 4" xfId="10124" xr:uid="{EC7D2548-FFCE-4077-9ABF-E5034CD477B7}"/>
    <cellStyle name="Normal 7 40 5" xfId="18353" xr:uid="{A6AA56C3-BD9B-4610-8F0B-86BAEAB48D5D}"/>
    <cellStyle name="Normal 7 40 6" xfId="24889" xr:uid="{DE636A22-224D-4153-A65A-DFC1D196DD8E}"/>
    <cellStyle name="Normal 7 40 7" xfId="30587" xr:uid="{00F01336-322E-44F6-8C1C-04F46E60F9B0}"/>
    <cellStyle name="Normal 7 40 8" xfId="36285" xr:uid="{56F05FF2-F238-444C-912F-A3B5928B2DDF}"/>
    <cellStyle name="Normal 7 41" xfId="10125" xr:uid="{28C40479-53C4-463E-9319-B10B9D39EFE3}"/>
    <cellStyle name="Normal 7 41 2" xfId="10126" xr:uid="{F0E1081D-1019-42E5-8A08-303962F0902C}"/>
    <cellStyle name="Normal 7 41 2 2" xfId="18356" xr:uid="{19BE4C25-3CC1-4102-9589-63205E7168AF}"/>
    <cellStyle name="Normal 7 41 2 3" xfId="24892" xr:uid="{62B834EF-AA90-4D3D-9521-BCDC6BFFEFDF}"/>
    <cellStyle name="Normal 7 41 2 4" xfId="30590" xr:uid="{B92883F8-4736-4F66-822B-905CF3DF18CD}"/>
    <cellStyle name="Normal 7 41 2 5" xfId="36288" xr:uid="{2FD8C46A-6515-4A4F-8053-DE51DC5886C9}"/>
    <cellStyle name="Normal 7 41 3" xfId="10127" xr:uid="{845C5967-2FA4-4262-B950-23723B81084E}"/>
    <cellStyle name="Normal 7 41 4" xfId="10128" xr:uid="{10FC623A-5729-4E6C-9D65-0DD71219E3F0}"/>
    <cellStyle name="Normal 7 41 5" xfId="18355" xr:uid="{C8A7E90E-34A7-4250-ACFD-8ABDCB15B9A1}"/>
    <cellStyle name="Normal 7 41 6" xfId="24891" xr:uid="{7A6235B4-3A44-45CA-9B70-03359368E232}"/>
    <cellStyle name="Normal 7 41 7" xfId="30589" xr:uid="{23EA69F5-5F8E-4672-8E0A-587E063B0AFC}"/>
    <cellStyle name="Normal 7 41 8" xfId="36287" xr:uid="{D5724446-7B4A-4E58-BC95-9C91033E2F06}"/>
    <cellStyle name="Normal 7 42" xfId="10129" xr:uid="{E70BB50B-0818-489C-876B-809D357BE0BB}"/>
    <cellStyle name="Normal 7 42 2" xfId="10130" xr:uid="{B7FDB9EB-E936-4B9B-858A-80E90620E041}"/>
    <cellStyle name="Normal 7 42 2 2" xfId="18358" xr:uid="{92287F37-4A17-434A-99C1-DF2D472D85B8}"/>
    <cellStyle name="Normal 7 42 2 3" xfId="24894" xr:uid="{C8F1D2EF-DC62-42E1-8D6F-C526E71A77DD}"/>
    <cellStyle name="Normal 7 42 2 4" xfId="30592" xr:uid="{61077FAB-F559-43DA-8698-8EFC4B1D3AEA}"/>
    <cellStyle name="Normal 7 42 2 5" xfId="36290" xr:uid="{FB07FB54-2CB9-4932-B704-8A090CDEF393}"/>
    <cellStyle name="Normal 7 42 3" xfId="10131" xr:uid="{E87EBC58-1ACB-43F6-B6A1-351D56A1848A}"/>
    <cellStyle name="Normal 7 42 4" xfId="10132" xr:uid="{2E4BF627-9B2F-4B76-9EA5-3EC2B7BB9F79}"/>
    <cellStyle name="Normal 7 42 5" xfId="18357" xr:uid="{BED0F225-0C35-4996-87CD-C1C39813D004}"/>
    <cellStyle name="Normal 7 42 6" xfId="24893" xr:uid="{1296A210-AC41-43AE-8EEB-6D804FF5C5ED}"/>
    <cellStyle name="Normal 7 42 7" xfId="30591" xr:uid="{E7E735F0-AD4B-49EB-9984-55F4361BEDC2}"/>
    <cellStyle name="Normal 7 42 8" xfId="36289" xr:uid="{7D93F7CB-0A91-435B-BAD9-F74CD47F9F74}"/>
    <cellStyle name="Normal 7 43" xfId="10133" xr:uid="{5BF8644C-5A7A-4A2D-AB65-A4F02092AD6F}"/>
    <cellStyle name="Normal 7 43 2" xfId="10134" xr:uid="{72D502BF-F42B-4877-ACB2-E4F0DBB0ECF4}"/>
    <cellStyle name="Normal 7 43 2 2" xfId="18360" xr:uid="{90B40199-E3DB-4AB6-AB17-40D045B6C627}"/>
    <cellStyle name="Normal 7 43 2 3" xfId="24896" xr:uid="{F16C10FC-A260-4A40-B0B7-0909E0FBD685}"/>
    <cellStyle name="Normal 7 43 2 4" xfId="30594" xr:uid="{DC2D1DF2-E8C3-48B5-9AF3-53B472537C8A}"/>
    <cellStyle name="Normal 7 43 2 5" xfId="36292" xr:uid="{170490D9-0A3E-4AF4-A9D5-16D757C3B8C8}"/>
    <cellStyle name="Normal 7 43 3" xfId="10135" xr:uid="{01A2EC1B-B728-4D81-9E21-AE0C1BD942EB}"/>
    <cellStyle name="Normal 7 43 4" xfId="10136" xr:uid="{4F895C03-7F0D-45A2-ACD3-CEFFDF935053}"/>
    <cellStyle name="Normal 7 43 5" xfId="18359" xr:uid="{4037A255-17D2-483B-B962-3F869B2EC42A}"/>
    <cellStyle name="Normal 7 43 6" xfId="24895" xr:uid="{114DBAE3-DA23-4205-B0C8-EF682BDBB2F0}"/>
    <cellStyle name="Normal 7 43 7" xfId="30593" xr:uid="{B1CF02F2-75DE-4AED-A604-A0DE6B166ECA}"/>
    <cellStyle name="Normal 7 43 8" xfId="36291" xr:uid="{BFFF91FD-0015-4361-9684-CAF65409A732}"/>
    <cellStyle name="Normal 7 44" xfId="10137" xr:uid="{7842D32B-1DA2-4A56-965B-BD0BD514D124}"/>
    <cellStyle name="Normal 7 44 2" xfId="10138" xr:uid="{180E0836-9AC9-4A6F-ACB2-0EBD706D7824}"/>
    <cellStyle name="Normal 7 44 2 2" xfId="18362" xr:uid="{37A7B1F0-CA61-4295-90C3-AB5FBF353CAE}"/>
    <cellStyle name="Normal 7 44 2 3" xfId="24898" xr:uid="{141A2510-B314-4CAE-BFF3-22CC1BEEADBD}"/>
    <cellStyle name="Normal 7 44 2 4" xfId="30596" xr:uid="{1FFBF78B-31CA-4BE6-AF35-4D358E9591D1}"/>
    <cellStyle name="Normal 7 44 2 5" xfId="36294" xr:uid="{FD200225-99D5-429B-899A-0718B76F5DB9}"/>
    <cellStyle name="Normal 7 44 3" xfId="10139" xr:uid="{C5D52D30-99E9-4CAE-B50A-49AADB555674}"/>
    <cellStyle name="Normal 7 44 4" xfId="10140" xr:uid="{7BB44AC0-93C9-4553-95C0-992FC8FBF9D3}"/>
    <cellStyle name="Normal 7 44 5" xfId="18361" xr:uid="{16F01F40-F5E6-4A25-B199-1E4BA4529E5A}"/>
    <cellStyle name="Normal 7 44 6" xfId="24897" xr:uid="{199B50CB-F7D0-434E-A5BF-35BF396D3394}"/>
    <cellStyle name="Normal 7 44 7" xfId="30595" xr:uid="{828DF1FE-5E41-426B-95D9-91F226E1E9D9}"/>
    <cellStyle name="Normal 7 44 8" xfId="36293" xr:uid="{25C7B440-0FC8-41E8-8068-F62325FA9E01}"/>
    <cellStyle name="Normal 7 45" xfId="10141" xr:uid="{B9112F4F-1E34-412B-89D7-91BCC81F02BD}"/>
    <cellStyle name="Normal 7 45 2" xfId="10142" xr:uid="{582A9B0A-5045-4AAB-9E4E-F8CAD9697572}"/>
    <cellStyle name="Normal 7 45 2 2" xfId="18364" xr:uid="{4DECB01B-F58A-4D43-9206-47142A422EBC}"/>
    <cellStyle name="Normal 7 45 2 3" xfId="24900" xr:uid="{CA0A8DD7-2F8F-4232-8182-9ED63FB530E0}"/>
    <cellStyle name="Normal 7 45 2 4" xfId="30598" xr:uid="{7ACB22C5-2BD8-4D0E-A6C0-EB62A603F348}"/>
    <cellStyle name="Normal 7 45 2 5" xfId="36296" xr:uid="{B8628106-386B-4EF9-8DB5-0ED4D838572A}"/>
    <cellStyle name="Normal 7 45 3" xfId="10143" xr:uid="{C04F7B93-E6B6-4D2C-941C-FAABBAA5E729}"/>
    <cellStyle name="Normal 7 45 4" xfId="10144" xr:uid="{73DE3297-C089-4B33-A64A-FDA65833A55C}"/>
    <cellStyle name="Normal 7 45 5" xfId="18363" xr:uid="{16D355E8-1528-4EB7-B05B-76F41D3E9DC4}"/>
    <cellStyle name="Normal 7 45 6" xfId="24899" xr:uid="{A6D9009D-A1EA-48CB-8AA3-EE8F40A79A88}"/>
    <cellStyle name="Normal 7 45 7" xfId="30597" xr:uid="{F02537AF-151F-4CCE-B79E-67C570D458DB}"/>
    <cellStyle name="Normal 7 45 8" xfId="36295" xr:uid="{FB0A35F2-0D02-4279-91FC-BCE0BA1D596F}"/>
    <cellStyle name="Normal 7 46" xfId="10145" xr:uid="{800ECBFD-D267-4797-8630-ED114B76A42B}"/>
    <cellStyle name="Normal 7 46 2" xfId="10146" xr:uid="{588CB72E-7555-44BB-A3F3-2BB0B7E590EB}"/>
    <cellStyle name="Normal 7 46 2 2" xfId="18366" xr:uid="{C351F8F8-FE2D-4F70-BBF2-F4A21E8365AA}"/>
    <cellStyle name="Normal 7 46 2 3" xfId="24902" xr:uid="{A44A54E9-E966-4D6E-AC5A-AA8AB695D4CA}"/>
    <cellStyle name="Normal 7 46 2 4" xfId="30600" xr:uid="{8E0823FA-AE42-495F-8B9D-F89A64C86FE0}"/>
    <cellStyle name="Normal 7 46 2 5" xfId="36298" xr:uid="{9D349A7A-14D1-4857-8746-B1BB3A3CDD85}"/>
    <cellStyle name="Normal 7 46 3" xfId="10147" xr:uid="{67D125BE-3952-4254-B737-1ADC5EE67D86}"/>
    <cellStyle name="Normal 7 46 4" xfId="10148" xr:uid="{6CDF2EC3-32A8-4E2E-8460-891076425349}"/>
    <cellStyle name="Normal 7 46 5" xfId="18365" xr:uid="{BCF923DC-C7C3-4705-B1BD-D3CA6B1BB9A5}"/>
    <cellStyle name="Normal 7 46 6" xfId="24901" xr:uid="{67C38FDE-BACF-42D2-B382-62FD793ADF91}"/>
    <cellStyle name="Normal 7 46 7" xfId="30599" xr:uid="{9EA63F78-C1D0-4CA2-BCE0-17FE2C28793D}"/>
    <cellStyle name="Normal 7 46 8" xfId="36297" xr:uid="{5AEDD945-9ADF-486F-8710-7226866BF5CF}"/>
    <cellStyle name="Normal 7 47" xfId="10149" xr:uid="{072F4B62-ADF5-43B6-8990-A57822136075}"/>
    <cellStyle name="Normal 7 47 2" xfId="10150" xr:uid="{6D91443A-B953-4C16-A338-CA4641920A27}"/>
    <cellStyle name="Normal 7 47 2 2" xfId="18368" xr:uid="{480B2050-F41E-4409-907E-54D3C2B33682}"/>
    <cellStyle name="Normal 7 47 2 3" xfId="24904" xr:uid="{D4183970-3998-4D06-81CF-838F30F03E22}"/>
    <cellStyle name="Normal 7 47 2 4" xfId="30602" xr:uid="{4972CEC0-2771-4F9E-B685-564A0AB9720E}"/>
    <cellStyle name="Normal 7 47 2 5" xfId="36300" xr:uid="{952484F3-E5AE-4E0D-9EF6-0BA5808DA636}"/>
    <cellStyle name="Normal 7 47 3" xfId="10151" xr:uid="{B6E6BC4F-CE96-47FD-8555-15501C9526D0}"/>
    <cellStyle name="Normal 7 47 4" xfId="10152" xr:uid="{A56EBB3A-778C-4C1A-BBC1-2BA66E6D0C6E}"/>
    <cellStyle name="Normal 7 47 5" xfId="18367" xr:uid="{ECE97ED1-FAC5-4100-82DA-A5E05656BE19}"/>
    <cellStyle name="Normal 7 47 6" xfId="24903" xr:uid="{74E3D3A3-0BFA-4BC5-8B05-58A4AA114356}"/>
    <cellStyle name="Normal 7 47 7" xfId="30601" xr:uid="{847B6C6F-A360-498C-B33A-E5AB04B5551F}"/>
    <cellStyle name="Normal 7 47 8" xfId="36299" xr:uid="{4B064191-C07C-4624-9654-1D079A8FF9A1}"/>
    <cellStyle name="Normal 7 48" xfId="10153" xr:uid="{F3A3B79A-83E9-4A7F-8225-F171F3BF506E}"/>
    <cellStyle name="Normal 7 48 2" xfId="10154" xr:uid="{2C668082-8EF2-48C7-A3A2-E68F993B6D80}"/>
    <cellStyle name="Normal 7 48 2 2" xfId="18370" xr:uid="{976C943D-C6DD-41CE-BE96-23392F745104}"/>
    <cellStyle name="Normal 7 48 2 3" xfId="24906" xr:uid="{C7EF4AAD-D776-4153-8529-2E4E98016201}"/>
    <cellStyle name="Normal 7 48 2 4" xfId="30604" xr:uid="{25B0E3D0-1593-4467-BCC4-EC0CB2756C04}"/>
    <cellStyle name="Normal 7 48 2 5" xfId="36302" xr:uid="{331B67E6-DE4C-4868-9538-C07095E375E6}"/>
    <cellStyle name="Normal 7 48 3" xfId="10155" xr:uid="{6DF7D38A-D97A-4963-9AB7-90920AB1D675}"/>
    <cellStyle name="Normal 7 48 4" xfId="10156" xr:uid="{B65DF9CB-098B-4A10-95DB-1B97A089E530}"/>
    <cellStyle name="Normal 7 48 5" xfId="18369" xr:uid="{EC1151E3-8848-468E-8050-9E000B340ED2}"/>
    <cellStyle name="Normal 7 48 6" xfId="24905" xr:uid="{64613958-C5CF-4318-BCBB-557AA184E26D}"/>
    <cellStyle name="Normal 7 48 7" xfId="30603" xr:uid="{824FBAFD-12DA-4722-A310-43E452D7BC00}"/>
    <cellStyle name="Normal 7 48 8" xfId="36301" xr:uid="{1E8778AF-7F05-4B4E-AE8A-E574632DF7C0}"/>
    <cellStyle name="Normal 7 49" xfId="10157" xr:uid="{1187CD84-3E26-4DA8-9EDD-8F4CEA5B8A92}"/>
    <cellStyle name="Normal 7 49 2" xfId="10158" xr:uid="{2B7DEC26-D532-499A-B8B0-DF609912533C}"/>
    <cellStyle name="Normal 7 49 2 2" xfId="18372" xr:uid="{FEF9845A-9FAC-40AE-AB55-4DDE2582AD32}"/>
    <cellStyle name="Normal 7 49 2 3" xfId="24908" xr:uid="{85A2CD44-787A-4F77-BAD9-623F58FEF5F5}"/>
    <cellStyle name="Normal 7 49 2 4" xfId="30606" xr:uid="{28BD65F3-440D-4575-9BEA-ED5724756F8E}"/>
    <cellStyle name="Normal 7 49 2 5" xfId="36304" xr:uid="{9250329D-001E-4275-BA2F-52C1E01743C2}"/>
    <cellStyle name="Normal 7 49 3" xfId="10159" xr:uid="{9E7507AA-5A9D-4AF0-A8DF-9956E7A414CD}"/>
    <cellStyle name="Normal 7 49 4" xfId="10160" xr:uid="{6D0CB8F9-5F03-4A88-A33D-7E7F2EA6B9DA}"/>
    <cellStyle name="Normal 7 49 5" xfId="18371" xr:uid="{BF2FDBA7-B445-4847-9652-83CBFCE209E6}"/>
    <cellStyle name="Normal 7 49 6" xfId="24907" xr:uid="{677AB9B8-9926-473F-8C40-4934E56CDB58}"/>
    <cellStyle name="Normal 7 49 7" xfId="30605" xr:uid="{CE2A0343-2482-4709-9685-9BB4858DB6DA}"/>
    <cellStyle name="Normal 7 49 8" xfId="36303" xr:uid="{D1077867-7BB5-4100-9A91-6889EF773974}"/>
    <cellStyle name="Normal 7 5" xfId="10161" xr:uid="{FAD50F21-767F-493A-ABEE-348061F910D3}"/>
    <cellStyle name="Normal 7 5 2" xfId="10162" xr:uid="{A975B203-701B-4ABA-826C-A6B3F5D991BB}"/>
    <cellStyle name="Normal 7 5 2 2" xfId="18374" xr:uid="{D35968E5-5B72-4AC0-B24A-BC199A24E0C0}"/>
    <cellStyle name="Normal 7 5 2 3" xfId="24910" xr:uid="{67A70225-C651-42F1-8FB7-6F6EE1965DEB}"/>
    <cellStyle name="Normal 7 5 2 4" xfId="30608" xr:uid="{A0465B04-1D14-4AAA-9A11-A001E51D234D}"/>
    <cellStyle name="Normal 7 5 2 5" xfId="36306" xr:uid="{07F2986C-E0E0-4AF9-9B20-A25CB16867DD}"/>
    <cellStyle name="Normal 7 5 3" xfId="10163" xr:uid="{67543D4C-DE28-47AC-AC8E-DECB092BBEA1}"/>
    <cellStyle name="Normal 7 5 4" xfId="10164" xr:uid="{9702CE26-4CD5-4DB7-8AE3-68ACF1F21949}"/>
    <cellStyle name="Normal 7 5 5" xfId="18373" xr:uid="{02B2C178-FD8B-4CD4-804C-A86866E59EC9}"/>
    <cellStyle name="Normal 7 5 6" xfId="24909" xr:uid="{A005F52A-174B-4442-9F8E-9B847F5E8CC5}"/>
    <cellStyle name="Normal 7 5 7" xfId="30607" xr:uid="{921DFB65-FA5D-474B-8404-7D2B23109DAE}"/>
    <cellStyle name="Normal 7 5 8" xfId="36305" xr:uid="{8144007A-59A1-4FED-9749-F363D48707D3}"/>
    <cellStyle name="Normal 7 50" xfId="10165" xr:uid="{39E9240B-31A5-4CF0-A3A9-87921999F839}"/>
    <cellStyle name="Normal 7 50 2" xfId="10166" xr:uid="{9AF847B1-1BE3-4656-8F2A-2C0E8EADDC60}"/>
    <cellStyle name="Normal 7 50 2 2" xfId="18376" xr:uid="{E5036154-3BDA-4F86-94A2-5624E1635B36}"/>
    <cellStyle name="Normal 7 50 2 3" xfId="24912" xr:uid="{A9B2E3B9-C353-4BFF-89CC-E50703B7E7B6}"/>
    <cellStyle name="Normal 7 50 2 4" xfId="30610" xr:uid="{BC8AFB19-DC35-45A9-9246-2200D2B9A889}"/>
    <cellStyle name="Normal 7 50 2 5" xfId="36308" xr:uid="{F85C4216-A3D8-485A-8A69-91EF176D0606}"/>
    <cellStyle name="Normal 7 50 3" xfId="10167" xr:uid="{F898B7CA-58F6-4F0C-B510-E8B4BF01A78B}"/>
    <cellStyle name="Normal 7 50 4" xfId="10168" xr:uid="{8C6CFBB2-E2F9-4664-A53D-95483D2C6557}"/>
    <cellStyle name="Normal 7 50 5" xfId="18375" xr:uid="{D5C9613D-6817-4079-A4DA-E12F73977FF5}"/>
    <cellStyle name="Normal 7 50 6" xfId="24911" xr:uid="{BF4D6DBF-C7A5-4A1D-AE8A-F7C1D9F39B64}"/>
    <cellStyle name="Normal 7 50 7" xfId="30609" xr:uid="{77CF2868-0FE8-4193-888A-F6D3CAB4CC6C}"/>
    <cellStyle name="Normal 7 50 8" xfId="36307" xr:uid="{6E4EBFDF-924C-45FA-A0C2-788D8CE7F86B}"/>
    <cellStyle name="Normal 7 51" xfId="10169" xr:uid="{BC185BC1-2AAB-4C3A-B1D8-A83070FF79A1}"/>
    <cellStyle name="Normal 7 51 2" xfId="10170" xr:uid="{5977BFCC-BAD3-467E-970A-2A5086471043}"/>
    <cellStyle name="Normal 7 51 2 2" xfId="18378" xr:uid="{2BD9D484-D223-4DBC-828F-73873F910B1B}"/>
    <cellStyle name="Normal 7 51 2 3" xfId="24914" xr:uid="{7BB8D243-44EC-46B7-98BF-A99EF045C6EE}"/>
    <cellStyle name="Normal 7 51 2 4" xfId="30612" xr:uid="{7E50E4E1-486A-4D38-8A72-B462BB5F46A0}"/>
    <cellStyle name="Normal 7 51 2 5" xfId="36310" xr:uid="{65EAEF50-40BA-4101-9F44-AEB859513D00}"/>
    <cellStyle name="Normal 7 51 3" xfId="10171" xr:uid="{9019B3E2-6E23-4DB7-A997-58035EDA83C8}"/>
    <cellStyle name="Normal 7 51 4" xfId="10172" xr:uid="{113B8102-D9A1-44CC-B137-26DF8886A8CC}"/>
    <cellStyle name="Normal 7 51 5" xfId="18377" xr:uid="{AE740AE9-2F1A-4EA7-A1DD-78B656435C98}"/>
    <cellStyle name="Normal 7 51 6" xfId="24913" xr:uid="{0F2315F0-19B0-4CC1-AD01-C59A9218D37C}"/>
    <cellStyle name="Normal 7 51 7" xfId="30611" xr:uid="{E1459DB9-B8D8-420D-BF0D-9D6B5A6C2CC9}"/>
    <cellStyle name="Normal 7 51 8" xfId="36309" xr:uid="{C35D350A-6CE0-4E97-944C-0DD93982EC58}"/>
    <cellStyle name="Normal 7 52" xfId="10173" xr:uid="{DCB840FB-BE80-4365-BA7B-B14CA8EC2B26}"/>
    <cellStyle name="Normal 7 52 2" xfId="10174" xr:uid="{56380D62-DD2C-4B61-A720-75C5757E0181}"/>
    <cellStyle name="Normal 7 52 2 2" xfId="18380" xr:uid="{A2C033E3-0526-4122-8758-A5228308B353}"/>
    <cellStyle name="Normal 7 52 2 3" xfId="24916" xr:uid="{E2DB5FAB-9EAA-4B6D-9534-1131953B781B}"/>
    <cellStyle name="Normal 7 52 2 4" xfId="30614" xr:uid="{EAA18324-3FC4-4DAB-9C4B-9CC7177076DC}"/>
    <cellStyle name="Normal 7 52 2 5" xfId="36312" xr:uid="{DCFA3C95-97A6-40D7-A889-20F316AD8CD9}"/>
    <cellStyle name="Normal 7 52 3" xfId="10175" xr:uid="{B3BF7810-7D85-4672-8152-2EE14B184788}"/>
    <cellStyle name="Normal 7 52 4" xfId="10176" xr:uid="{AA88E3F6-CD33-4509-9FE0-8C4309938C7B}"/>
    <cellStyle name="Normal 7 52 5" xfId="18379" xr:uid="{A1702CA4-0BE1-4A68-8E76-BE79EC2D0686}"/>
    <cellStyle name="Normal 7 52 6" xfId="24915" xr:uid="{DE0B5DE1-E1E5-4524-9D72-15602CAA17A8}"/>
    <cellStyle name="Normal 7 52 7" xfId="30613" xr:uid="{921CBD93-BF77-456C-88FF-00255F2B1608}"/>
    <cellStyle name="Normal 7 52 8" xfId="36311" xr:uid="{D36AEA47-85AD-479E-ADA8-400F2E3F86A9}"/>
    <cellStyle name="Normal 7 53" xfId="10177" xr:uid="{94867823-4A03-4738-88CF-97ED83699267}"/>
    <cellStyle name="Normal 7 53 2" xfId="10178" xr:uid="{F310CE71-2165-4BF0-8EF6-F7848198FB3E}"/>
    <cellStyle name="Normal 7 53 2 2" xfId="18382" xr:uid="{0722CDAC-F79D-4EB5-85F3-9EEF8D742530}"/>
    <cellStyle name="Normal 7 53 2 3" xfId="24918" xr:uid="{C677D52D-A9B4-4D20-9A08-EFEFBE814EB3}"/>
    <cellStyle name="Normal 7 53 2 4" xfId="30616" xr:uid="{0DEC24D4-5BA4-4056-A881-E479A8E7987E}"/>
    <cellStyle name="Normal 7 53 2 5" xfId="36314" xr:uid="{72DCFF9F-2627-489E-8611-5F6754F077D0}"/>
    <cellStyle name="Normal 7 53 3" xfId="10179" xr:uid="{F6775A19-2101-47DC-966D-61F98BD3893D}"/>
    <cellStyle name="Normal 7 53 4" xfId="10180" xr:uid="{5B194666-9F11-4518-815F-C2E2CF27C39D}"/>
    <cellStyle name="Normal 7 53 5" xfId="18381" xr:uid="{D1EE4805-D5A6-4854-A3EC-FF669AAC3116}"/>
    <cellStyle name="Normal 7 53 6" xfId="24917" xr:uid="{959F12DF-CBEF-472E-830B-BB749F38D69D}"/>
    <cellStyle name="Normal 7 53 7" xfId="30615" xr:uid="{396AB845-F4B1-443F-A83F-0F29394AAFCE}"/>
    <cellStyle name="Normal 7 53 8" xfId="36313" xr:uid="{9CCF7E99-646B-45D2-A9C4-85EAF75C6955}"/>
    <cellStyle name="Normal 7 54" xfId="10181" xr:uid="{4FDB4060-7F24-4B64-9ED8-6E86AC32C293}"/>
    <cellStyle name="Normal 7 54 2" xfId="18383" xr:uid="{0CC1244C-DC64-41C1-B8C5-3707B40B44D2}"/>
    <cellStyle name="Normal 7 54 3" xfId="24919" xr:uid="{EBE4A7A3-4104-4C9A-8C11-41319ED1D1C7}"/>
    <cellStyle name="Normal 7 54 4" xfId="30617" xr:uid="{CE9292A4-846C-4C16-BC82-5B7B89D1429B}"/>
    <cellStyle name="Normal 7 54 5" xfId="36315" xr:uid="{2C173F7E-2BB8-44ED-B2D0-CCBAEADB68AC}"/>
    <cellStyle name="Normal 7 55" xfId="10182" xr:uid="{F11982EB-6A5F-490F-804B-36F8B52EC116}"/>
    <cellStyle name="Normal 7 55 2" xfId="18384" xr:uid="{D7D8BB99-B734-48F3-8AAC-0DDE6EF68F4A}"/>
    <cellStyle name="Normal 7 55 3" xfId="24920" xr:uid="{6F172513-71B7-4F6A-AB62-D6C105EB818D}"/>
    <cellStyle name="Normal 7 55 4" xfId="30618" xr:uid="{AB71B32C-934B-41C2-8E37-C97814449C08}"/>
    <cellStyle name="Normal 7 55 5" xfId="36316" xr:uid="{A37B2104-C69D-4F41-A0D5-381F9929A49D}"/>
    <cellStyle name="Normal 7 56" xfId="10183" xr:uid="{AFED6AE5-5C41-410B-A8C5-D2AD79A2C4FA}"/>
    <cellStyle name="Normal 7 56 2" xfId="18385" xr:uid="{A94D3847-FCA6-43C1-895A-C96C3A2AC748}"/>
    <cellStyle name="Normal 7 56 3" xfId="24921" xr:uid="{E04302E2-D45E-42D7-9C43-D31EBACDD040}"/>
    <cellStyle name="Normal 7 56 4" xfId="30619" xr:uid="{693D6E7B-BABC-4BFF-90FB-70C5E6025D2B}"/>
    <cellStyle name="Normal 7 56 5" xfId="36317" xr:uid="{785298C9-25A8-4636-92DF-68DF3E5F1CF3}"/>
    <cellStyle name="Normal 7 57" xfId="10184" xr:uid="{16F188C2-A494-40CE-8314-C8C6EC613190}"/>
    <cellStyle name="Normal 7 57 2" xfId="18386" xr:uid="{D7C69378-526E-4E53-BAD2-990B45BB4C4A}"/>
    <cellStyle name="Normal 7 57 3" xfId="24922" xr:uid="{CB5AB475-C5B9-4AA2-A403-B5EA48C454CD}"/>
    <cellStyle name="Normal 7 57 4" xfId="30620" xr:uid="{E41E21FF-B9F9-49C6-BAA5-BFB0BEDB03AB}"/>
    <cellStyle name="Normal 7 57 5" xfId="36318" xr:uid="{1B944E8A-DA57-4C8D-89DC-FB6DD9A18565}"/>
    <cellStyle name="Normal 7 58" xfId="10185" xr:uid="{36F65D67-8E07-4EEF-BF28-A11D8D0C13E7}"/>
    <cellStyle name="Normal 7 58 2" xfId="18387" xr:uid="{A8C2EEF7-B457-4CBE-8CD7-07C32166CF02}"/>
    <cellStyle name="Normal 7 58 3" xfId="24923" xr:uid="{DE8A9267-7EEF-446D-97A0-201328887DF2}"/>
    <cellStyle name="Normal 7 58 4" xfId="30621" xr:uid="{C731DED6-D092-4D0A-AFA0-F3A21EC5316A}"/>
    <cellStyle name="Normal 7 58 5" xfId="36319" xr:uid="{D9FAF6A5-6923-4F32-B927-C3B0EF4F1C5D}"/>
    <cellStyle name="Normal 7 59" xfId="10186" xr:uid="{E06A12CA-C858-4371-9DD7-0274D1479FD1}"/>
    <cellStyle name="Normal 7 59 2" xfId="18388" xr:uid="{88042A4A-6A91-40DD-8BE4-A7C39E6F55D9}"/>
    <cellStyle name="Normal 7 59 3" xfId="24924" xr:uid="{1BC1C515-6584-468E-8739-0F80E6630422}"/>
    <cellStyle name="Normal 7 59 4" xfId="30622" xr:uid="{A61302DD-F4EC-4201-93AB-A943ABE78EA8}"/>
    <cellStyle name="Normal 7 59 5" xfId="36320" xr:uid="{294539C1-4F62-4295-9C80-CF17D38713B3}"/>
    <cellStyle name="Normal 7 6" xfId="10187" xr:uid="{19E74208-C590-4E59-ABA8-4FDB0E567A22}"/>
    <cellStyle name="Normal 7 6 2" xfId="10188" xr:uid="{100611BD-000E-4F0B-B4AA-3F4488E3C191}"/>
    <cellStyle name="Normal 7 6 2 2" xfId="18390" xr:uid="{BAC5AC95-EBA7-48D8-8629-92943C262690}"/>
    <cellStyle name="Normal 7 6 2 3" xfId="24926" xr:uid="{4982DAAC-7792-49B6-B4B1-FA286A8F1530}"/>
    <cellStyle name="Normal 7 6 2 4" xfId="30624" xr:uid="{F39C0840-6E9F-4EED-BCD4-090B331D7CF7}"/>
    <cellStyle name="Normal 7 6 2 5" xfId="36322" xr:uid="{9603FC98-C16F-4B73-B62A-38D93BD8686F}"/>
    <cellStyle name="Normal 7 6 3" xfId="10189" xr:uid="{83A11BEA-5C3D-480B-8B73-CC5D45C8F71B}"/>
    <cellStyle name="Normal 7 6 4" xfId="10190" xr:uid="{D80CA3FD-E3B2-4E39-8144-E5DE8A72CE5B}"/>
    <cellStyle name="Normal 7 6 5" xfId="18389" xr:uid="{35010B89-1B0B-42F6-9A2A-2D009D1DADE0}"/>
    <cellStyle name="Normal 7 6 6" xfId="24925" xr:uid="{394CF045-5A37-4D49-B25B-AFC85A322E26}"/>
    <cellStyle name="Normal 7 6 7" xfId="30623" xr:uid="{6147E1AE-F9F9-4409-A123-53210E514F8D}"/>
    <cellStyle name="Normal 7 6 8" xfId="36321" xr:uid="{82A21FD8-637D-4665-BDEF-E56D75FADC25}"/>
    <cellStyle name="Normal 7 60" xfId="10191" xr:uid="{5232FF42-565A-4A6E-8355-4690A612AD4D}"/>
    <cellStyle name="Normal 7 60 2" xfId="18391" xr:uid="{C984B98E-6F1C-466B-A432-A6A96EDDF97C}"/>
    <cellStyle name="Normal 7 60 3" xfId="24927" xr:uid="{41D6BFE1-2D45-420E-87F6-4B47CE5596C6}"/>
    <cellStyle name="Normal 7 60 4" xfId="30625" xr:uid="{5982AAFF-1179-4B8F-8E13-FC9350A6CA1A}"/>
    <cellStyle name="Normal 7 60 5" xfId="36323" xr:uid="{22384640-D4E7-407F-91C0-CAE1AA82DCDA}"/>
    <cellStyle name="Normal 7 61" xfId="10192" xr:uid="{37685AFA-B335-4E56-86D6-472A43237795}"/>
    <cellStyle name="Normal 7 61 2" xfId="18392" xr:uid="{A5E90F89-B44A-46C5-99AB-0144519EE14D}"/>
    <cellStyle name="Normal 7 61 3" xfId="24928" xr:uid="{DEBDB5C3-A4E0-4820-AE64-48475D1B2E10}"/>
    <cellStyle name="Normal 7 61 4" xfId="30626" xr:uid="{EA149E67-D129-4C4B-9CD9-163989CAAB47}"/>
    <cellStyle name="Normal 7 61 5" xfId="36324" xr:uid="{321F875A-1A0F-40A6-96BE-0305F8B4F7AB}"/>
    <cellStyle name="Normal 7 62" xfId="10193" xr:uid="{32CD1D43-E6B2-4D57-A38F-304438160859}"/>
    <cellStyle name="Normal 7 62 2" xfId="18393" xr:uid="{CC46B572-B919-4CC3-BB90-3EA4B42747C2}"/>
    <cellStyle name="Normal 7 62 3" xfId="24929" xr:uid="{15DE8405-EA13-4008-A6FB-825E28C88CA6}"/>
    <cellStyle name="Normal 7 62 4" xfId="30627" xr:uid="{D88A1C5A-866B-4BB8-A2DC-74007C0FA21B}"/>
    <cellStyle name="Normal 7 62 5" xfId="36325" xr:uid="{F2667B55-B62E-4418-82F4-1305D7868B7C}"/>
    <cellStyle name="Normal 7 63" xfId="10194" xr:uid="{AE4D4AA1-2691-401C-AD28-960F13882248}"/>
    <cellStyle name="Normal 7 63 2" xfId="18394" xr:uid="{4049FC78-034A-4510-B203-F9AA5910D557}"/>
    <cellStyle name="Normal 7 63 3" xfId="24930" xr:uid="{FCC62C81-9B6C-49A0-B866-FA779B91AA07}"/>
    <cellStyle name="Normal 7 63 4" xfId="30628" xr:uid="{D258C68E-6E30-4ADA-B501-08816042D08B}"/>
    <cellStyle name="Normal 7 63 5" xfId="36326" xr:uid="{FC957745-09E4-4DA3-97B2-23F3D57796ED}"/>
    <cellStyle name="Normal 7 64" xfId="10195" xr:uid="{81BA967B-BEAB-4C93-9931-4A08E6FEEC61}"/>
    <cellStyle name="Normal 7 64 2" xfId="18395" xr:uid="{EAF4145E-4BBD-437D-A6F3-C72BE0DB2857}"/>
    <cellStyle name="Normal 7 64 3" xfId="24931" xr:uid="{A045A8D6-30E4-46CE-9551-B96A5B0621BB}"/>
    <cellStyle name="Normal 7 64 4" xfId="30629" xr:uid="{341729DB-179A-490E-9FF2-D7A14398188D}"/>
    <cellStyle name="Normal 7 64 5" xfId="36327" xr:uid="{0B438B9D-0FB3-4D4E-AA5D-871C8FC21C27}"/>
    <cellStyle name="Normal 7 7" xfId="10196" xr:uid="{27BF265A-F1F3-4C4A-B7A4-08285241F98F}"/>
    <cellStyle name="Normal 7 7 2" xfId="10197" xr:uid="{A568A702-84F5-41DC-AC3A-26292934B3E7}"/>
    <cellStyle name="Normal 7 7 2 2" xfId="18397" xr:uid="{04AF71E9-D070-43D1-9E95-ED77EB50E4F6}"/>
    <cellStyle name="Normal 7 7 2 3" xfId="24933" xr:uid="{A62EB9B6-A027-48D9-9A9D-38269DD7BB37}"/>
    <cellStyle name="Normal 7 7 2 4" xfId="30631" xr:uid="{BE537DBE-56E6-4B18-98A2-B385EE94B137}"/>
    <cellStyle name="Normal 7 7 2 5" xfId="36329" xr:uid="{7654753E-37F2-46A6-9726-64301B1B9B7A}"/>
    <cellStyle name="Normal 7 7 3" xfId="10198" xr:uid="{716E047D-1A81-46ED-93C9-F913C452ED47}"/>
    <cellStyle name="Normal 7 7 4" xfId="10199" xr:uid="{CDD3C731-44E2-4F02-AEBC-9FA441E68BC5}"/>
    <cellStyle name="Normal 7 7 5" xfId="18396" xr:uid="{A8A52DAF-8482-4303-A603-9449FDF1A8CA}"/>
    <cellStyle name="Normal 7 7 6" xfId="24932" xr:uid="{D6C04343-4CAE-44CA-B2EF-BA4BEEE4A335}"/>
    <cellStyle name="Normal 7 7 7" xfId="30630" xr:uid="{758C9FFF-1E80-44A4-AE63-43FD2DEF3198}"/>
    <cellStyle name="Normal 7 7 8" xfId="36328" xr:uid="{EE6B5D09-5FE0-412B-A405-0A482DB71E54}"/>
    <cellStyle name="Normal 7 8" xfId="10200" xr:uid="{AA758C4F-2485-4D4F-9E80-CBAD19B21243}"/>
    <cellStyle name="Normal 7 8 2" xfId="10201" xr:uid="{367E7368-7763-44DD-A382-1B96E67B95C2}"/>
    <cellStyle name="Normal 7 8 2 2" xfId="18399" xr:uid="{A435D869-0AB2-4CF6-9779-A869872E56AD}"/>
    <cellStyle name="Normal 7 8 2 3" xfId="24935" xr:uid="{A5997815-F5E4-4778-9504-D47DF9F27F5C}"/>
    <cellStyle name="Normal 7 8 2 4" xfId="30633" xr:uid="{B8635E3A-B312-45B3-83DF-C99390725998}"/>
    <cellStyle name="Normal 7 8 2 5" xfId="36331" xr:uid="{51B715FD-CDF2-40A7-8457-DA35D81AF0EC}"/>
    <cellStyle name="Normal 7 8 3" xfId="10202" xr:uid="{82D3404D-244D-49AC-A703-E2A9240DE61D}"/>
    <cellStyle name="Normal 7 8 4" xfId="10203" xr:uid="{5EDFF833-9B68-42C4-A8D2-5F6E8DAE313C}"/>
    <cellStyle name="Normal 7 8 5" xfId="18398" xr:uid="{C365A190-E1C7-4DBF-859F-51C9C0F57A80}"/>
    <cellStyle name="Normal 7 8 6" xfId="24934" xr:uid="{AAF90299-C4CE-4B22-BA00-2975095F25A9}"/>
    <cellStyle name="Normal 7 8 7" xfId="30632" xr:uid="{9B86C9F5-6024-4F18-9D96-3814E344F392}"/>
    <cellStyle name="Normal 7 8 8" xfId="36330" xr:uid="{FB36DF9D-BFE9-4E9B-9EF3-44358BDE3DF4}"/>
    <cellStyle name="Normal 7 9" xfId="10204" xr:uid="{4F5ECD67-B7C3-4F81-B520-7EB83315DC76}"/>
    <cellStyle name="Normal 7 9 2" xfId="10205" xr:uid="{82D0BAB5-8E97-48F6-804D-2D7EA3ABB5DE}"/>
    <cellStyle name="Normal 7 9 2 2" xfId="18401" xr:uid="{BB8C1B1A-F348-4BD8-A51F-A99901F9158D}"/>
    <cellStyle name="Normal 7 9 2 3" xfId="24937" xr:uid="{9353BCEA-5207-4BC2-AD72-C9E6523C721B}"/>
    <cellStyle name="Normal 7 9 2 4" xfId="30635" xr:uid="{2D673DCE-0FAB-4EE4-B2BC-03E4B71B34C1}"/>
    <cellStyle name="Normal 7 9 2 5" xfId="36333" xr:uid="{809F9FE0-132D-4C23-9F8A-99ADA84464BF}"/>
    <cellStyle name="Normal 7 9 3" xfId="10206" xr:uid="{15E9CE05-F0F9-419D-8E73-A1D44975234A}"/>
    <cellStyle name="Normal 7 9 4" xfId="10207" xr:uid="{DBED255F-1875-49CE-8C64-41E68FDABE96}"/>
    <cellStyle name="Normal 7 9 5" xfId="18400" xr:uid="{821DC469-8B9E-4A91-A516-33797C139D2C}"/>
    <cellStyle name="Normal 7 9 6" xfId="24936" xr:uid="{DD7129C0-EBC7-44E3-AC68-51F54F17C1AD}"/>
    <cellStyle name="Normal 7 9 7" xfId="30634" xr:uid="{DD228A25-368D-4465-80BF-D305E2CCD4BA}"/>
    <cellStyle name="Normal 7 9 8" xfId="36332" xr:uid="{ABF7B35C-B005-41DE-B322-4ED8E66E7233}"/>
    <cellStyle name="Normal 70" xfId="1234" xr:uid="{11CB519E-2C03-49D1-A7D9-4672843390A5}"/>
    <cellStyle name="Normal 70 10" xfId="10208" xr:uid="{471374EC-0744-4045-B966-81E68C951A31}"/>
    <cellStyle name="Normal 70 10 2" xfId="10209" xr:uid="{81450AE9-FF6E-4474-8F58-2C09113DF6E2}"/>
    <cellStyle name="Normal 70 10 2 2" xfId="18403" xr:uid="{3F6C934F-90B7-4B52-A193-858588A89CBA}"/>
    <cellStyle name="Normal 70 10 2 3" xfId="24939" xr:uid="{0DB7C6F7-C20D-448E-BECA-0250F5123DFC}"/>
    <cellStyle name="Normal 70 10 2 4" xfId="30637" xr:uid="{887331BF-CDC7-471F-9564-315C0AA71F79}"/>
    <cellStyle name="Normal 70 10 2 5" xfId="36335" xr:uid="{FC115313-FF5C-41B3-B556-D629E1A0B842}"/>
    <cellStyle name="Normal 70 10 3" xfId="10210" xr:uid="{AD210210-CAB5-4997-B6B2-36C0C8DE6539}"/>
    <cellStyle name="Normal 70 10 4" xfId="10211" xr:uid="{6C31CD9D-F5F8-4C7F-96A9-C9352516F0A8}"/>
    <cellStyle name="Normal 70 10 5" xfId="18402" xr:uid="{A350D3D2-E7ED-4B66-AA2C-ABD035B8B6C7}"/>
    <cellStyle name="Normal 70 10 6" xfId="24938" xr:uid="{6A0B5E04-E01E-4559-A753-B8D5943ED08F}"/>
    <cellStyle name="Normal 70 10 7" xfId="30636" xr:uid="{0B732823-4C32-4373-9EB0-47C06AB78CDE}"/>
    <cellStyle name="Normal 70 10 8" xfId="36334" xr:uid="{DB1640D4-5E5A-4DF4-8E29-D1DBC297F1A1}"/>
    <cellStyle name="Normal 70 11" xfId="10212" xr:uid="{A920BEFE-4EB5-44D6-8F87-918D92B26296}"/>
    <cellStyle name="Normal 70 11 2" xfId="10213" xr:uid="{687EEFA1-3DFD-4C05-87E9-8C360BBEB199}"/>
    <cellStyle name="Normal 70 11 2 2" xfId="18405" xr:uid="{D8B38FCF-615B-4E03-ABD7-0CD0A5B80DD1}"/>
    <cellStyle name="Normal 70 11 2 3" xfId="24941" xr:uid="{BF86C5C9-D87B-4168-8A0C-53BB5559AC60}"/>
    <cellStyle name="Normal 70 11 2 4" xfId="30639" xr:uid="{853F3566-A8C2-42DB-8847-FCCCB6DAAC36}"/>
    <cellStyle name="Normal 70 11 2 5" xfId="36337" xr:uid="{24C6892A-6C8D-49CC-A9CB-A408EEAE543D}"/>
    <cellStyle name="Normal 70 11 3" xfId="10214" xr:uid="{5ABFDAE8-93C9-4623-8475-DEF2CBF6CE3E}"/>
    <cellStyle name="Normal 70 11 4" xfId="10215" xr:uid="{3161E7A0-D281-4700-B324-965DDFCEF4F5}"/>
    <cellStyle name="Normal 70 11 5" xfId="18404" xr:uid="{84A40C82-51F3-4775-B162-949C4DBDD09A}"/>
    <cellStyle name="Normal 70 11 6" xfId="24940" xr:uid="{E44C4BAC-6651-44AB-8038-A105DB42F123}"/>
    <cellStyle name="Normal 70 11 7" xfId="30638" xr:uid="{8ADB3183-7E25-417E-85DD-E4E36DCD4B50}"/>
    <cellStyle name="Normal 70 11 8" xfId="36336" xr:uid="{91D2965E-E13E-4891-9EA7-06A6471E094B}"/>
    <cellStyle name="Normal 70 12" xfId="10216" xr:uid="{22E4EC66-994F-48D5-BD4C-14BAF3DE9B6D}"/>
    <cellStyle name="Normal 70 12 2" xfId="10217" xr:uid="{CBB2C74D-7AC3-457B-89E4-740D66C24CDA}"/>
    <cellStyle name="Normal 70 12 2 2" xfId="18407" xr:uid="{2B2F38B1-9A9E-4E00-A72B-62CE532E7CC5}"/>
    <cellStyle name="Normal 70 12 2 3" xfId="24943" xr:uid="{EA565D89-4AF7-4BE7-8CF5-3D78E1FB0528}"/>
    <cellStyle name="Normal 70 12 2 4" xfId="30641" xr:uid="{F6DA1AA7-27D2-46E8-9478-6F78E13E0DEC}"/>
    <cellStyle name="Normal 70 12 2 5" xfId="36339" xr:uid="{708A5740-989D-4248-AC8C-C840192E4D9D}"/>
    <cellStyle name="Normal 70 12 3" xfId="10218" xr:uid="{E1600021-40F2-46E6-995C-C844E3CCF104}"/>
    <cellStyle name="Normal 70 12 4" xfId="10219" xr:uid="{8632E821-5966-4DB1-8294-5882D3EB4F25}"/>
    <cellStyle name="Normal 70 12 5" xfId="18406" xr:uid="{A2859667-2BDD-4A7F-872F-7F4D2E2271B8}"/>
    <cellStyle name="Normal 70 12 6" xfId="24942" xr:uid="{9435C7B1-4076-4FD7-907A-FE31CDDE0CBD}"/>
    <cellStyle name="Normal 70 12 7" xfId="30640" xr:uid="{7AE88F99-7A50-4F3C-A73A-6810ADA8CCEE}"/>
    <cellStyle name="Normal 70 12 8" xfId="36338" xr:uid="{3304E86B-0F2A-4A3A-9023-EEDE4DC2BF4F}"/>
    <cellStyle name="Normal 70 13" xfId="10220" xr:uid="{7E0ACCDB-A2A9-4FF3-8B69-A178900EA21B}"/>
    <cellStyle name="Normal 70 13 2" xfId="10221" xr:uid="{D3480A03-A906-43AC-A8A8-281DF202A1EC}"/>
    <cellStyle name="Normal 70 13 2 2" xfId="18409" xr:uid="{0697F53C-CA74-446A-82E0-0C072BEB77D2}"/>
    <cellStyle name="Normal 70 13 2 3" xfId="24945" xr:uid="{DDB8A967-C094-4F2E-87F1-59BAD4E4D1F3}"/>
    <cellStyle name="Normal 70 13 2 4" xfId="30643" xr:uid="{FBA4055E-7CFA-489B-9050-1B1334DDE9DC}"/>
    <cellStyle name="Normal 70 13 2 5" xfId="36341" xr:uid="{4FD62C14-8413-4A33-AA51-A662E636FB21}"/>
    <cellStyle name="Normal 70 13 3" xfId="10222" xr:uid="{2EE36EFA-352C-46B2-A331-79447332C741}"/>
    <cellStyle name="Normal 70 13 4" xfId="10223" xr:uid="{D89732F7-5E35-4A64-8C5A-2C211583268C}"/>
    <cellStyle name="Normal 70 13 5" xfId="18408" xr:uid="{903C7796-24D0-4258-A9F9-ED6BCF0D502B}"/>
    <cellStyle name="Normal 70 13 6" xfId="24944" xr:uid="{2D0E287F-843B-4D7B-8305-69BC7CD6809D}"/>
    <cellStyle name="Normal 70 13 7" xfId="30642" xr:uid="{FABAE912-28A3-4732-B04D-2DB4673CB3F4}"/>
    <cellStyle name="Normal 70 13 8" xfId="36340" xr:uid="{F84F41F6-66E4-4E82-9BB5-0C0C88C587A1}"/>
    <cellStyle name="Normal 70 14" xfId="10224" xr:uid="{3EF5C52F-D073-4C0D-92B4-FD3BCA2F5A3E}"/>
    <cellStyle name="Normal 70 14 2" xfId="10225" xr:uid="{67EE8031-4A5D-40B3-AF04-8C5F4FB120FA}"/>
    <cellStyle name="Normal 70 14 2 2" xfId="18411" xr:uid="{6EC2C800-86B5-4E1E-966A-16D47DDDA8E4}"/>
    <cellStyle name="Normal 70 14 2 3" xfId="24947" xr:uid="{E9A24E21-B297-4994-9936-A8528BA4849A}"/>
    <cellStyle name="Normal 70 14 2 4" xfId="30645" xr:uid="{A9891E66-BE03-4E71-A0AB-9358591B16EA}"/>
    <cellStyle name="Normal 70 14 2 5" xfId="36343" xr:uid="{3D20BD11-78BA-410C-9151-BB028FDD7828}"/>
    <cellStyle name="Normal 70 14 3" xfId="10226" xr:uid="{5A2035C5-733D-4848-9EB8-98DEF353F32A}"/>
    <cellStyle name="Normal 70 14 4" xfId="10227" xr:uid="{A5FD6F70-F869-45B1-8736-BAFEA22D23E4}"/>
    <cellStyle name="Normal 70 14 5" xfId="18410" xr:uid="{31C2F4CD-1AE9-4B24-8453-73EB7B9CADD9}"/>
    <cellStyle name="Normal 70 14 6" xfId="24946" xr:uid="{B7A3A315-5501-484C-BEE8-E0038C964885}"/>
    <cellStyle name="Normal 70 14 7" xfId="30644" xr:uid="{59D141AB-91B4-49F6-AD28-9CF960E5CFCF}"/>
    <cellStyle name="Normal 70 14 8" xfId="36342" xr:uid="{6AF2E7B9-1E1A-4B45-8360-66AB0BBE5827}"/>
    <cellStyle name="Normal 70 15" xfId="10228" xr:uid="{D5DBFB75-B876-4B6F-BADA-DE4193E3312E}"/>
    <cellStyle name="Normal 70 15 2" xfId="10229" xr:uid="{F25E7780-0D8C-4632-A985-D6FF1A032E94}"/>
    <cellStyle name="Normal 70 15 2 2" xfId="18413" xr:uid="{F5BE761F-880F-4118-B626-CDDA360499F6}"/>
    <cellStyle name="Normal 70 15 2 3" xfId="24949" xr:uid="{2C04D96A-5D5A-433F-BC4A-C1DA8437AD35}"/>
    <cellStyle name="Normal 70 15 2 4" xfId="30647" xr:uid="{AE3CEA59-B2C9-42E7-94E8-801612CAF7A2}"/>
    <cellStyle name="Normal 70 15 2 5" xfId="36345" xr:uid="{F89D4CC0-9C37-4D13-8AB5-0B92FB631F62}"/>
    <cellStyle name="Normal 70 15 3" xfId="10230" xr:uid="{B7F9FF35-3CDC-43B0-A974-6B58B0E28EE4}"/>
    <cellStyle name="Normal 70 15 4" xfId="10231" xr:uid="{F9716886-B633-4CDA-8CC2-0B6CDE568A80}"/>
    <cellStyle name="Normal 70 15 5" xfId="18412" xr:uid="{7DF50479-A65F-402E-9EA2-2C6207F0A9A3}"/>
    <cellStyle name="Normal 70 15 6" xfId="24948" xr:uid="{0DDAAB37-E95B-48C1-BC0C-9E69193E35D9}"/>
    <cellStyle name="Normal 70 15 7" xfId="30646" xr:uid="{642E1E43-C12C-4971-91EF-AFC37465EB67}"/>
    <cellStyle name="Normal 70 15 8" xfId="36344" xr:uid="{AF7AD0B3-7346-481A-A311-34AD8EDADB81}"/>
    <cellStyle name="Normal 70 16" xfId="10232" xr:uid="{BA4682B1-7172-49F3-BD66-82E410CA2681}"/>
    <cellStyle name="Normal 70 16 2" xfId="10233" xr:uid="{111D9B4F-1010-46B2-87CA-93763518A788}"/>
    <cellStyle name="Normal 70 16 2 2" xfId="18415" xr:uid="{2662D780-0A51-44C2-92BA-150A2ADD956E}"/>
    <cellStyle name="Normal 70 16 2 3" xfId="24951" xr:uid="{C0EDB934-17BA-4336-A2A0-5EFDA499DBBE}"/>
    <cellStyle name="Normal 70 16 2 4" xfId="30649" xr:uid="{D9902E36-DAC9-427B-AEF0-0C59694BA0A3}"/>
    <cellStyle name="Normal 70 16 2 5" xfId="36347" xr:uid="{7967F49C-6F33-4EC4-A982-3CE2DFA70AB8}"/>
    <cellStyle name="Normal 70 16 3" xfId="10234" xr:uid="{4E4D79D6-7597-47D7-B7F3-22DDC55F3627}"/>
    <cellStyle name="Normal 70 16 4" xfId="10235" xr:uid="{0606105B-607A-4945-AFDC-431528770DD9}"/>
    <cellStyle name="Normal 70 16 5" xfId="18414" xr:uid="{9B14C1D4-842E-4F66-9ED6-4C31A3CE0304}"/>
    <cellStyle name="Normal 70 16 6" xfId="24950" xr:uid="{A9F4F629-1742-43B9-B34C-A80F7225F388}"/>
    <cellStyle name="Normal 70 16 7" xfId="30648" xr:uid="{C8E20687-7BCA-4207-8C04-0D1C0636D378}"/>
    <cellStyle name="Normal 70 16 8" xfId="36346" xr:uid="{1132C0AB-081D-4A6D-9D2F-7451E62C93E2}"/>
    <cellStyle name="Normal 70 17" xfId="10236" xr:uid="{61B848CC-80F7-4A8A-B64F-B57202B14BC1}"/>
    <cellStyle name="Normal 70 17 2" xfId="10237" xr:uid="{C96CC5F3-E2B5-4D60-A929-F8F29064386E}"/>
    <cellStyle name="Normal 70 17 2 2" xfId="18417" xr:uid="{E2B76809-1B80-4AED-8B1A-7CAE0B164675}"/>
    <cellStyle name="Normal 70 17 2 3" xfId="24953" xr:uid="{816B2DFB-612F-4E30-9A57-D79C85EA42C0}"/>
    <cellStyle name="Normal 70 17 2 4" xfId="30651" xr:uid="{3BFF5C9B-19DC-4AF6-BCD3-E80780CE03A0}"/>
    <cellStyle name="Normal 70 17 2 5" xfId="36349" xr:uid="{21416949-9A7E-40AE-BC6B-A8AFFB1B5EA4}"/>
    <cellStyle name="Normal 70 17 3" xfId="10238" xr:uid="{B2D8B259-4040-40CA-A942-EC7B9C7A96C6}"/>
    <cellStyle name="Normal 70 17 4" xfId="10239" xr:uid="{7A1A2D3A-D978-4F61-BD69-5AFF0A21B005}"/>
    <cellStyle name="Normal 70 17 5" xfId="18416" xr:uid="{92743813-8E78-42F5-A791-85136EF3E65C}"/>
    <cellStyle name="Normal 70 17 6" xfId="24952" xr:uid="{42EFA21B-4FCA-445D-8C95-2C8DED3B5846}"/>
    <cellStyle name="Normal 70 17 7" xfId="30650" xr:uid="{BB1A70D7-A666-4229-99FE-DAF14B0BA434}"/>
    <cellStyle name="Normal 70 17 8" xfId="36348" xr:uid="{E36FDA82-249E-4C0E-A11B-3155C9CF111E}"/>
    <cellStyle name="Normal 70 18" xfId="10240" xr:uid="{59F54E41-E18A-48EE-B741-9D431453EEA1}"/>
    <cellStyle name="Normal 70 18 2" xfId="10241" xr:uid="{376B1CE3-87B0-4C06-A1F6-FBD089397FBF}"/>
    <cellStyle name="Normal 70 18 2 2" xfId="18419" xr:uid="{37AEF823-1D98-427C-B7A5-2364B7AC6ADC}"/>
    <cellStyle name="Normal 70 18 2 3" xfId="24955" xr:uid="{8F50678A-97DE-4A7B-8EFE-3CE1C0414829}"/>
    <cellStyle name="Normal 70 18 2 4" xfId="30653" xr:uid="{E6863596-8E7E-4958-94DB-FAB29D808A9F}"/>
    <cellStyle name="Normal 70 18 2 5" xfId="36351" xr:uid="{D49969AB-2A4D-46EC-98F9-7DEEEBEF5476}"/>
    <cellStyle name="Normal 70 18 3" xfId="10242" xr:uid="{301A1AD5-0258-4F65-A82C-1BC5044FE047}"/>
    <cellStyle name="Normal 70 18 4" xfId="10243" xr:uid="{AE06AD2E-5192-4C6A-9B52-D3A45C55C3FA}"/>
    <cellStyle name="Normal 70 18 5" xfId="18418" xr:uid="{E8C165D4-C499-4BAC-9F42-B1029AFD068C}"/>
    <cellStyle name="Normal 70 18 6" xfId="24954" xr:uid="{E6138962-1623-4AD5-9A60-AB6033C471FB}"/>
    <cellStyle name="Normal 70 18 7" xfId="30652" xr:uid="{EFBD0607-B5B7-4806-81F7-B518CFE66A65}"/>
    <cellStyle name="Normal 70 18 8" xfId="36350" xr:uid="{9F4657E2-BA71-4801-95E4-E5DA33AD3DD7}"/>
    <cellStyle name="Normal 70 19" xfId="10244" xr:uid="{9BAAD3BA-014D-4D33-A618-8D2F2A646BD0}"/>
    <cellStyle name="Normal 70 19 2" xfId="10245" xr:uid="{51CC7526-4869-48FA-9F8F-9BA7CDD30CD8}"/>
    <cellStyle name="Normal 70 19 2 2" xfId="18421" xr:uid="{C8BD8E4E-ADCA-40A3-B181-49C2714ADC63}"/>
    <cellStyle name="Normal 70 19 2 3" xfId="24957" xr:uid="{50D02D8B-9FF8-4142-B4FE-5D16F5D9EE81}"/>
    <cellStyle name="Normal 70 19 2 4" xfId="30655" xr:uid="{8971AF0F-C6F5-45BA-8A21-B0F9FC418A72}"/>
    <cellStyle name="Normal 70 19 2 5" xfId="36353" xr:uid="{64E6F9D2-12E1-4FBD-BDB1-2B08A6613C45}"/>
    <cellStyle name="Normal 70 19 3" xfId="10246" xr:uid="{E458A8EF-CAAE-4C8E-8301-A7A79F46F300}"/>
    <cellStyle name="Normal 70 19 4" xfId="10247" xr:uid="{C70B20EC-3EEC-45A0-A9CA-065877E68746}"/>
    <cellStyle name="Normal 70 19 5" xfId="18420" xr:uid="{4BCEE73B-C161-41A1-A046-4192012AA195}"/>
    <cellStyle name="Normal 70 19 6" xfId="24956" xr:uid="{D39F228B-92F9-4048-B92A-0DAA9BC3BA90}"/>
    <cellStyle name="Normal 70 19 7" xfId="30654" xr:uid="{2D39879F-01D6-4041-A919-FC97A3A32102}"/>
    <cellStyle name="Normal 70 19 8" xfId="36352" xr:uid="{C02CBA15-F175-4123-9CE5-02B1F047E245}"/>
    <cellStyle name="Normal 70 2" xfId="1235" xr:uid="{F369BF7A-B0F1-4469-B87F-B62294C7EA79}"/>
    <cellStyle name="Normal 70 2 2" xfId="10248" xr:uid="{F0E62466-EF72-41F5-BBF9-EBE0F6AF9321}"/>
    <cellStyle name="Normal 70 2 2 2" xfId="18422" xr:uid="{9F289AA7-7723-4A74-8434-1A2A7926DFE4}"/>
    <cellStyle name="Normal 70 2 2 3" xfId="24958" xr:uid="{3C87FF49-D9DD-4DA4-8B43-A38D4971A12C}"/>
    <cellStyle name="Normal 70 2 2 4" xfId="30656" xr:uid="{62A5585E-4A43-4346-9542-30FBF58272D5}"/>
    <cellStyle name="Normal 70 2 2 5" xfId="36354" xr:uid="{37CD9963-0D49-45B5-AC61-F3A5524CE07C}"/>
    <cellStyle name="Normal 70 2 3" xfId="10249" xr:uid="{FCF78A89-210A-42E1-943E-919868D442BF}"/>
    <cellStyle name="Normal 70 2 4" xfId="10250" xr:uid="{C1440D10-4E91-4D0F-9D14-AF27FA550774}"/>
    <cellStyle name="Normal 70 20" xfId="10251" xr:uid="{3D8DA16B-3323-444F-9323-CC026E629C6C}"/>
    <cellStyle name="Normal 70 20 2" xfId="18423" xr:uid="{02D1FBF7-858F-4B30-B499-301F02B7C5AC}"/>
    <cellStyle name="Normal 70 20 3" xfId="24959" xr:uid="{88BA9F02-E7AB-427E-9B85-2E7ACD8985C0}"/>
    <cellStyle name="Normal 70 20 4" xfId="30657" xr:uid="{8C8182F9-27FE-4E4F-B7D0-E6C0AEA90756}"/>
    <cellStyle name="Normal 70 20 5" xfId="36355" xr:uid="{D67CFF17-D772-4C3F-9059-5BDBB6772564}"/>
    <cellStyle name="Normal 70 21" xfId="10252" xr:uid="{3138458F-C657-4450-9631-DB62166F21CC}"/>
    <cellStyle name="Normal 70 21 2" xfId="18424" xr:uid="{B3D5428B-BADF-4E8C-BF59-AD9C4359C5C1}"/>
    <cellStyle name="Normal 70 21 3" xfId="24960" xr:uid="{E0D5C836-27B9-4339-847C-D1BEF06AC88F}"/>
    <cellStyle name="Normal 70 21 4" xfId="30658" xr:uid="{B18446E3-0352-41D1-A871-A5C473FB809D}"/>
    <cellStyle name="Normal 70 21 5" xfId="36356" xr:uid="{3F54D77B-3CFD-42C4-A49C-30FCEFBCEB43}"/>
    <cellStyle name="Normal 70 22" xfId="10253" xr:uid="{5F28E6C5-EC4C-4105-8F8E-CA525484AA8C}"/>
    <cellStyle name="Normal 70 22 2" xfId="18425" xr:uid="{2B586223-B139-4C37-911C-F27E66FC4E78}"/>
    <cellStyle name="Normal 70 22 3" xfId="24961" xr:uid="{CEC933B4-0B97-4C79-A54C-83447884288F}"/>
    <cellStyle name="Normal 70 22 4" xfId="30659" xr:uid="{04D37946-0EA0-4F41-B707-0BC79457B091}"/>
    <cellStyle name="Normal 70 22 5" xfId="36357" xr:uid="{31C90FDD-8BF1-41C0-809E-3B0B7811EF23}"/>
    <cellStyle name="Normal 70 23" xfId="10254" xr:uid="{8B1AA2E4-B82B-47B8-8CCA-F2F2CAE3A6AE}"/>
    <cellStyle name="Normal 70 23 2" xfId="18426" xr:uid="{E55FC330-3218-4ADE-A9E5-482793A30F65}"/>
    <cellStyle name="Normal 70 23 3" xfId="24962" xr:uid="{BD8B81C3-42E1-4C36-A10C-920EA4BC8110}"/>
    <cellStyle name="Normal 70 23 4" xfId="30660" xr:uid="{37496AA9-1A0F-4676-B4B4-A914FB90C5FB}"/>
    <cellStyle name="Normal 70 23 5" xfId="36358" xr:uid="{DE43310C-F7FF-4E86-A485-97F325360572}"/>
    <cellStyle name="Normal 70 24" xfId="10255" xr:uid="{FA8E8DB6-4DBB-4953-AA06-282BD65111DA}"/>
    <cellStyle name="Normal 70 24 2" xfId="18427" xr:uid="{0F9B5340-97D8-48D9-A80E-E90800BB4255}"/>
    <cellStyle name="Normal 70 24 3" xfId="24963" xr:uid="{710F318A-0532-4EDE-A8B7-A21CF01305C2}"/>
    <cellStyle name="Normal 70 24 4" xfId="30661" xr:uid="{FC93FC2E-1FA5-4BC8-B9E7-E827B1B46772}"/>
    <cellStyle name="Normal 70 24 5" xfId="36359" xr:uid="{5C24FD97-FF4C-4640-9B45-288EE075D688}"/>
    <cellStyle name="Normal 70 25" xfId="10256" xr:uid="{5E5AE57D-09B1-4ACA-91E2-9E5606E40F5D}"/>
    <cellStyle name="Normal 70 25 2" xfId="18428" xr:uid="{7A78323C-11CA-4072-90D9-FC201D1483EB}"/>
    <cellStyle name="Normal 70 25 3" xfId="24964" xr:uid="{DA4980F9-64DB-4AE8-973F-07ADA79D7A2F}"/>
    <cellStyle name="Normal 70 25 4" xfId="30662" xr:uid="{53B6DEE1-B85C-43C7-8523-46D7E8F71D58}"/>
    <cellStyle name="Normal 70 25 5" xfId="36360" xr:uid="{243A043D-11B7-44EB-B37D-72FA83698BDC}"/>
    <cellStyle name="Normal 70 26" xfId="10257" xr:uid="{F7FC7422-FEA2-49FE-BC84-8ACD79BE7D37}"/>
    <cellStyle name="Normal 70 26 2" xfId="18429" xr:uid="{785ABDEC-8EBB-488B-B8C2-6AAA112FBF79}"/>
    <cellStyle name="Normal 70 26 3" xfId="24965" xr:uid="{007B3F01-7C71-40FF-BE87-49A7C8D3B449}"/>
    <cellStyle name="Normal 70 26 4" xfId="30663" xr:uid="{725331D9-FDCD-4013-9360-BD1E2C8D29CD}"/>
    <cellStyle name="Normal 70 26 5" xfId="36361" xr:uid="{BFF0174A-E0BA-4384-87DA-5C67871A2C37}"/>
    <cellStyle name="Normal 70 27" xfId="10258" xr:uid="{DA983FAA-2E5F-4619-9EA9-DACBF9898188}"/>
    <cellStyle name="Normal 70 27 2" xfId="18430" xr:uid="{E0EA3614-8E0D-4066-8206-14603276FD0F}"/>
    <cellStyle name="Normal 70 27 3" xfId="24966" xr:uid="{8141C6F2-0D37-426E-B95C-4E044F33474D}"/>
    <cellStyle name="Normal 70 27 4" xfId="30664" xr:uid="{2D3EE5B0-A3B7-437D-ADC6-601F1F374126}"/>
    <cellStyle name="Normal 70 27 5" xfId="36362" xr:uid="{5A63A9BE-117B-4DC8-BA00-316C321D5C7B}"/>
    <cellStyle name="Normal 70 28" xfId="10259" xr:uid="{81737801-27DB-40A2-8B39-6DC2FD726422}"/>
    <cellStyle name="Normal 70 28 2" xfId="18431" xr:uid="{5C5F237C-C453-4BAF-9BFA-D8FFC7126968}"/>
    <cellStyle name="Normal 70 28 3" xfId="24967" xr:uid="{CA143D03-E6CF-48F0-965E-7FC2461DAEFC}"/>
    <cellStyle name="Normal 70 28 4" xfId="30665" xr:uid="{F2BF4DA7-ECD1-4097-93A3-380D10FCEE6F}"/>
    <cellStyle name="Normal 70 28 5" xfId="36363" xr:uid="{12079A45-CABA-4042-8831-58075B432B4D}"/>
    <cellStyle name="Normal 70 29" xfId="10260" xr:uid="{7553FA48-2534-46DF-88FD-DF03BB3A36CB}"/>
    <cellStyle name="Normal 70 29 2" xfId="18432" xr:uid="{BC4619FE-2287-4AAE-9302-7A2E7E160163}"/>
    <cellStyle name="Normal 70 29 3" xfId="24968" xr:uid="{FC9D7AE8-50A5-4ED0-9831-2CE2A3785EDE}"/>
    <cellStyle name="Normal 70 29 4" xfId="30666" xr:uid="{DDE97CB2-DE62-4A26-9DD9-2C6B2A866BCD}"/>
    <cellStyle name="Normal 70 29 5" xfId="36364" xr:uid="{699B7FD3-5F44-4437-A232-1E512C146E5B}"/>
    <cellStyle name="Normal 70 3" xfId="10261" xr:uid="{0F4BCAD6-ABB2-48AA-8D98-E55AC002AA18}"/>
    <cellStyle name="Normal 70 3 2" xfId="10262" xr:uid="{B14E8B4F-03E7-4BCB-BE0F-F3B61002C03C}"/>
    <cellStyle name="Normal 70 3 2 2" xfId="18434" xr:uid="{6483B796-65B0-45FC-AFB6-7AFE2E5529E4}"/>
    <cellStyle name="Normal 70 3 2 3" xfId="24970" xr:uid="{776F9599-C1CA-415B-8A56-E41382E7E6C1}"/>
    <cellStyle name="Normal 70 3 2 4" xfId="30668" xr:uid="{031307FB-49CD-4390-8BE0-157D18A42279}"/>
    <cellStyle name="Normal 70 3 2 5" xfId="36366" xr:uid="{F8C8B632-16E6-4439-B267-AE95257B4DA2}"/>
    <cellStyle name="Normal 70 3 3" xfId="10263" xr:uid="{A83D970C-DDD7-4676-8F5D-C6B95A204B15}"/>
    <cellStyle name="Normal 70 3 4" xfId="10264" xr:uid="{0115B4ED-1C8A-444B-9E2D-91D6637A3154}"/>
    <cellStyle name="Normal 70 3 5" xfId="18433" xr:uid="{62C3BC25-6FF0-4A98-B964-06D00687FD25}"/>
    <cellStyle name="Normal 70 3 6" xfId="24969" xr:uid="{4DFA5759-8C08-4418-9334-7B254DD51C91}"/>
    <cellStyle name="Normal 70 3 7" xfId="30667" xr:uid="{268BE4F2-C437-4C11-BB70-BE565F1C3505}"/>
    <cellStyle name="Normal 70 3 8" xfId="36365" xr:uid="{2459DB63-DBC8-4ADB-B3DA-E90EBA271C76}"/>
    <cellStyle name="Normal 70 30" xfId="10265" xr:uid="{031AFEAB-4391-4D31-B181-7C61AF590214}"/>
    <cellStyle name="Normal 70 30 2" xfId="18435" xr:uid="{88FEF54F-D295-481C-B752-F548210259DE}"/>
    <cellStyle name="Normal 70 30 3" xfId="24971" xr:uid="{569B7FD1-126E-4023-A3E7-FF8ADB74A1FB}"/>
    <cellStyle name="Normal 70 30 4" xfId="30669" xr:uid="{CD2D949A-9F84-428E-AFA3-CF8AFB80435B}"/>
    <cellStyle name="Normal 70 30 5" xfId="36367" xr:uid="{8AB02097-99D7-4424-AE99-EA7DFBC97427}"/>
    <cellStyle name="Normal 70 31" xfId="10266" xr:uid="{54809AB9-3A8B-473D-B01D-3CD9A3F6F0E7}"/>
    <cellStyle name="Normal 70 31 2" xfId="18436" xr:uid="{EB85253E-D278-4DD0-975E-0FBA62B48851}"/>
    <cellStyle name="Normal 70 31 3" xfId="24972" xr:uid="{4DA1CBAE-FE77-46DE-92D8-3B495C2D01A8}"/>
    <cellStyle name="Normal 70 31 4" xfId="30670" xr:uid="{9839217F-3CAC-47AD-8B6A-D82BF0AB5A8E}"/>
    <cellStyle name="Normal 70 31 5" xfId="36368" xr:uid="{3D533F08-D0D4-4DB2-B9C7-5B9DECA001BF}"/>
    <cellStyle name="Normal 70 32" xfId="10267" xr:uid="{32729090-CA92-4060-8396-4F6B613CFDE9}"/>
    <cellStyle name="Normal 70 32 2" xfId="18437" xr:uid="{E1105362-1D50-4F43-800B-34BF48A2429C}"/>
    <cellStyle name="Normal 70 32 3" xfId="24973" xr:uid="{151F262A-5489-4532-8E03-E8B7239D9357}"/>
    <cellStyle name="Normal 70 32 4" xfId="30671" xr:uid="{E9139F63-C7CE-4A44-9D04-B655B3125DFA}"/>
    <cellStyle name="Normal 70 32 5" xfId="36369" xr:uid="{53F7D87D-DF31-4BBD-B622-42D986D9EB8A}"/>
    <cellStyle name="Normal 70 33" xfId="10268" xr:uid="{C71B5B56-3785-4B87-A1C7-756CC4616C8B}"/>
    <cellStyle name="Normal 70 33 2" xfId="18438" xr:uid="{7C043262-2A3E-4ACA-A663-37D6AA5D0846}"/>
    <cellStyle name="Normal 70 33 3" xfId="24974" xr:uid="{E3EB7B51-5CB1-4A6A-AE22-120AB276B6D2}"/>
    <cellStyle name="Normal 70 33 4" xfId="30672" xr:uid="{13E4B515-A890-4E92-807D-908D1A4ACB63}"/>
    <cellStyle name="Normal 70 33 5" xfId="36370" xr:uid="{E176C5F3-4139-4B9E-8AE7-606DD3E5CD82}"/>
    <cellStyle name="Normal 70 34" xfId="10269" xr:uid="{1BE422FF-57C6-4428-B4BC-EDCFAF495BCA}"/>
    <cellStyle name="Normal 70 34 2" xfId="18439" xr:uid="{8F64DF12-BFA0-471D-BB88-FDDC73CE8A86}"/>
    <cellStyle name="Normal 70 34 3" xfId="24975" xr:uid="{9CA2100E-7544-4778-9FC0-0F1A98B03375}"/>
    <cellStyle name="Normal 70 34 4" xfId="30673" xr:uid="{1A7D6372-2BDF-4E72-874C-2765C95294A0}"/>
    <cellStyle name="Normal 70 34 5" xfId="36371" xr:uid="{F650D8DF-4A95-470A-B322-B7DB2ACDFB26}"/>
    <cellStyle name="Normal 70 35" xfId="10270" xr:uid="{205CB3E8-3A20-4E43-B878-9B1C603AC5E3}"/>
    <cellStyle name="Normal 70 35 2" xfId="18440" xr:uid="{D9D78422-E39B-48C2-A47D-F9DC184A4ACE}"/>
    <cellStyle name="Normal 70 35 3" xfId="24976" xr:uid="{F59AB298-26A1-4A76-A816-C09BAC4E77DE}"/>
    <cellStyle name="Normal 70 35 4" xfId="30674" xr:uid="{F971B96C-FFC6-427E-A970-B515600342DD}"/>
    <cellStyle name="Normal 70 35 5" xfId="36372" xr:uid="{95EF70F4-DDC2-4680-B7DD-CE78F3275090}"/>
    <cellStyle name="Normal 70 36" xfId="10271" xr:uid="{95D75FEA-D192-40DB-BA21-EEC2C041A289}"/>
    <cellStyle name="Normal 70 36 2" xfId="18441" xr:uid="{7E288A21-10DB-4A70-B9BF-B693C6CAE8C0}"/>
    <cellStyle name="Normal 70 36 3" xfId="24977" xr:uid="{F9381D78-2F8A-4E7A-A0C9-0F24E71AEB34}"/>
    <cellStyle name="Normal 70 36 4" xfId="30675" xr:uid="{FC7B9A0D-6C1D-4F9C-9990-DCE1952170C3}"/>
    <cellStyle name="Normal 70 36 5" xfId="36373" xr:uid="{3C49DDEE-8CF7-40EB-8D12-5D4B0AF1BEB4}"/>
    <cellStyle name="Normal 70 37" xfId="10272" xr:uid="{4A03EA0D-D9E7-4DC0-B29F-43CC7A6C3B69}"/>
    <cellStyle name="Normal 70 37 2" xfId="18442" xr:uid="{1DFCAF8A-DDBB-4B74-9241-D21DADEF9A42}"/>
    <cellStyle name="Normal 70 37 3" xfId="24978" xr:uid="{8172A698-3416-486B-B309-68D19A20E337}"/>
    <cellStyle name="Normal 70 37 4" xfId="30676" xr:uid="{B1C3EBF7-500B-4C60-9489-F412F3404138}"/>
    <cellStyle name="Normal 70 37 5" xfId="36374" xr:uid="{3D6E5C0F-5514-47AC-9816-D56133CC42C8}"/>
    <cellStyle name="Normal 70 38" xfId="10273" xr:uid="{85BDCFDD-28A4-4313-89AB-54DAF3ABA939}"/>
    <cellStyle name="Normal 70 38 2" xfId="18443" xr:uid="{AF62C104-CA78-4104-9576-043E9C53F7E0}"/>
    <cellStyle name="Normal 70 38 3" xfId="24979" xr:uid="{7EBE2F8F-1412-4B3B-9294-E8C4007C5228}"/>
    <cellStyle name="Normal 70 38 4" xfId="30677" xr:uid="{9FF9F37B-826E-4DEF-B6E1-889624770045}"/>
    <cellStyle name="Normal 70 38 5" xfId="36375" xr:uid="{F9767301-2B15-4684-85AC-58AE6C9667B5}"/>
    <cellStyle name="Normal 70 39" xfId="10274" xr:uid="{735E2CC0-0100-4DE9-A935-4E8101EF076C}"/>
    <cellStyle name="Normal 70 39 2" xfId="18444" xr:uid="{8E5CF361-D037-49A8-B11D-6EC5CC16735B}"/>
    <cellStyle name="Normal 70 39 3" xfId="24980" xr:uid="{FFA2AF21-5E60-42C1-9557-988FDE49DD64}"/>
    <cellStyle name="Normal 70 39 4" xfId="30678" xr:uid="{7ADD275F-9916-4930-98CE-BB1B7B3EF05B}"/>
    <cellStyle name="Normal 70 39 5" xfId="36376" xr:uid="{DBF9781B-C43E-4BF5-8F02-786380AB070E}"/>
    <cellStyle name="Normal 70 4" xfId="10275" xr:uid="{C1549400-3AC9-419E-9874-CFA49AD70012}"/>
    <cellStyle name="Normal 70 4 2" xfId="10276" xr:uid="{97279F74-6AEE-4842-AA88-CF3B714FBEC4}"/>
    <cellStyle name="Normal 70 4 2 2" xfId="18446" xr:uid="{A47293CB-D54D-4B3A-A6CE-2CC223971D8B}"/>
    <cellStyle name="Normal 70 4 2 3" xfId="24982" xr:uid="{53C9C194-DE02-494F-BC3B-12A5E1348D43}"/>
    <cellStyle name="Normal 70 4 2 4" xfId="30680" xr:uid="{3BDDB60F-C614-460B-86B4-CF70094D509C}"/>
    <cellStyle name="Normal 70 4 2 5" xfId="36378" xr:uid="{191E09BA-4A7E-4B4E-8E5A-821C96B686DC}"/>
    <cellStyle name="Normal 70 4 3" xfId="10277" xr:uid="{33865F2A-4000-48FB-BE6F-5917637F5883}"/>
    <cellStyle name="Normal 70 4 4" xfId="10278" xr:uid="{326ED920-3E55-4984-8B54-C81378D36A11}"/>
    <cellStyle name="Normal 70 4 5" xfId="18445" xr:uid="{9A6748CB-37BE-4652-B38D-077D3C010593}"/>
    <cellStyle name="Normal 70 4 6" xfId="24981" xr:uid="{13DDBEAE-2C0A-41D7-8505-D3D734929EE9}"/>
    <cellStyle name="Normal 70 4 7" xfId="30679" xr:uid="{AB18D58A-21ED-4FCE-A62F-E9226ABFDA9C}"/>
    <cellStyle name="Normal 70 4 8" xfId="36377" xr:uid="{C65ECB7A-9DC9-4453-9D21-F39C683B4569}"/>
    <cellStyle name="Normal 70 40" xfId="10279" xr:uid="{DA439C1A-B475-4EF9-9A8B-C879BA2FC9E0}"/>
    <cellStyle name="Normal 70 40 2" xfId="18447" xr:uid="{F885965B-500E-434D-BFE3-18706ADD290D}"/>
    <cellStyle name="Normal 70 40 3" xfId="24983" xr:uid="{255DC263-54C0-4546-9555-B4A50BF9B3D6}"/>
    <cellStyle name="Normal 70 40 4" xfId="30681" xr:uid="{E16B503B-DA5C-408C-A600-FC0F52FBC9DD}"/>
    <cellStyle name="Normal 70 40 5" xfId="36379" xr:uid="{A967C5D1-E676-4D17-B7B4-443C1A37881A}"/>
    <cellStyle name="Normal 70 41" xfId="10280" xr:uid="{8371006C-4719-4B03-9761-FB1C60D101B1}"/>
    <cellStyle name="Normal 70 41 2" xfId="18448" xr:uid="{AEC177FC-7EA3-4C90-85E2-4CC07E0307D6}"/>
    <cellStyle name="Normal 70 41 3" xfId="24984" xr:uid="{4333DACE-A444-44D6-B1B2-727BA8895E5F}"/>
    <cellStyle name="Normal 70 41 4" xfId="30682" xr:uid="{FFF89F19-1695-4625-BD94-7D9C5AE5E9AA}"/>
    <cellStyle name="Normal 70 41 5" xfId="36380" xr:uid="{769F97BB-9CC2-495A-ADBC-528725D0CB9B}"/>
    <cellStyle name="Normal 70 42" xfId="10281" xr:uid="{477C1D68-818A-495A-8FD3-1B99E8D8DD1C}"/>
    <cellStyle name="Normal 70 42 2" xfId="18449" xr:uid="{BEA92EF4-236E-4A9C-AE7D-58647401C952}"/>
    <cellStyle name="Normal 70 42 3" xfId="24985" xr:uid="{A7858B68-7FFD-430D-9406-ADBBC0FF96D9}"/>
    <cellStyle name="Normal 70 42 4" xfId="30683" xr:uid="{B4052FE6-A517-435A-8F22-8E7A3A15DEC5}"/>
    <cellStyle name="Normal 70 42 5" xfId="36381" xr:uid="{16B5F599-16D3-474A-8CEE-D1EB8FB2F093}"/>
    <cellStyle name="Normal 70 43" xfId="10282" xr:uid="{26E37EBA-9367-411E-81CE-D99DF7737E29}"/>
    <cellStyle name="Normal 70 43 2" xfId="18450" xr:uid="{A30909EE-68E4-48D1-B5FA-D019E24D8256}"/>
    <cellStyle name="Normal 70 43 3" xfId="24986" xr:uid="{B9589F17-5806-40C3-BE8E-35443F125479}"/>
    <cellStyle name="Normal 70 43 4" xfId="30684" xr:uid="{111B5925-34A2-40C0-A256-9A65B338A74C}"/>
    <cellStyle name="Normal 70 43 5" xfId="36382" xr:uid="{8A823C95-0CFE-4169-8266-351660EF4DFA}"/>
    <cellStyle name="Normal 70 44" xfId="10283" xr:uid="{0004F388-C3C6-43AB-924F-857468F571C0}"/>
    <cellStyle name="Normal 70 44 2" xfId="18451" xr:uid="{8E5EDE0C-DCF4-4CFC-A024-6E094F682CD6}"/>
    <cellStyle name="Normal 70 44 3" xfId="24987" xr:uid="{6B8034C7-0222-45A8-8B89-426761F5A0AD}"/>
    <cellStyle name="Normal 70 44 4" xfId="30685" xr:uid="{986F559D-AE1D-4181-B9B3-5B7D48C840A0}"/>
    <cellStyle name="Normal 70 44 5" xfId="36383" xr:uid="{86E7970E-4E80-4E64-9AA8-2E2ACCD5BD82}"/>
    <cellStyle name="Normal 70 45" xfId="10284" xr:uid="{80811ADB-37C5-457B-A263-08B63A177690}"/>
    <cellStyle name="Normal 70 45 2" xfId="18452" xr:uid="{B3678C8E-BE95-44E6-AE6B-AB444FA3947A}"/>
    <cellStyle name="Normal 70 45 3" xfId="24988" xr:uid="{C80673BE-22D8-4E4A-9786-BDDB0A78B3FC}"/>
    <cellStyle name="Normal 70 45 4" xfId="30686" xr:uid="{19B05BA0-6870-4164-BD6E-18EE5FF51F7F}"/>
    <cellStyle name="Normal 70 45 5" xfId="36384" xr:uid="{386BC8D2-1372-4606-A226-08EE480DDF31}"/>
    <cellStyle name="Normal 70 46" xfId="10285" xr:uid="{BFDD3069-23AA-424C-9A46-B69FCF88FD28}"/>
    <cellStyle name="Normal 70 46 2" xfId="18453" xr:uid="{DD5EAD5A-A121-4063-BC1B-4A01CF8AF22C}"/>
    <cellStyle name="Normal 70 46 3" xfId="24989" xr:uid="{7B5EA5A0-0AFF-4D2D-B4C0-84B5BFB7F66B}"/>
    <cellStyle name="Normal 70 46 4" xfId="30687" xr:uid="{6E5D747F-0585-4FE7-B58E-EADEAA25DC41}"/>
    <cellStyle name="Normal 70 46 5" xfId="36385" xr:uid="{A3FE6DDF-FB8B-42E6-9665-55B5253D1EF4}"/>
    <cellStyle name="Normal 70 47" xfId="10286" xr:uid="{7ED091CB-D1CE-45EA-B263-D9B8AE106C9B}"/>
    <cellStyle name="Normal 70 47 2" xfId="18454" xr:uid="{1073B8F0-AA19-4412-A3CA-A02FC8746125}"/>
    <cellStyle name="Normal 70 47 3" xfId="24990" xr:uid="{C2B03501-ACC8-4335-8414-6863A04525F1}"/>
    <cellStyle name="Normal 70 47 4" xfId="30688" xr:uid="{A268F30D-D833-4066-908E-96D0C1033D73}"/>
    <cellStyle name="Normal 70 47 5" xfId="36386" xr:uid="{F0DF71A7-F196-49F2-971A-C4ED47CF959B}"/>
    <cellStyle name="Normal 70 48" xfId="10287" xr:uid="{744BF039-C782-47AE-9045-B4537BCFCE1B}"/>
    <cellStyle name="Normal 70 48 2" xfId="18455" xr:uid="{73F1B56A-3AA8-46A6-AA0C-270A35BAA09F}"/>
    <cellStyle name="Normal 70 48 3" xfId="24991" xr:uid="{15288C4C-BE2A-4E56-A753-4CF78831AB86}"/>
    <cellStyle name="Normal 70 48 4" xfId="30689" xr:uid="{EF6A6CD3-9C06-4090-9C78-E339DEB97981}"/>
    <cellStyle name="Normal 70 48 5" xfId="36387" xr:uid="{6EACC5ED-9479-4F51-B5E8-A126E183FC6B}"/>
    <cellStyle name="Normal 70 49" xfId="10288" xr:uid="{EFB50099-42B1-4186-9277-43E7F85C31B8}"/>
    <cellStyle name="Normal 70 49 2" xfId="18456" xr:uid="{0B28306A-B357-41E6-9AEB-56E599F70F58}"/>
    <cellStyle name="Normal 70 49 3" xfId="24992" xr:uid="{E19D46ED-5EB7-4BB2-9814-783E7EDFBECC}"/>
    <cellStyle name="Normal 70 49 4" xfId="30690" xr:uid="{15EB4067-34A7-4DB9-B6E9-94FD30C8A124}"/>
    <cellStyle name="Normal 70 49 5" xfId="36388" xr:uid="{165BF0FE-6180-4C54-8823-8F1699A3512A}"/>
    <cellStyle name="Normal 70 5" xfId="10289" xr:uid="{7FBCA312-D088-4BA8-8A0B-8E3BA0BC9C18}"/>
    <cellStyle name="Normal 70 5 2" xfId="10290" xr:uid="{854C2964-31B3-4E76-840C-CC5DBCCD345B}"/>
    <cellStyle name="Normal 70 5 2 2" xfId="18458" xr:uid="{339D1042-C6F4-44A2-AA02-95F0AE36B5CD}"/>
    <cellStyle name="Normal 70 5 2 3" xfId="24994" xr:uid="{848F62CB-A56B-47D2-9934-28CE1C859229}"/>
    <cellStyle name="Normal 70 5 2 4" xfId="30692" xr:uid="{1B31C6E3-F391-42AD-8735-7F765517230C}"/>
    <cellStyle name="Normal 70 5 2 5" xfId="36390" xr:uid="{6FC6854D-7A6A-4059-943A-636F70DF4B2E}"/>
    <cellStyle name="Normal 70 5 3" xfId="10291" xr:uid="{1CCFC532-EFFE-4633-8D9C-F3B1465CC9C6}"/>
    <cellStyle name="Normal 70 5 4" xfId="10292" xr:uid="{B0F7C1A7-D41E-49D9-9C4A-F14D2F120805}"/>
    <cellStyle name="Normal 70 5 5" xfId="18457" xr:uid="{0F32305F-9B7A-405D-826D-AD2BAF403BE5}"/>
    <cellStyle name="Normal 70 5 6" xfId="24993" xr:uid="{09D8549A-0BFD-4DBF-9189-1666F1F7AD1C}"/>
    <cellStyle name="Normal 70 5 7" xfId="30691" xr:uid="{F8C12EEF-2FD9-444E-83EE-7FC9E11FD1F4}"/>
    <cellStyle name="Normal 70 5 8" xfId="36389" xr:uid="{401C0333-89C4-4A04-B5EF-4B7B2E57A166}"/>
    <cellStyle name="Normal 70 50" xfId="10293" xr:uid="{9146F7F7-D8DE-4B7C-8D25-8B5588E3340D}"/>
    <cellStyle name="Normal 70 50 2" xfId="18459" xr:uid="{4B25FBAF-7AF1-4E8C-873A-67725B339ACB}"/>
    <cellStyle name="Normal 70 50 3" xfId="24995" xr:uid="{C02CFD56-9AEE-40B7-A672-9B9E8FF3BB2F}"/>
    <cellStyle name="Normal 70 50 4" xfId="30693" xr:uid="{9E655760-4450-4E33-806D-3F799C1782C4}"/>
    <cellStyle name="Normal 70 50 5" xfId="36391" xr:uid="{74457682-B70B-424E-B6B9-C4D5F043AFA3}"/>
    <cellStyle name="Normal 70 51" xfId="10294" xr:uid="{141D72A8-2733-4050-B634-A5AE333F17B5}"/>
    <cellStyle name="Normal 70 51 2" xfId="18460" xr:uid="{613A38B0-34CE-4629-BD4C-A45936B00141}"/>
    <cellStyle name="Normal 70 51 3" xfId="24996" xr:uid="{27B44AAC-BB57-49C6-8FFA-2EDE9FC5EF06}"/>
    <cellStyle name="Normal 70 51 4" xfId="30694" xr:uid="{F3473552-F688-45EC-9D92-8F33CD5F323D}"/>
    <cellStyle name="Normal 70 51 5" xfId="36392" xr:uid="{10614DE7-FE6D-4A3D-A7FC-5C99FD5CD0A8}"/>
    <cellStyle name="Normal 70 52" xfId="10295" xr:uid="{97C165F6-7472-4627-B01D-7B64C06766C1}"/>
    <cellStyle name="Normal 70 52 2" xfId="18461" xr:uid="{B6DD00D2-C97B-4838-B330-186CF2635BC5}"/>
    <cellStyle name="Normal 70 52 3" xfId="24997" xr:uid="{D06A6C02-E6C0-4B67-9098-3EFF2B5303E8}"/>
    <cellStyle name="Normal 70 52 4" xfId="30695" xr:uid="{E028015C-C6D6-47BF-AF3E-DD56C3517E19}"/>
    <cellStyle name="Normal 70 52 5" xfId="36393" xr:uid="{5E24A2D1-78A5-48D5-9E05-91A6D382BFAC}"/>
    <cellStyle name="Normal 70 53" xfId="10296" xr:uid="{A5CEA844-2273-459F-86CC-A9C3EC860553}"/>
    <cellStyle name="Normal 70 53 2" xfId="18462" xr:uid="{A5C56B3E-4465-4DC7-83A5-B71B6A6536F9}"/>
    <cellStyle name="Normal 70 53 3" xfId="24998" xr:uid="{1C2268BB-CE87-4765-9617-541976EFBC7E}"/>
    <cellStyle name="Normal 70 53 4" xfId="30696" xr:uid="{61109DF4-4F98-42C3-809A-3FEEBCA0DE69}"/>
    <cellStyle name="Normal 70 53 5" xfId="36394" xr:uid="{EBF38B2E-D4CB-44DB-A3B2-D9D7E8E7383D}"/>
    <cellStyle name="Normal 70 54" xfId="10297" xr:uid="{C030A1A3-3DE9-4197-8194-7C83AC323429}"/>
    <cellStyle name="Normal 70 54 2" xfId="18463" xr:uid="{6D70D3F5-1280-45B2-8894-F15E48A0B1C7}"/>
    <cellStyle name="Normal 70 54 3" xfId="24999" xr:uid="{CCDC3AA9-DCC3-468E-8BC9-3F02C53D0868}"/>
    <cellStyle name="Normal 70 54 4" xfId="30697" xr:uid="{21277FB4-1EE1-476F-AB50-44A70FE7FCCF}"/>
    <cellStyle name="Normal 70 54 5" xfId="36395" xr:uid="{47186B5B-4FB2-4396-9251-983159654153}"/>
    <cellStyle name="Normal 70 55" xfId="10298" xr:uid="{544AFBAD-376F-4C06-B6A4-021F4CC053E0}"/>
    <cellStyle name="Normal 70 55 2" xfId="18464" xr:uid="{A0540216-86C2-47BA-AB0B-F5AC8C6DADD0}"/>
    <cellStyle name="Normal 70 55 3" xfId="25000" xr:uid="{71F5CA07-6455-4EA1-9748-84D591E6EA4E}"/>
    <cellStyle name="Normal 70 55 4" xfId="30698" xr:uid="{BF2332AD-D1A1-4019-89F8-5B40A7A14F6A}"/>
    <cellStyle name="Normal 70 55 5" xfId="36396" xr:uid="{2B935C75-E711-435D-9DF3-4068F7E9F881}"/>
    <cellStyle name="Normal 70 56" xfId="10299" xr:uid="{C61F0948-6397-42BE-9CB3-5CDECF5B978F}"/>
    <cellStyle name="Normal 70 56 2" xfId="18465" xr:uid="{53386C10-8422-4336-8693-E8CA6C4B8D96}"/>
    <cellStyle name="Normal 70 56 3" xfId="25001" xr:uid="{45CBB6BB-B9B5-4DB1-84C4-251368F6C21A}"/>
    <cellStyle name="Normal 70 56 4" xfId="30699" xr:uid="{0F170A57-AD95-4321-B58E-E950C3F8073A}"/>
    <cellStyle name="Normal 70 56 5" xfId="36397" xr:uid="{AA0EB064-99B9-49AB-A2EC-5305FD0F5EC5}"/>
    <cellStyle name="Normal 70 57" xfId="10300" xr:uid="{B9D4CE44-96C3-431D-85B9-555BDBA5BBE0}"/>
    <cellStyle name="Normal 70 57 2" xfId="18466" xr:uid="{B4A7538E-684B-4BF4-9F6A-D5B83D54E98C}"/>
    <cellStyle name="Normal 70 57 3" xfId="25002" xr:uid="{FF2E0A11-08E1-468D-99A6-0ECFB7AA46C4}"/>
    <cellStyle name="Normal 70 57 4" xfId="30700" xr:uid="{C17B0383-C004-4224-8833-82C3D9E15524}"/>
    <cellStyle name="Normal 70 57 5" xfId="36398" xr:uid="{3FDF583D-506A-4DCA-9C12-4DAC70D22D27}"/>
    <cellStyle name="Normal 70 58" xfId="10301" xr:uid="{9C0C83F0-EAD4-4102-BAE9-6BE4522A86A2}"/>
    <cellStyle name="Normal 70 58 2" xfId="18467" xr:uid="{DF4FD089-AFA9-422C-B564-AE9A2511B729}"/>
    <cellStyle name="Normal 70 58 3" xfId="25003" xr:uid="{B7BBD754-238D-4FB4-ADF1-DE09D1966A68}"/>
    <cellStyle name="Normal 70 58 4" xfId="30701" xr:uid="{A0FE4EE1-6A81-42DB-8AD4-31401C98C2F1}"/>
    <cellStyle name="Normal 70 58 5" xfId="36399" xr:uid="{10498A95-6179-43AD-BC3D-286818D6324B}"/>
    <cellStyle name="Normal 70 59" xfId="10302" xr:uid="{3F160E55-1D2B-4E02-A1F1-7F71FA26FD8F}"/>
    <cellStyle name="Normal 70 59 2" xfId="18468" xr:uid="{B7485B7C-F9B3-4317-8304-CD29519901C8}"/>
    <cellStyle name="Normal 70 59 3" xfId="25004" xr:uid="{CF0BBD6B-C125-41AD-A8E4-7026998BEDDD}"/>
    <cellStyle name="Normal 70 59 4" xfId="30702" xr:uid="{EF1298CE-B630-429B-9BF5-733DE8DCD4D6}"/>
    <cellStyle name="Normal 70 59 5" xfId="36400" xr:uid="{5E7B2874-C96B-46F7-83E4-B5CF19DCA755}"/>
    <cellStyle name="Normal 70 6" xfId="10303" xr:uid="{DE167DF3-602E-4735-94A5-0B9EB49E1A3D}"/>
    <cellStyle name="Normal 70 6 2" xfId="10304" xr:uid="{9CCDCD74-C2CA-4367-A965-9B9CF9ED65A0}"/>
    <cellStyle name="Normal 70 6 2 2" xfId="18470" xr:uid="{B2A5F930-730C-4031-A240-E41E9B8BD52D}"/>
    <cellStyle name="Normal 70 6 2 3" xfId="25006" xr:uid="{EB4337FA-B3C9-455D-95B3-E4018BD059DF}"/>
    <cellStyle name="Normal 70 6 2 4" xfId="30704" xr:uid="{F2E9990E-1BBB-4340-A208-26C3F26051C7}"/>
    <cellStyle name="Normal 70 6 2 5" xfId="36402" xr:uid="{2EF41C4D-B9F5-48A1-B80F-DE58CCA8F4E9}"/>
    <cellStyle name="Normal 70 6 3" xfId="10305" xr:uid="{2E37F184-D3C3-46EB-90D5-A653D47D5C26}"/>
    <cellStyle name="Normal 70 6 4" xfId="10306" xr:uid="{A2D6E331-985A-4B38-A690-60F376802503}"/>
    <cellStyle name="Normal 70 6 5" xfId="18469" xr:uid="{30D2D26B-B81B-4527-83E5-D1FD2FB92DB3}"/>
    <cellStyle name="Normal 70 6 6" xfId="25005" xr:uid="{2EFF5BA5-D541-4D0C-92E8-0B0390CBCF67}"/>
    <cellStyle name="Normal 70 6 7" xfId="30703" xr:uid="{1211B664-E562-4B23-B2BF-4098375C849B}"/>
    <cellStyle name="Normal 70 6 8" xfId="36401" xr:uid="{126FFAF1-3B42-4403-AAB5-1F71B23CDB32}"/>
    <cellStyle name="Normal 70 60" xfId="10307" xr:uid="{56D3C327-D3C9-4D4C-9E11-BF78A50FEDE9}"/>
    <cellStyle name="Normal 70 60 2" xfId="18471" xr:uid="{7E92638D-03B3-4D60-938F-BEA02A2C6E8E}"/>
    <cellStyle name="Normal 70 60 3" xfId="25007" xr:uid="{ACE9CC95-FEC9-4009-9C1D-9D305FF3C3A4}"/>
    <cellStyle name="Normal 70 60 4" xfId="30705" xr:uid="{622A4521-F10C-45C0-8737-5FE77701702F}"/>
    <cellStyle name="Normal 70 60 5" xfId="36403" xr:uid="{3B216F15-5436-4704-85EC-93869D6BE090}"/>
    <cellStyle name="Normal 70 61" xfId="10308" xr:uid="{2160CD56-2C37-4235-980F-364D5C1CD7A8}"/>
    <cellStyle name="Normal 70 61 2" xfId="18472" xr:uid="{466C9E7D-5412-41AD-B333-A57362603FED}"/>
    <cellStyle name="Normal 70 61 3" xfId="25008" xr:uid="{73E4A78F-B82F-4E17-A510-AA46C3C1F89C}"/>
    <cellStyle name="Normal 70 61 4" xfId="30706" xr:uid="{CFA49BA4-010C-4A82-8D96-81724C184CC6}"/>
    <cellStyle name="Normal 70 61 5" xfId="36404" xr:uid="{98036693-F1A4-4887-A750-1BAC01F7CCFD}"/>
    <cellStyle name="Normal 70 62" xfId="10309" xr:uid="{48C2FF78-8131-448B-A557-4E2FDE4BDC93}"/>
    <cellStyle name="Normal 70 62 2" xfId="18473" xr:uid="{57B68E75-398D-448E-80AD-043F66471254}"/>
    <cellStyle name="Normal 70 62 3" xfId="25009" xr:uid="{CD476768-1D97-4EC7-8175-EB9419341603}"/>
    <cellStyle name="Normal 70 62 4" xfId="30707" xr:uid="{AE730BF8-9B9D-4D15-A665-359217DD4E98}"/>
    <cellStyle name="Normal 70 62 5" xfId="36405" xr:uid="{35071C44-DCDA-498E-87AD-D01EFF52C53D}"/>
    <cellStyle name="Normal 70 7" xfId="10310" xr:uid="{53447A9C-B7E7-44EC-B6FF-CAC22432F992}"/>
    <cellStyle name="Normal 70 7 2" xfId="10311" xr:uid="{CACF4200-644F-4A40-86D5-CCE6F68D1FF2}"/>
    <cellStyle name="Normal 70 7 2 2" xfId="18475" xr:uid="{BB0EA705-4B7E-4D00-968D-7AC637509F94}"/>
    <cellStyle name="Normal 70 7 2 3" xfId="25011" xr:uid="{897174B0-6EA5-471D-8A2F-CDF1885AB46D}"/>
    <cellStyle name="Normal 70 7 2 4" xfId="30709" xr:uid="{246B160E-B582-4802-A0A4-9595316D1B89}"/>
    <cellStyle name="Normal 70 7 2 5" xfId="36407" xr:uid="{336598B1-F820-414A-9FA5-BCEEF493C675}"/>
    <cellStyle name="Normal 70 7 3" xfId="10312" xr:uid="{ED86F73B-D9FD-492F-82DD-B42C400C23D4}"/>
    <cellStyle name="Normal 70 7 4" xfId="10313" xr:uid="{0CFBBBBB-443C-4D1E-A315-2614085516CD}"/>
    <cellStyle name="Normal 70 7 5" xfId="18474" xr:uid="{D176B396-75F7-46E2-B08B-0F23ADF4A787}"/>
    <cellStyle name="Normal 70 7 6" xfId="25010" xr:uid="{76766A3F-BC9B-4172-9568-E93D97A6F869}"/>
    <cellStyle name="Normal 70 7 7" xfId="30708" xr:uid="{0DE7DD10-9FB5-43AF-A84E-04CF5E5857D1}"/>
    <cellStyle name="Normal 70 7 8" xfId="36406" xr:uid="{BE4C39A4-37ED-4097-9842-99B0FC20BBA9}"/>
    <cellStyle name="Normal 70 8" xfId="10314" xr:uid="{5008C13E-2423-4BDD-9A38-A15800E1A965}"/>
    <cellStyle name="Normal 70 8 2" xfId="10315" xr:uid="{F46DE94D-4293-4F04-918A-1BB8729D3E8F}"/>
    <cellStyle name="Normal 70 8 2 2" xfId="18477" xr:uid="{F493A7C7-EAD0-49EF-BFFB-50F360218930}"/>
    <cellStyle name="Normal 70 8 2 3" xfId="25013" xr:uid="{8A2577D1-632E-49B3-8BF5-882855DC0674}"/>
    <cellStyle name="Normal 70 8 2 4" xfId="30711" xr:uid="{FAB5FC49-504D-4909-9632-EE356038AE97}"/>
    <cellStyle name="Normal 70 8 2 5" xfId="36409" xr:uid="{55CC8A06-6F38-45BD-B802-0E65EC079B79}"/>
    <cellStyle name="Normal 70 8 3" xfId="10316" xr:uid="{E1082C23-EE62-4820-8372-9A821237EA2D}"/>
    <cellStyle name="Normal 70 8 4" xfId="10317" xr:uid="{A353C702-0176-4D75-831D-2313BB110810}"/>
    <cellStyle name="Normal 70 8 5" xfId="18476" xr:uid="{EE4DAFE9-B080-4E1C-804F-2A531BC4BC1F}"/>
    <cellStyle name="Normal 70 8 6" xfId="25012" xr:uid="{0E1B6932-2C75-4EF0-AE01-29B729314826}"/>
    <cellStyle name="Normal 70 8 7" xfId="30710" xr:uid="{69EE9E88-5D52-48D0-B903-0F2DA6123861}"/>
    <cellStyle name="Normal 70 8 8" xfId="36408" xr:uid="{3672A28B-6665-4394-A547-6211B7D86485}"/>
    <cellStyle name="Normal 70 9" xfId="10318" xr:uid="{DC173A98-C289-48B1-A9F2-958A8C9B06AD}"/>
    <cellStyle name="Normal 70 9 2" xfId="10319" xr:uid="{1DAD3265-DB3A-4BFA-8AFB-FADF31ADA57A}"/>
    <cellStyle name="Normal 70 9 2 2" xfId="18479" xr:uid="{B70641FE-1EA1-4111-BD84-379B30B179EF}"/>
    <cellStyle name="Normal 70 9 2 3" xfId="25015" xr:uid="{0C10516E-EF87-46C4-9C62-7C5E7860ADD3}"/>
    <cellStyle name="Normal 70 9 2 4" xfId="30713" xr:uid="{D7BC937D-253D-4567-9EC2-5F1CDC7AC02E}"/>
    <cellStyle name="Normal 70 9 2 5" xfId="36411" xr:uid="{B3676104-69EC-4282-9A2A-FF69389A1D13}"/>
    <cellStyle name="Normal 70 9 3" xfId="10320" xr:uid="{5E4B4D70-09AF-4BDE-A21F-0D6470EF5605}"/>
    <cellStyle name="Normal 70 9 4" xfId="10321" xr:uid="{ED21ACA3-3962-443B-8305-56C2A11C4B4B}"/>
    <cellStyle name="Normal 70 9 5" xfId="18478" xr:uid="{69C4A99E-39B8-4E47-A818-B3D9585C88CD}"/>
    <cellStyle name="Normal 70 9 6" xfId="25014" xr:uid="{ED885749-35DB-452C-98ED-14A1A79D3986}"/>
    <cellStyle name="Normal 70 9 7" xfId="30712" xr:uid="{6C6D0BF3-392F-4A56-AF43-E433C47C4BAE}"/>
    <cellStyle name="Normal 70 9 8" xfId="36410" xr:uid="{D9128CC7-2DE7-4492-BF3F-6B28E03C2DCD}"/>
    <cellStyle name="Normal 71" xfId="1236" xr:uid="{3199681C-9D90-4BA0-B230-77C7F84CE7D8}"/>
    <cellStyle name="Normal 71 10" xfId="10322" xr:uid="{E28C88C5-C374-47B3-A14F-F562F0EBCE89}"/>
    <cellStyle name="Normal 71 10 2" xfId="10323" xr:uid="{4F5715F5-2698-40B9-9C86-CBAE04EC6C69}"/>
    <cellStyle name="Normal 71 10 2 2" xfId="18481" xr:uid="{36CA8FF9-C51C-4791-97EA-84787FFE8C53}"/>
    <cellStyle name="Normal 71 10 2 3" xfId="25017" xr:uid="{246BAB39-1A95-4DF7-BBD0-3932B1C8BD9C}"/>
    <cellStyle name="Normal 71 10 2 4" xfId="30715" xr:uid="{25D6D988-4AF9-4355-A42D-F9229CEFA5F2}"/>
    <cellStyle name="Normal 71 10 2 5" xfId="36413" xr:uid="{3090F8B9-BC99-4D4C-A6AD-46A1775A477B}"/>
    <cellStyle name="Normal 71 10 3" xfId="10324" xr:uid="{4B0D7498-70A5-41E9-B5A9-A75DF63E5CF1}"/>
    <cellStyle name="Normal 71 10 4" xfId="10325" xr:uid="{7D384915-681F-4720-ADF7-53E9641D38B8}"/>
    <cellStyle name="Normal 71 10 5" xfId="18480" xr:uid="{6FF5F1C4-8F45-4B5C-AE6B-AB937D9B3F37}"/>
    <cellStyle name="Normal 71 10 6" xfId="25016" xr:uid="{629EC3BE-2449-4DC8-BD4F-AF3F0FFAD2E3}"/>
    <cellStyle name="Normal 71 10 7" xfId="30714" xr:uid="{BF623CD1-F2EA-439A-AEAD-FA3181253E4A}"/>
    <cellStyle name="Normal 71 10 8" xfId="36412" xr:uid="{1DF8D555-41F3-4051-BA74-80AE04D0281F}"/>
    <cellStyle name="Normal 71 11" xfId="10326" xr:uid="{E6CC19D8-9DB3-48CB-A044-B311123E3052}"/>
    <cellStyle name="Normal 71 11 2" xfId="10327" xr:uid="{98F19732-4FAF-422C-8B45-03F3B2423E3C}"/>
    <cellStyle name="Normal 71 11 2 2" xfId="18483" xr:uid="{84796352-D271-4AAA-9B55-C430653D6C80}"/>
    <cellStyle name="Normal 71 11 2 3" xfId="25019" xr:uid="{5526D2FD-6657-45C2-8046-CC30EF8EAC88}"/>
    <cellStyle name="Normal 71 11 2 4" xfId="30717" xr:uid="{30780336-EC83-429E-A434-DC652E09CC6C}"/>
    <cellStyle name="Normal 71 11 2 5" xfId="36415" xr:uid="{C997D8AF-DE3C-45C5-B9BE-310EF6950977}"/>
    <cellStyle name="Normal 71 11 3" xfId="10328" xr:uid="{066A2F30-3E56-471A-A3DE-8A8B1797F604}"/>
    <cellStyle name="Normal 71 11 4" xfId="10329" xr:uid="{B59E9BFE-97DC-4C15-9DE9-43E1886AB0A4}"/>
    <cellStyle name="Normal 71 11 5" xfId="18482" xr:uid="{94366F15-BCF4-4DC9-B63C-6A1F48F36F68}"/>
    <cellStyle name="Normal 71 11 6" xfId="25018" xr:uid="{B9CAFE03-FFC7-4186-9921-7245405CBAD0}"/>
    <cellStyle name="Normal 71 11 7" xfId="30716" xr:uid="{260418D4-0845-4619-B633-F039C7D561F8}"/>
    <cellStyle name="Normal 71 11 8" xfId="36414" xr:uid="{147684AB-12DB-4DDB-8B1F-ECFD8EC5CF96}"/>
    <cellStyle name="Normal 71 12" xfId="10330" xr:uid="{7F16A50F-E4CE-419D-AF58-DABB72683E88}"/>
    <cellStyle name="Normal 71 12 2" xfId="10331" xr:uid="{9021913D-9B40-4E35-A497-62DDB2168DD4}"/>
    <cellStyle name="Normal 71 12 2 2" xfId="18485" xr:uid="{2B8DFFED-692E-42E4-9B9A-0AAC90D28F8B}"/>
    <cellStyle name="Normal 71 12 2 3" xfId="25021" xr:uid="{DF16D82D-4796-4211-9585-B67EE41D43D4}"/>
    <cellStyle name="Normal 71 12 2 4" xfId="30719" xr:uid="{1B7F9178-4883-4EA9-8E8A-926BC723B49F}"/>
    <cellStyle name="Normal 71 12 2 5" xfId="36417" xr:uid="{7656DD1B-8409-485A-9E98-6D76D4787A9F}"/>
    <cellStyle name="Normal 71 12 3" xfId="10332" xr:uid="{C16C7BE6-C880-4260-A925-CD1E30D09551}"/>
    <cellStyle name="Normal 71 12 4" xfId="10333" xr:uid="{C570B3A4-F59C-40BC-873B-CA82273CD187}"/>
    <cellStyle name="Normal 71 12 5" xfId="18484" xr:uid="{0A686E8F-8369-4869-ADF5-5919A107BAF9}"/>
    <cellStyle name="Normal 71 12 6" xfId="25020" xr:uid="{A8D366EC-DC79-4A89-87D2-AAA337A6E368}"/>
    <cellStyle name="Normal 71 12 7" xfId="30718" xr:uid="{9791E71C-369F-4FEB-9A29-5D2B40AD3876}"/>
    <cellStyle name="Normal 71 12 8" xfId="36416" xr:uid="{F216CE47-6182-487B-839E-7131AF7F1570}"/>
    <cellStyle name="Normal 71 13" xfId="10334" xr:uid="{C8225C7E-BCD7-4D4D-B5E6-88419F5F887B}"/>
    <cellStyle name="Normal 71 13 2" xfId="10335" xr:uid="{13BC73DE-A92B-4503-A138-8C8D3C075A1E}"/>
    <cellStyle name="Normal 71 13 2 2" xfId="18487" xr:uid="{75240087-4D9F-42E3-B4F4-B4F6B71CB994}"/>
    <cellStyle name="Normal 71 13 2 3" xfId="25023" xr:uid="{1DC77028-1D05-4F8A-848B-97AA6B457A8E}"/>
    <cellStyle name="Normal 71 13 2 4" xfId="30721" xr:uid="{996F795D-B03F-470C-8B3A-097B537FD4B9}"/>
    <cellStyle name="Normal 71 13 2 5" xfId="36419" xr:uid="{8CD306F3-C566-4BAD-A2F3-BB3B6B6DE5AC}"/>
    <cellStyle name="Normal 71 13 3" xfId="10336" xr:uid="{344AC28B-B5E5-42CA-80EA-7F285AA2107A}"/>
    <cellStyle name="Normal 71 13 4" xfId="10337" xr:uid="{F95852C9-A54C-4F79-8267-EF523B7BDA97}"/>
    <cellStyle name="Normal 71 13 5" xfId="18486" xr:uid="{9A4D6E91-6BD7-477F-A0C7-D8AF31479710}"/>
    <cellStyle name="Normal 71 13 6" xfId="25022" xr:uid="{17030404-5930-41B8-9148-E7EA2848CA03}"/>
    <cellStyle name="Normal 71 13 7" xfId="30720" xr:uid="{9AC5D2FC-BECF-42FC-876A-838B554583E2}"/>
    <cellStyle name="Normal 71 13 8" xfId="36418" xr:uid="{680A9A9B-50DF-4A55-B494-FE87A771A9A6}"/>
    <cellStyle name="Normal 71 14" xfId="10338" xr:uid="{5FEF47CD-DFB3-400B-A433-82E2E8982662}"/>
    <cellStyle name="Normal 71 14 2" xfId="10339" xr:uid="{756AB740-0EC6-4E55-B872-152FADF115D6}"/>
    <cellStyle name="Normal 71 14 2 2" xfId="18489" xr:uid="{58391C7B-551F-4D7E-ACE2-E832565E48DC}"/>
    <cellStyle name="Normal 71 14 2 3" xfId="25025" xr:uid="{93291E24-E395-48A7-85A1-27FB46EA45E8}"/>
    <cellStyle name="Normal 71 14 2 4" xfId="30723" xr:uid="{BA71A502-4932-4BA7-A152-39C506383C79}"/>
    <cellStyle name="Normal 71 14 2 5" xfId="36421" xr:uid="{2207909D-9AC7-4702-A79E-D77C13FEFD04}"/>
    <cellStyle name="Normal 71 14 3" xfId="10340" xr:uid="{04728E31-85D4-4242-9C68-CDD1153EC2CF}"/>
    <cellStyle name="Normal 71 14 4" xfId="10341" xr:uid="{3B0346AE-0435-4696-BE61-9F01C16144A4}"/>
    <cellStyle name="Normal 71 14 5" xfId="18488" xr:uid="{175488DB-6405-4995-8E34-F24986565B22}"/>
    <cellStyle name="Normal 71 14 6" xfId="25024" xr:uid="{FD17014A-449E-49D5-A6F9-6D095B7B865D}"/>
    <cellStyle name="Normal 71 14 7" xfId="30722" xr:uid="{03359AA9-3F08-4495-93EC-1368704BCDD6}"/>
    <cellStyle name="Normal 71 14 8" xfId="36420" xr:uid="{16E66800-D55F-49E3-9856-C798FC56BE1D}"/>
    <cellStyle name="Normal 71 15" xfId="10342" xr:uid="{2ADFD4D0-1FC5-48D8-B551-29CA2E89184D}"/>
    <cellStyle name="Normal 71 15 2" xfId="10343" xr:uid="{4342113A-5925-47DC-8D29-81568F896347}"/>
    <cellStyle name="Normal 71 15 2 2" xfId="18491" xr:uid="{75721194-F87C-4298-9EB9-B7874802E340}"/>
    <cellStyle name="Normal 71 15 2 3" xfId="25027" xr:uid="{58A801E3-735B-4B6D-9D2C-F17484414DA2}"/>
    <cellStyle name="Normal 71 15 2 4" xfId="30725" xr:uid="{837BDE86-A398-4F9B-A2C4-1477B881FDFD}"/>
    <cellStyle name="Normal 71 15 2 5" xfId="36423" xr:uid="{E09F3E5F-51AD-4852-AA06-E0C771F7F9CA}"/>
    <cellStyle name="Normal 71 15 3" xfId="10344" xr:uid="{680DCE2E-F9B1-45A8-8F3C-F51541FEE489}"/>
    <cellStyle name="Normal 71 15 4" xfId="10345" xr:uid="{A6B8EDEE-570B-4214-90EA-DC50EF414295}"/>
    <cellStyle name="Normal 71 15 5" xfId="18490" xr:uid="{AF340C12-D717-490B-8350-332198CCFA7F}"/>
    <cellStyle name="Normal 71 15 6" xfId="25026" xr:uid="{6F0C770C-0E50-423C-96DF-50E70DC16FC7}"/>
    <cellStyle name="Normal 71 15 7" xfId="30724" xr:uid="{9694AB31-DC95-40B0-84EA-40FBC70A6C27}"/>
    <cellStyle name="Normal 71 15 8" xfId="36422" xr:uid="{05E51E24-4DD2-4B98-9A97-909CA133F997}"/>
    <cellStyle name="Normal 71 16" xfId="10346" xr:uid="{AF390583-8DFB-4A36-9AC8-30C1DAD2871E}"/>
    <cellStyle name="Normal 71 16 2" xfId="10347" xr:uid="{4C46AAAB-C403-4BE0-9405-F0FB11BB55ED}"/>
    <cellStyle name="Normal 71 16 2 2" xfId="18493" xr:uid="{1AFD6B5D-B3E5-43F7-8A10-9F0535B8D28F}"/>
    <cellStyle name="Normal 71 16 2 3" xfId="25029" xr:uid="{64A76906-CA0F-44A1-A14A-EDE9A22D1F6E}"/>
    <cellStyle name="Normal 71 16 2 4" xfId="30727" xr:uid="{0F5A783E-024E-4257-BC9E-7B9499E12CF1}"/>
    <cellStyle name="Normal 71 16 2 5" xfId="36425" xr:uid="{7E2CC7F8-21C2-4D51-B84A-93DEAEFCD3F4}"/>
    <cellStyle name="Normal 71 16 3" xfId="10348" xr:uid="{57B8E5F9-A7DC-41BF-9D9F-35645442ACDB}"/>
    <cellStyle name="Normal 71 16 4" xfId="10349" xr:uid="{06D1CBDE-2F3F-4FF2-8C68-7A968E5D12A4}"/>
    <cellStyle name="Normal 71 16 5" xfId="18492" xr:uid="{AD9E683E-FFEE-4677-8F59-598BFAC56809}"/>
    <cellStyle name="Normal 71 16 6" xfId="25028" xr:uid="{D62FFC8D-0722-41EA-9E81-DCD69B18392B}"/>
    <cellStyle name="Normal 71 16 7" xfId="30726" xr:uid="{8EBC6635-D0C8-4980-B667-AAB1245E437E}"/>
    <cellStyle name="Normal 71 16 8" xfId="36424" xr:uid="{CF2953CC-361D-4D9C-A680-95CB18716F65}"/>
    <cellStyle name="Normal 71 17" xfId="10350" xr:uid="{46CA7CB2-6794-49C4-B8E8-F17C41FE92A9}"/>
    <cellStyle name="Normal 71 17 2" xfId="10351" xr:uid="{91BF2363-1F45-4A09-B2ED-20BEA32A3563}"/>
    <cellStyle name="Normal 71 17 2 2" xfId="18495" xr:uid="{32948AD4-0544-4D9C-BAEF-303FBE7EDEF8}"/>
    <cellStyle name="Normal 71 17 2 3" xfId="25031" xr:uid="{C313982E-9DDE-4FA0-B05E-B3C950581941}"/>
    <cellStyle name="Normal 71 17 2 4" xfId="30729" xr:uid="{929A1A99-2F04-4093-9058-AAF8D5673951}"/>
    <cellStyle name="Normal 71 17 2 5" xfId="36427" xr:uid="{C9E0D273-2E18-4538-9342-FFEAD8C5D7A6}"/>
    <cellStyle name="Normal 71 17 3" xfId="10352" xr:uid="{13D8F812-D548-430F-9DA7-0BE08D3E553E}"/>
    <cellStyle name="Normal 71 17 4" xfId="10353" xr:uid="{BCDE639D-618F-4709-B920-E13295257874}"/>
    <cellStyle name="Normal 71 17 5" xfId="18494" xr:uid="{BE44577E-0DCA-4EC2-81B9-ED167C38E839}"/>
    <cellStyle name="Normal 71 17 6" xfId="25030" xr:uid="{BD8D2945-9CC4-4F0B-B42F-9B748157F71A}"/>
    <cellStyle name="Normal 71 17 7" xfId="30728" xr:uid="{4580889A-739E-467A-BD44-91DB1BD2BEF5}"/>
    <cellStyle name="Normal 71 17 8" xfId="36426" xr:uid="{A3B211EA-41FA-4192-84D8-F209040F811A}"/>
    <cellStyle name="Normal 71 18" xfId="10354" xr:uid="{07F2A925-D066-42BB-8A90-0CB946AF609A}"/>
    <cellStyle name="Normal 71 18 2" xfId="10355" xr:uid="{3CF5AD78-8252-43DB-849A-6E2D58259204}"/>
    <cellStyle name="Normal 71 18 2 2" xfId="18497" xr:uid="{C5A9ED3A-9B4E-4F00-93F8-D45EDE7E2362}"/>
    <cellStyle name="Normal 71 18 2 3" xfId="25033" xr:uid="{744D2A2E-26DD-42AA-9468-9044EF68FC85}"/>
    <cellStyle name="Normal 71 18 2 4" xfId="30731" xr:uid="{DB407EE4-8A66-4E0B-9980-1F4AD2EB8E0B}"/>
    <cellStyle name="Normal 71 18 2 5" xfId="36429" xr:uid="{854B387D-367C-42C9-B2F0-0C934B70705A}"/>
    <cellStyle name="Normal 71 18 3" xfId="10356" xr:uid="{ED507545-303A-43D7-93C7-FE6E31162B0C}"/>
    <cellStyle name="Normal 71 18 4" xfId="10357" xr:uid="{A3834ADB-BB80-4A5F-8104-3E0C84492DAC}"/>
    <cellStyle name="Normal 71 18 5" xfId="18496" xr:uid="{023D5517-8A18-4218-B57B-7F1280B49787}"/>
    <cellStyle name="Normal 71 18 6" xfId="25032" xr:uid="{3645195A-BEDC-4A94-9BB3-30A344741F6D}"/>
    <cellStyle name="Normal 71 18 7" xfId="30730" xr:uid="{89D09ABB-7546-4479-B5D6-4EEB930D5AD6}"/>
    <cellStyle name="Normal 71 18 8" xfId="36428" xr:uid="{3F279A7F-95A8-4EF0-94BC-3A9C1E0D7BAC}"/>
    <cellStyle name="Normal 71 19" xfId="10358" xr:uid="{4C04AC2D-AEEF-4666-B1CD-01108D4744A5}"/>
    <cellStyle name="Normal 71 19 2" xfId="10359" xr:uid="{D49EAE4B-8573-42CF-87F1-4908843822A3}"/>
    <cellStyle name="Normal 71 19 2 2" xfId="18499" xr:uid="{031C54A0-D4C8-4501-A507-A10A91FE5C36}"/>
    <cellStyle name="Normal 71 19 2 3" xfId="25035" xr:uid="{6A4AB346-33FA-4FC9-82B0-3BB293CFEB38}"/>
    <cellStyle name="Normal 71 19 2 4" xfId="30733" xr:uid="{7AA327CA-B5B0-4A0F-B76B-D88A7F929745}"/>
    <cellStyle name="Normal 71 19 2 5" xfId="36431" xr:uid="{8F22B02D-21A5-4E88-82FE-54A5435FAEF8}"/>
    <cellStyle name="Normal 71 19 3" xfId="10360" xr:uid="{434131BD-686F-4A90-B60F-C9A8989497A5}"/>
    <cellStyle name="Normal 71 19 4" xfId="10361" xr:uid="{E798E41C-F807-47F2-9923-96426007C303}"/>
    <cellStyle name="Normal 71 19 5" xfId="18498" xr:uid="{4E9DBD0A-12D4-4DE2-96A4-27384831E949}"/>
    <cellStyle name="Normal 71 19 6" xfId="25034" xr:uid="{503F0C8F-8FEA-4716-AF15-C84196BE1189}"/>
    <cellStyle name="Normal 71 19 7" xfId="30732" xr:uid="{765420AB-341C-4DF1-A4B9-F90B7D3E7D5F}"/>
    <cellStyle name="Normal 71 19 8" xfId="36430" xr:uid="{5B6D4C44-07B5-4F2E-8A76-ED2854B39BE7}"/>
    <cellStyle name="Normal 71 2" xfId="1237" xr:uid="{AB95F32A-BE97-4162-9E27-330B33E970A0}"/>
    <cellStyle name="Normal 71 2 2" xfId="10362" xr:uid="{1A37EACA-00A3-4BD6-BDFA-520DBD3920F4}"/>
    <cellStyle name="Normal 71 2 2 2" xfId="18500" xr:uid="{80646284-E4C9-464C-AEF7-0BA7138C2DB4}"/>
    <cellStyle name="Normal 71 2 2 3" xfId="25036" xr:uid="{075C7EAF-48F3-482A-BA33-D75E01D498CF}"/>
    <cellStyle name="Normal 71 2 2 4" xfId="30734" xr:uid="{18361D4F-3F74-4450-8C91-CD04D1D6133E}"/>
    <cellStyle name="Normal 71 2 2 5" xfId="36432" xr:uid="{E04385C8-4359-4606-BB1A-9BBB9E1B3F4E}"/>
    <cellStyle name="Normal 71 2 3" xfId="10363" xr:uid="{FEF5A425-64BC-45E0-95DF-B5317AA4DB15}"/>
    <cellStyle name="Normal 71 2 4" xfId="10364" xr:uid="{3337E1D4-565B-4E81-B9DE-AC839897191B}"/>
    <cellStyle name="Normal 71 20" xfId="10365" xr:uid="{34167A43-689D-4495-B8B0-381C82EB5FA4}"/>
    <cellStyle name="Normal 71 20 2" xfId="18501" xr:uid="{C427A36F-5E44-4C35-9006-1D299C6A6A21}"/>
    <cellStyle name="Normal 71 20 3" xfId="25037" xr:uid="{F13391F7-DA4F-4808-8332-BE71C0745050}"/>
    <cellStyle name="Normal 71 20 4" xfId="30735" xr:uid="{795CA5C0-9464-4AB1-B609-C9256A971447}"/>
    <cellStyle name="Normal 71 20 5" xfId="36433" xr:uid="{44BDB476-0B60-42DE-A99D-9F743F52FE9E}"/>
    <cellStyle name="Normal 71 21" xfId="10366" xr:uid="{442FD1D1-DCCD-44A1-9E74-9CDA0F2201E9}"/>
    <cellStyle name="Normal 71 21 2" xfId="18502" xr:uid="{4477ACE7-B7D8-4382-BFB1-CD66DB4CF9A7}"/>
    <cellStyle name="Normal 71 21 3" xfId="25038" xr:uid="{F5869FD8-5C6B-4DE1-A861-D7C9E4AB3CD9}"/>
    <cellStyle name="Normal 71 21 4" xfId="30736" xr:uid="{79BB026A-6252-421C-940E-4714BF245448}"/>
    <cellStyle name="Normal 71 21 5" xfId="36434" xr:uid="{D0C1C03B-0EB2-4EAA-8C94-999C3AC79C47}"/>
    <cellStyle name="Normal 71 22" xfId="10367" xr:uid="{BD51DB17-C477-4CCD-9BD2-D55A9472B49C}"/>
    <cellStyle name="Normal 71 22 2" xfId="18503" xr:uid="{2356C5AB-CAB6-4773-923F-A02DE9963D56}"/>
    <cellStyle name="Normal 71 22 3" xfId="25039" xr:uid="{85957AA7-605B-4893-99E2-7A909333C94D}"/>
    <cellStyle name="Normal 71 22 4" xfId="30737" xr:uid="{02BEE000-AF2E-41D1-8879-377D3FD0CCEE}"/>
    <cellStyle name="Normal 71 22 5" xfId="36435" xr:uid="{69C8BFA8-6E41-436C-BF57-4DF9CEAC4483}"/>
    <cellStyle name="Normal 71 23" xfId="10368" xr:uid="{2DE24499-AE8A-4F73-BC94-6A32BE401971}"/>
    <cellStyle name="Normal 71 23 2" xfId="18504" xr:uid="{BF333546-6F9E-45B3-B50A-38B6BA696F22}"/>
    <cellStyle name="Normal 71 23 3" xfId="25040" xr:uid="{2708D441-DA08-49AE-8631-B0C8AD00B5D5}"/>
    <cellStyle name="Normal 71 23 4" xfId="30738" xr:uid="{8BF252BD-B65E-46E5-B1D6-4983D4A64268}"/>
    <cellStyle name="Normal 71 23 5" xfId="36436" xr:uid="{A9B417A4-D53F-4475-9078-4EDFAF0EDE1D}"/>
    <cellStyle name="Normal 71 24" xfId="10369" xr:uid="{23F5984C-5410-46DD-B80C-E4DB78E83423}"/>
    <cellStyle name="Normal 71 24 2" xfId="18505" xr:uid="{C663089C-56BD-4B37-B65B-9B600DF01964}"/>
    <cellStyle name="Normal 71 24 3" xfId="25041" xr:uid="{C1A4DE56-6DC9-444F-BA14-DA762A7FA2AE}"/>
    <cellStyle name="Normal 71 24 4" xfId="30739" xr:uid="{D6EF37BA-8E9D-4111-BD47-90A5DB2DD6A4}"/>
    <cellStyle name="Normal 71 24 5" xfId="36437" xr:uid="{26553656-451A-484B-9888-0F23695F4CDF}"/>
    <cellStyle name="Normal 71 25" xfId="10370" xr:uid="{30EB4D88-238B-4298-8F71-67A814AC8FCE}"/>
    <cellStyle name="Normal 71 25 2" xfId="18506" xr:uid="{E7172C4F-B904-488A-9D9C-C17AE3968E85}"/>
    <cellStyle name="Normal 71 25 3" xfId="25042" xr:uid="{D5D520CF-F349-42B7-B8B6-708665A7CF9D}"/>
    <cellStyle name="Normal 71 25 4" xfId="30740" xr:uid="{76BFC7B0-1C5A-41D5-87EA-D3E3BABA8B24}"/>
    <cellStyle name="Normal 71 25 5" xfId="36438" xr:uid="{2F80499C-875D-4FC8-BE1A-A37F7974A451}"/>
    <cellStyle name="Normal 71 26" xfId="10371" xr:uid="{87040200-39D3-4D17-84C5-234B9D0C5C1D}"/>
    <cellStyle name="Normal 71 26 2" xfId="18507" xr:uid="{C286D681-FBDF-4BF2-806B-5095EE107910}"/>
    <cellStyle name="Normal 71 26 3" xfId="25043" xr:uid="{3CF7F94A-46D9-483C-A83F-10738DD10E4C}"/>
    <cellStyle name="Normal 71 26 4" xfId="30741" xr:uid="{ACBE6855-4F89-4BF5-9F14-4B5F6A431A5E}"/>
    <cellStyle name="Normal 71 26 5" xfId="36439" xr:uid="{A6D87CEE-2F6A-4526-9CC4-C9C2FA49404F}"/>
    <cellStyle name="Normal 71 27" xfId="10372" xr:uid="{6CE458F6-C38C-4E35-AAA4-9448830D9C62}"/>
    <cellStyle name="Normal 71 27 2" xfId="18508" xr:uid="{E96F0BB4-8959-4E95-BCD9-746C6C6E599E}"/>
    <cellStyle name="Normal 71 27 3" xfId="25044" xr:uid="{1C638117-1C4C-4237-B718-5B34F2EE1C9A}"/>
    <cellStyle name="Normal 71 27 4" xfId="30742" xr:uid="{F23625D8-47EC-429D-A29A-9EFC3E7A8C8F}"/>
    <cellStyle name="Normal 71 27 5" xfId="36440" xr:uid="{2ABEBB33-29D0-4B29-B6E9-4E1E5BEA07C6}"/>
    <cellStyle name="Normal 71 28" xfId="10373" xr:uid="{45E32C61-6D70-42B4-AD94-AB281ED3D268}"/>
    <cellStyle name="Normal 71 28 2" xfId="18509" xr:uid="{C4D36A12-D1DE-44D1-997C-199F777B8CBA}"/>
    <cellStyle name="Normal 71 28 3" xfId="25045" xr:uid="{3CAE3BCD-A82B-44EF-A4BE-7A891F1F0D8C}"/>
    <cellStyle name="Normal 71 28 4" xfId="30743" xr:uid="{A02A2D01-124A-4615-A605-AEB9B8F97545}"/>
    <cellStyle name="Normal 71 28 5" xfId="36441" xr:uid="{19F22A32-0001-4359-BC7A-2BB98ADC38AC}"/>
    <cellStyle name="Normal 71 29" xfId="10374" xr:uid="{19DDB3EA-2FF2-4E74-8A48-8BA0A43E4374}"/>
    <cellStyle name="Normal 71 29 2" xfId="18510" xr:uid="{15AE443E-D968-4B67-878D-3E4196C4634D}"/>
    <cellStyle name="Normal 71 29 3" xfId="25046" xr:uid="{EA436109-C61E-40D3-9AF8-B5337808032E}"/>
    <cellStyle name="Normal 71 29 4" xfId="30744" xr:uid="{25AD2B17-C61C-48BC-B453-711A2C9E5B1F}"/>
    <cellStyle name="Normal 71 29 5" xfId="36442" xr:uid="{E906DBCA-9732-4EFE-852F-C9C7E8E0E94D}"/>
    <cellStyle name="Normal 71 3" xfId="10375" xr:uid="{4DCC7EE6-7658-469F-A12B-A53470F07610}"/>
    <cellStyle name="Normal 71 3 2" xfId="10376" xr:uid="{2BAAD234-2B00-4766-80EA-118BDC996E36}"/>
    <cellStyle name="Normal 71 3 2 2" xfId="18512" xr:uid="{1CF37FCB-2BDE-4A45-9DF7-D45C4C724F57}"/>
    <cellStyle name="Normal 71 3 2 3" xfId="25048" xr:uid="{09F713F7-AAAA-48D5-8D14-5ADF2DC4A2B0}"/>
    <cellStyle name="Normal 71 3 2 4" xfId="30746" xr:uid="{ED454829-E142-4EC0-8523-2C351205B54E}"/>
    <cellStyle name="Normal 71 3 2 5" xfId="36444" xr:uid="{DDEFEA2F-2751-44DA-8E8A-355F9596AB6D}"/>
    <cellStyle name="Normal 71 3 3" xfId="10377" xr:uid="{B1A7D65D-2E86-4DC3-8C92-1DC9CDD36E1A}"/>
    <cellStyle name="Normal 71 3 4" xfId="10378" xr:uid="{506276BE-5CD5-489B-924D-2CE5A6AD4FDD}"/>
    <cellStyle name="Normal 71 3 5" xfId="18511" xr:uid="{A3EC4BE2-6603-46EB-A96B-FF3C34DA133A}"/>
    <cellStyle name="Normal 71 3 6" xfId="25047" xr:uid="{23A6D7F9-E97F-46B8-AAC6-F6A36DEB6C40}"/>
    <cellStyle name="Normal 71 3 7" xfId="30745" xr:uid="{7F9E1DB7-3FB4-49C7-B566-C7C554E30446}"/>
    <cellStyle name="Normal 71 3 8" xfId="36443" xr:uid="{511B1717-40C2-480A-98E4-FD11770EBC69}"/>
    <cellStyle name="Normal 71 30" xfId="10379" xr:uid="{0DCC1824-81D6-4747-98A3-CF5A12812110}"/>
    <cellStyle name="Normal 71 30 2" xfId="18513" xr:uid="{EEA0684B-E3E1-4732-97EE-706B70B7D0F9}"/>
    <cellStyle name="Normal 71 30 3" xfId="25049" xr:uid="{CFF33E7A-6DCC-41A6-9389-41DFC6BEBB6D}"/>
    <cellStyle name="Normal 71 30 4" xfId="30747" xr:uid="{4279D9CD-090C-48B3-BBE0-31E9F4BAFBA8}"/>
    <cellStyle name="Normal 71 30 5" xfId="36445" xr:uid="{5C97C106-9D0B-4FF1-AC1C-D0591B3231EC}"/>
    <cellStyle name="Normal 71 31" xfId="10380" xr:uid="{E4DAEA0C-4D70-4397-8163-19E7E44FEE23}"/>
    <cellStyle name="Normal 71 31 2" xfId="18514" xr:uid="{28934745-0A0C-4E8D-BEE8-0F8EE19CF304}"/>
    <cellStyle name="Normal 71 31 3" xfId="25050" xr:uid="{4AEE8C20-7BAD-471F-B471-A816143729E5}"/>
    <cellStyle name="Normal 71 31 4" xfId="30748" xr:uid="{661AB2BB-CD9E-4CFA-BAF7-EC5868E1E7A8}"/>
    <cellStyle name="Normal 71 31 5" xfId="36446" xr:uid="{5B1BEE78-A8C2-4B26-9CFD-66A14F60035F}"/>
    <cellStyle name="Normal 71 32" xfId="10381" xr:uid="{9F27611C-ACB2-4D1C-9EC2-322FD7FA31B1}"/>
    <cellStyle name="Normal 71 32 2" xfId="18515" xr:uid="{6539046B-6BAF-47D4-A630-3DAF8522D563}"/>
    <cellStyle name="Normal 71 32 3" xfId="25051" xr:uid="{31D88D20-183D-4F26-A361-779B5AA51D28}"/>
    <cellStyle name="Normal 71 32 4" xfId="30749" xr:uid="{742519D7-602A-4D00-B1BE-B83BE2073785}"/>
    <cellStyle name="Normal 71 32 5" xfId="36447" xr:uid="{3A3BBEAC-7B95-462F-9A6B-945412AA5C13}"/>
    <cellStyle name="Normal 71 33" xfId="10382" xr:uid="{0A8BCBA5-AE37-4524-A760-7B7BE226CCBC}"/>
    <cellStyle name="Normal 71 33 2" xfId="18516" xr:uid="{2AB3E0EF-AC8D-44DF-BD4B-98E420E5F22E}"/>
    <cellStyle name="Normal 71 33 3" xfId="25052" xr:uid="{7782CA66-0442-485E-AA9A-31807FC7898B}"/>
    <cellStyle name="Normal 71 33 4" xfId="30750" xr:uid="{41B26B4E-66BA-4DBD-9D8F-32408DEA3BD2}"/>
    <cellStyle name="Normal 71 33 5" xfId="36448" xr:uid="{B0B837B2-F487-4A41-A48F-CFDF7C0520EA}"/>
    <cellStyle name="Normal 71 34" xfId="10383" xr:uid="{3CA20739-0BF0-4A2B-B8B9-69128F775A93}"/>
    <cellStyle name="Normal 71 34 2" xfId="18517" xr:uid="{5E43FAAC-26D0-4B4F-9399-A883E740A51E}"/>
    <cellStyle name="Normal 71 34 3" xfId="25053" xr:uid="{277B8431-864F-42F0-B1C7-5F7391EEED3D}"/>
    <cellStyle name="Normal 71 34 4" xfId="30751" xr:uid="{1F4FFA57-89D6-4201-972C-A48BDDB4B8A2}"/>
    <cellStyle name="Normal 71 34 5" xfId="36449" xr:uid="{8DC2B538-A20C-4525-835D-880AD3531162}"/>
    <cellStyle name="Normal 71 35" xfId="10384" xr:uid="{60A8AC3D-9EA1-4C72-8F53-7AE2DD9358E3}"/>
    <cellStyle name="Normal 71 35 2" xfId="18518" xr:uid="{BD47E084-495D-4772-AEC5-8DD73E4C928E}"/>
    <cellStyle name="Normal 71 35 3" xfId="25054" xr:uid="{F2B7BAC8-70E6-49AD-A354-BBC1D9255E6F}"/>
    <cellStyle name="Normal 71 35 4" xfId="30752" xr:uid="{B8314C77-B955-463C-B944-FE1EC235D885}"/>
    <cellStyle name="Normal 71 35 5" xfId="36450" xr:uid="{FB041A5A-D711-42F4-9061-E3D6BB70922E}"/>
    <cellStyle name="Normal 71 36" xfId="10385" xr:uid="{B7339A66-38FE-408C-B3C5-39F54E7D6718}"/>
    <cellStyle name="Normal 71 36 2" xfId="18519" xr:uid="{7CDEE4BA-B4F1-4692-8855-41A079212DCA}"/>
    <cellStyle name="Normal 71 36 3" xfId="25055" xr:uid="{4E8D364C-EDF4-4A1E-B816-D1A1939822D7}"/>
    <cellStyle name="Normal 71 36 4" xfId="30753" xr:uid="{98F482D4-6961-4A01-A66E-B7CAFC37F934}"/>
    <cellStyle name="Normal 71 36 5" xfId="36451" xr:uid="{955CB9EE-3E92-4B3A-AEE8-EB359BE4EF5A}"/>
    <cellStyle name="Normal 71 37" xfId="10386" xr:uid="{3A67CDEF-1D8A-4FA9-A145-996227638DA6}"/>
    <cellStyle name="Normal 71 37 2" xfId="18520" xr:uid="{BEF18D3B-0238-4649-BBE6-B4E070758CAB}"/>
    <cellStyle name="Normal 71 37 3" xfId="25056" xr:uid="{045D21F5-EFD8-46EC-94F2-016FEC9AD6A5}"/>
    <cellStyle name="Normal 71 37 4" xfId="30754" xr:uid="{F7FDD9EA-1C1A-4B47-AC10-F49A5E207792}"/>
    <cellStyle name="Normal 71 37 5" xfId="36452" xr:uid="{BF25D1F3-9366-4CB2-A84C-E2A7B18FB9C6}"/>
    <cellStyle name="Normal 71 38" xfId="10387" xr:uid="{878C2AB2-DB53-47F4-B0C4-5B1D166013E3}"/>
    <cellStyle name="Normal 71 38 2" xfId="18521" xr:uid="{E53A8805-55DA-4274-ABA5-E93F5FC62C46}"/>
    <cellStyle name="Normal 71 38 3" xfId="25057" xr:uid="{1C6E059C-60A0-4519-8AA2-EB5BAE8BBEE5}"/>
    <cellStyle name="Normal 71 38 4" xfId="30755" xr:uid="{D28E47E1-599A-412C-BE29-86A2424550F8}"/>
    <cellStyle name="Normal 71 38 5" xfId="36453" xr:uid="{71519AB3-9EC0-4F85-95E4-A05244336322}"/>
    <cellStyle name="Normal 71 39" xfId="10388" xr:uid="{C1A90E4A-2E82-49F1-B9BC-EE0315AE89FD}"/>
    <cellStyle name="Normal 71 39 2" xfId="18522" xr:uid="{E72CE979-5FFE-4FA9-AA0C-1E7245CADE48}"/>
    <cellStyle name="Normal 71 39 3" xfId="25058" xr:uid="{76DA38FB-A620-4A85-BDB5-7B7B0B04C615}"/>
    <cellStyle name="Normal 71 39 4" xfId="30756" xr:uid="{AF16B895-CE06-4F9C-88AE-2765EEC66F8C}"/>
    <cellStyle name="Normal 71 39 5" xfId="36454" xr:uid="{DAF128DC-B2C3-4C29-9E7A-7D19B5FC55F5}"/>
    <cellStyle name="Normal 71 4" xfId="10389" xr:uid="{224C63BB-E497-44B8-912B-BD9484C5E400}"/>
    <cellStyle name="Normal 71 4 2" xfId="10390" xr:uid="{15D31655-1E9C-4BF1-969C-6FF31DC647E1}"/>
    <cellStyle name="Normal 71 4 2 2" xfId="18524" xr:uid="{4DCA8B78-831E-486C-B5AB-5302A335EB75}"/>
    <cellStyle name="Normal 71 4 2 3" xfId="25060" xr:uid="{D87CFA41-B596-4787-91CD-610B6C84A939}"/>
    <cellStyle name="Normal 71 4 2 4" xfId="30758" xr:uid="{6344A6D6-18D0-4C66-957D-A7991AE2B588}"/>
    <cellStyle name="Normal 71 4 2 5" xfId="36456" xr:uid="{A4ECAC99-0648-486A-9563-F6053DED5A5C}"/>
    <cellStyle name="Normal 71 4 3" xfId="10391" xr:uid="{9A4ADD90-F726-47F1-B34C-C5BD0A3FDF60}"/>
    <cellStyle name="Normal 71 4 4" xfId="10392" xr:uid="{D18394C5-8981-4B17-B84A-50FA78AB6C3F}"/>
    <cellStyle name="Normal 71 4 5" xfId="18523" xr:uid="{E33077BA-9BA5-4D4A-A613-B6E5D188DC97}"/>
    <cellStyle name="Normal 71 4 6" xfId="25059" xr:uid="{91CBE644-B4C2-448E-8299-E3BAD29EEC52}"/>
    <cellStyle name="Normal 71 4 7" xfId="30757" xr:uid="{6BC346CA-7826-406E-958C-83900B96FF2C}"/>
    <cellStyle name="Normal 71 4 8" xfId="36455" xr:uid="{5D19D8E9-25E3-4EEC-96B1-B9F4B2A8EA83}"/>
    <cellStyle name="Normal 71 40" xfId="10393" xr:uid="{560CE1C2-96D0-494B-874D-8A6ACF6B212B}"/>
    <cellStyle name="Normal 71 40 2" xfId="18525" xr:uid="{69C7C377-513A-4BBA-ABE0-115333B06978}"/>
    <cellStyle name="Normal 71 40 3" xfId="25061" xr:uid="{FFB4B9E0-6061-4F7A-B788-19629DB624F7}"/>
    <cellStyle name="Normal 71 40 4" xfId="30759" xr:uid="{F28540F9-DE89-4E5A-BE54-52D96B0CBFF3}"/>
    <cellStyle name="Normal 71 40 5" xfId="36457" xr:uid="{2ED793E8-EB6B-4E6E-AEAC-8785A31BCFD9}"/>
    <cellStyle name="Normal 71 41" xfId="10394" xr:uid="{008BEAC5-D298-4802-B23D-F447989D03C3}"/>
    <cellStyle name="Normal 71 41 2" xfId="18526" xr:uid="{8663C61D-2815-471C-AFE3-3338D8F322EC}"/>
    <cellStyle name="Normal 71 41 3" xfId="25062" xr:uid="{E2FD86EC-C9EA-40BE-9506-2A722D8B82BE}"/>
    <cellStyle name="Normal 71 41 4" xfId="30760" xr:uid="{796B5338-3CE2-487A-BC4D-B5A52878672E}"/>
    <cellStyle name="Normal 71 41 5" xfId="36458" xr:uid="{76E3A32B-5EBC-4410-9AE3-00DED98FD2A1}"/>
    <cellStyle name="Normal 71 42" xfId="10395" xr:uid="{EF6DE4BB-64EF-4F3C-8E49-A76BA07AB402}"/>
    <cellStyle name="Normal 71 42 2" xfId="18527" xr:uid="{8B34140A-70F0-4CFA-B61F-BAC22413549F}"/>
    <cellStyle name="Normal 71 42 3" xfId="25063" xr:uid="{A4723D10-CDA5-4CF5-B3C0-3AEA0D1C327D}"/>
    <cellStyle name="Normal 71 42 4" xfId="30761" xr:uid="{735A0730-8171-4B93-BEBF-8E9116CCA35C}"/>
    <cellStyle name="Normal 71 42 5" xfId="36459" xr:uid="{A45AFDCB-B576-4F24-BD3F-8201A00FD1CF}"/>
    <cellStyle name="Normal 71 43" xfId="10396" xr:uid="{1CCA1BB2-6568-4780-A29A-DCAED02DB564}"/>
    <cellStyle name="Normal 71 43 2" xfId="18528" xr:uid="{8E692936-7BB4-46C0-BA3F-2E2FCDE0E96D}"/>
    <cellStyle name="Normal 71 43 3" xfId="25064" xr:uid="{A54D5F2F-438C-4040-A557-C19A2DF55DE4}"/>
    <cellStyle name="Normal 71 43 4" xfId="30762" xr:uid="{C035CD1A-9534-4AE6-A37A-93A7E1BD82DE}"/>
    <cellStyle name="Normal 71 43 5" xfId="36460" xr:uid="{98A270C8-3813-46B4-9D40-179A329FD522}"/>
    <cellStyle name="Normal 71 44" xfId="10397" xr:uid="{068533B7-0995-4F33-B6CB-1D17C63270D4}"/>
    <cellStyle name="Normal 71 44 2" xfId="18529" xr:uid="{015CA847-48C2-441A-994C-72261E76C4F3}"/>
    <cellStyle name="Normal 71 44 3" xfId="25065" xr:uid="{17FE3CDE-CB28-4821-B596-E5755D12032E}"/>
    <cellStyle name="Normal 71 44 4" xfId="30763" xr:uid="{A944DEB2-F0CB-488F-9CE0-F158CDC9DC50}"/>
    <cellStyle name="Normal 71 44 5" xfId="36461" xr:uid="{AE0DAEDE-B1C9-4E59-A565-4D179965B5D3}"/>
    <cellStyle name="Normal 71 45" xfId="10398" xr:uid="{6E13E549-2CAB-487F-B2B8-03388551FE40}"/>
    <cellStyle name="Normal 71 45 2" xfId="18530" xr:uid="{6023E811-8CA7-4E3B-AC6F-230009DB0D7D}"/>
    <cellStyle name="Normal 71 45 3" xfId="25066" xr:uid="{9D69668E-805B-4CDD-8032-5BE0CC313022}"/>
    <cellStyle name="Normal 71 45 4" xfId="30764" xr:uid="{42749664-13C2-4064-8B20-8755E86C5363}"/>
    <cellStyle name="Normal 71 45 5" xfId="36462" xr:uid="{1D660A5B-D275-4198-96A2-5C2A780A418B}"/>
    <cellStyle name="Normal 71 46" xfId="10399" xr:uid="{F50DF8C6-3616-4569-864A-B647B2DE8EDF}"/>
    <cellStyle name="Normal 71 46 2" xfId="18531" xr:uid="{F967C8F5-BA1A-4EFF-AB16-B980C013514A}"/>
    <cellStyle name="Normal 71 46 3" xfId="25067" xr:uid="{20923B9C-FC31-42B3-8480-3E79BA70CA31}"/>
    <cellStyle name="Normal 71 46 4" xfId="30765" xr:uid="{BED651ED-BBFE-49E2-8A1A-6C6395C42A07}"/>
    <cellStyle name="Normal 71 46 5" xfId="36463" xr:uid="{15F7AFC0-FA08-4B91-8121-841B350B33DC}"/>
    <cellStyle name="Normal 71 47" xfId="10400" xr:uid="{BD463C01-453B-42D8-9D4A-24008098EDA7}"/>
    <cellStyle name="Normal 71 47 2" xfId="18532" xr:uid="{53100FB5-6A6B-4159-B8E2-62ED27618B60}"/>
    <cellStyle name="Normal 71 47 3" xfId="25068" xr:uid="{2B72CC81-24EC-437D-9B61-8E9000A366DD}"/>
    <cellStyle name="Normal 71 47 4" xfId="30766" xr:uid="{C6F78EF9-5C8E-4C00-B290-A3EB1C28F634}"/>
    <cellStyle name="Normal 71 47 5" xfId="36464" xr:uid="{016509EC-AC51-47FF-BC1B-0BD277CA5350}"/>
    <cellStyle name="Normal 71 48" xfId="10401" xr:uid="{987862C7-2234-4377-BBA7-32F0895B29D8}"/>
    <cellStyle name="Normal 71 48 2" xfId="18533" xr:uid="{BFEECF6D-6CDA-4731-8D56-8410720D44CF}"/>
    <cellStyle name="Normal 71 48 3" xfId="25069" xr:uid="{3C337FF9-6AD4-46F0-834E-A77F8C38EE75}"/>
    <cellStyle name="Normal 71 48 4" xfId="30767" xr:uid="{BFFF7652-3092-4ABF-894C-A3656DA72C74}"/>
    <cellStyle name="Normal 71 48 5" xfId="36465" xr:uid="{4C35C277-213F-4436-B98C-C3EFD32F8834}"/>
    <cellStyle name="Normal 71 49" xfId="10402" xr:uid="{A1105A58-CD8B-4B99-8F69-65AF368B26EF}"/>
    <cellStyle name="Normal 71 49 2" xfId="18534" xr:uid="{926D1654-A99C-4E85-B2ED-B3113B080CDE}"/>
    <cellStyle name="Normal 71 49 3" xfId="25070" xr:uid="{84B0F348-BB50-4F2F-9DBE-0CC6C7253EB8}"/>
    <cellStyle name="Normal 71 49 4" xfId="30768" xr:uid="{24674CE5-F33C-4584-A64D-60B9BA6B0425}"/>
    <cellStyle name="Normal 71 49 5" xfId="36466" xr:uid="{474B2CF1-927C-48E6-8499-4A06F641E516}"/>
    <cellStyle name="Normal 71 5" xfId="10403" xr:uid="{06AAA2AE-DA97-4FCE-A964-AC86F3F8A3CB}"/>
    <cellStyle name="Normal 71 5 2" xfId="10404" xr:uid="{233B4049-2CA7-4401-A32E-86E28274DC09}"/>
    <cellStyle name="Normal 71 5 2 2" xfId="18536" xr:uid="{CD0B25F4-F171-4891-A763-C4DF0652F9EC}"/>
    <cellStyle name="Normal 71 5 2 3" xfId="25072" xr:uid="{BD639E52-4CEB-4215-B8FF-2E90028947E1}"/>
    <cellStyle name="Normal 71 5 2 4" xfId="30770" xr:uid="{E2CADC67-BF1A-433F-868E-97143EBA6809}"/>
    <cellStyle name="Normal 71 5 2 5" xfId="36468" xr:uid="{B15255EB-B6C1-4471-9960-7292F9375094}"/>
    <cellStyle name="Normal 71 5 3" xfId="10405" xr:uid="{0F718863-7BB5-425B-8DDC-FE00A342C812}"/>
    <cellStyle name="Normal 71 5 4" xfId="10406" xr:uid="{9A52391B-5BF3-4B61-8035-56C6A353406F}"/>
    <cellStyle name="Normal 71 5 5" xfId="18535" xr:uid="{007D111F-19FD-4A55-A9AC-8AD279DD5EDC}"/>
    <cellStyle name="Normal 71 5 6" xfId="25071" xr:uid="{ADF16008-453B-49EB-9A10-BC0D292C6D47}"/>
    <cellStyle name="Normal 71 5 7" xfId="30769" xr:uid="{57AB70FE-D7B4-4ED7-98FD-7524250ECD5D}"/>
    <cellStyle name="Normal 71 5 8" xfId="36467" xr:uid="{F2DE2C23-0336-4042-80E1-01FB4B562B51}"/>
    <cellStyle name="Normal 71 50" xfId="10407" xr:uid="{489FE3FA-82E8-4840-86C1-B7E37186621C}"/>
    <cellStyle name="Normal 71 50 2" xfId="18537" xr:uid="{F3784299-AF84-4EAB-85B0-F746C0D7770C}"/>
    <cellStyle name="Normal 71 50 3" xfId="25073" xr:uid="{09F3558B-9518-4876-9C5D-15C230C84B16}"/>
    <cellStyle name="Normal 71 50 4" xfId="30771" xr:uid="{BC01AE47-625A-4FFB-8A2F-2C66632CDDCD}"/>
    <cellStyle name="Normal 71 50 5" xfId="36469" xr:uid="{FDA82A48-AB15-444E-A3BC-D05F4B4D8C84}"/>
    <cellStyle name="Normal 71 51" xfId="10408" xr:uid="{9553A65D-FA09-4670-909D-2CCAD0084EED}"/>
    <cellStyle name="Normal 71 51 2" xfId="18538" xr:uid="{DBF7FE4D-A631-4B41-9BE0-CBC7A761BAED}"/>
    <cellStyle name="Normal 71 51 3" xfId="25074" xr:uid="{30FE8B9B-2527-4395-8712-61B0A29C5780}"/>
    <cellStyle name="Normal 71 51 4" xfId="30772" xr:uid="{24179CA9-AB14-4F2E-90EB-B47403BC2818}"/>
    <cellStyle name="Normal 71 51 5" xfId="36470" xr:uid="{D29AD370-A306-48FD-AE8B-1A45A91F0932}"/>
    <cellStyle name="Normal 71 52" xfId="10409" xr:uid="{AE51A6D0-54E0-4C33-9A47-19B13D81CC26}"/>
    <cellStyle name="Normal 71 52 2" xfId="18539" xr:uid="{FCE72F7E-4DAB-4186-9F08-F02E9F83D5C1}"/>
    <cellStyle name="Normal 71 52 3" xfId="25075" xr:uid="{DA2896FE-ECE0-4800-9E55-625C61680C3A}"/>
    <cellStyle name="Normal 71 52 4" xfId="30773" xr:uid="{90665778-DFAA-48A1-8072-FAC986A6CF06}"/>
    <cellStyle name="Normal 71 52 5" xfId="36471" xr:uid="{11E27CA8-6BFC-4710-B4DA-508D7E79D88A}"/>
    <cellStyle name="Normal 71 53" xfId="10410" xr:uid="{F265A2CD-E539-4D1C-8732-5BAFE5685FE0}"/>
    <cellStyle name="Normal 71 53 2" xfId="18540" xr:uid="{7A23BAF0-D0BA-4E3E-B02B-B7BF185F0E48}"/>
    <cellStyle name="Normal 71 53 3" xfId="25076" xr:uid="{064C011A-3AE6-4299-B8D4-88FEFED06B7C}"/>
    <cellStyle name="Normal 71 53 4" xfId="30774" xr:uid="{8EE9B5A7-84EE-4CDC-8782-381FBE116AEC}"/>
    <cellStyle name="Normal 71 53 5" xfId="36472" xr:uid="{73AB7C00-9097-433C-97D1-2F5DD3612F0C}"/>
    <cellStyle name="Normal 71 54" xfId="10411" xr:uid="{CF846DA9-0039-4BD7-B5DA-A00A34D9FE40}"/>
    <cellStyle name="Normal 71 54 2" xfId="18541" xr:uid="{34BFF997-686A-45C0-BE86-F69A1CA10113}"/>
    <cellStyle name="Normal 71 54 3" xfId="25077" xr:uid="{D0B2B377-D783-46C8-8E03-3D2BF3792BB8}"/>
    <cellStyle name="Normal 71 54 4" xfId="30775" xr:uid="{F74003D6-CE3D-4634-8890-CA0D0D622475}"/>
    <cellStyle name="Normal 71 54 5" xfId="36473" xr:uid="{2931F969-CF64-48C2-853E-387C9FE2B9D1}"/>
    <cellStyle name="Normal 71 55" xfId="10412" xr:uid="{20BEF617-5611-4113-A41A-7E02FA7742E2}"/>
    <cellStyle name="Normal 71 55 2" xfId="18542" xr:uid="{AE50F8EA-E7CE-4B80-9906-6C557E59AE1A}"/>
    <cellStyle name="Normal 71 55 3" xfId="25078" xr:uid="{0436F18D-229A-40D4-8E34-A55B05DBB127}"/>
    <cellStyle name="Normal 71 55 4" xfId="30776" xr:uid="{B326B723-EA18-4E8B-996F-08D09FC3ED50}"/>
    <cellStyle name="Normal 71 55 5" xfId="36474" xr:uid="{5A2565A7-0D64-4DB0-8B4C-C3656169C80C}"/>
    <cellStyle name="Normal 71 56" xfId="10413" xr:uid="{AF355700-E6FD-4F01-8AEC-F50955B06A92}"/>
    <cellStyle name="Normal 71 56 2" xfId="18543" xr:uid="{D4764AC9-2B0E-4F94-AB45-B757FF095541}"/>
    <cellStyle name="Normal 71 56 3" xfId="25079" xr:uid="{0D9EF0A7-7325-4A5C-992C-EDD3C62438D6}"/>
    <cellStyle name="Normal 71 56 4" xfId="30777" xr:uid="{42DF1567-54CA-4977-BA44-EF5CBC6C937C}"/>
    <cellStyle name="Normal 71 56 5" xfId="36475" xr:uid="{0E72AAFD-CF8E-4086-8514-5345AD1C3278}"/>
    <cellStyle name="Normal 71 57" xfId="10414" xr:uid="{C39A9611-EB3A-4E5C-90FF-F1261D440FF4}"/>
    <cellStyle name="Normal 71 57 2" xfId="18544" xr:uid="{A5BC677A-3CCA-4F97-8BBA-B099A08D6576}"/>
    <cellStyle name="Normal 71 57 3" xfId="25080" xr:uid="{CF932419-62C6-444F-8787-AA9B34886FD0}"/>
    <cellStyle name="Normal 71 57 4" xfId="30778" xr:uid="{4C932061-096A-44EB-AC71-F4F486AF4F27}"/>
    <cellStyle name="Normal 71 57 5" xfId="36476" xr:uid="{DEBCCD71-9240-4415-8F32-02078ECD458D}"/>
    <cellStyle name="Normal 71 58" xfId="10415" xr:uid="{93F8E6CB-E893-4030-A64B-423FFE00E6D7}"/>
    <cellStyle name="Normal 71 58 2" xfId="18545" xr:uid="{EF06E08F-9E98-4865-9A44-9E54D1E6D295}"/>
    <cellStyle name="Normal 71 58 3" xfId="25081" xr:uid="{DA5D1480-AC40-4858-BC5B-F6B15744E3CF}"/>
    <cellStyle name="Normal 71 58 4" xfId="30779" xr:uid="{3EA3E56F-94B0-4DAF-8848-5AB76B1C86D8}"/>
    <cellStyle name="Normal 71 58 5" xfId="36477" xr:uid="{C55C8475-B4C9-4C17-BE3B-ECD269207B75}"/>
    <cellStyle name="Normal 71 59" xfId="10416" xr:uid="{67555D0D-73BF-4AD8-8C06-29803F8C55A6}"/>
    <cellStyle name="Normal 71 59 2" xfId="18546" xr:uid="{A1D1D52A-BE88-4718-A599-1A5D382CD106}"/>
    <cellStyle name="Normal 71 59 3" xfId="25082" xr:uid="{AAD0F8F3-4A98-4243-81ED-5E85DA9468CC}"/>
    <cellStyle name="Normal 71 59 4" xfId="30780" xr:uid="{58D87DCF-0469-4736-8B2A-8DD975DE7B56}"/>
    <cellStyle name="Normal 71 59 5" xfId="36478" xr:uid="{8C8ED9ED-B914-487E-A455-0DA44614B3B8}"/>
    <cellStyle name="Normal 71 6" xfId="10417" xr:uid="{2DF12A12-0F87-4DC4-9DDD-ABAC75D7BB1E}"/>
    <cellStyle name="Normal 71 6 2" xfId="10418" xr:uid="{ED5F6E56-CCA7-46DA-81DA-0F2E5171D822}"/>
    <cellStyle name="Normal 71 6 2 2" xfId="18548" xr:uid="{2192DDC3-F031-49C4-B915-75CC1929DA63}"/>
    <cellStyle name="Normal 71 6 2 3" xfId="25084" xr:uid="{EE33863F-A641-4D42-9309-D3198F8D4D67}"/>
    <cellStyle name="Normal 71 6 2 4" xfId="30782" xr:uid="{99ACE360-14FA-4D28-953E-EA103BEDFA26}"/>
    <cellStyle name="Normal 71 6 2 5" xfId="36480" xr:uid="{46632B57-E3CE-476D-A857-3162F6BCA23E}"/>
    <cellStyle name="Normal 71 6 3" xfId="10419" xr:uid="{8CF9D612-7EC1-41CB-BCB2-3D69365C2795}"/>
    <cellStyle name="Normal 71 6 4" xfId="10420" xr:uid="{D4999A10-12CB-44D2-B087-AAEF23385195}"/>
    <cellStyle name="Normal 71 6 5" xfId="18547" xr:uid="{3ADCC7BC-6B07-4F2E-B137-CC023889923A}"/>
    <cellStyle name="Normal 71 6 6" xfId="25083" xr:uid="{D16BA112-0E79-45BC-81BD-F828C83CF794}"/>
    <cellStyle name="Normal 71 6 7" xfId="30781" xr:uid="{A5120A5F-CF73-4A47-9C1B-F4927ACF8FAA}"/>
    <cellStyle name="Normal 71 6 8" xfId="36479" xr:uid="{A1C4C017-884E-418C-995B-F5E9C397E84B}"/>
    <cellStyle name="Normal 71 60" xfId="10421" xr:uid="{02AF0BBC-50BE-4EDB-B955-D39C6F3E2756}"/>
    <cellStyle name="Normal 71 60 2" xfId="18549" xr:uid="{CFAA30E3-B04D-48D2-9F8E-23A39E892F60}"/>
    <cellStyle name="Normal 71 60 3" xfId="25085" xr:uid="{8F7B819D-9045-4A50-8553-B3ED3BABB1FB}"/>
    <cellStyle name="Normal 71 60 4" xfId="30783" xr:uid="{12990D05-0E28-4DF2-A520-F0043F52532E}"/>
    <cellStyle name="Normal 71 60 5" xfId="36481" xr:uid="{775455CE-6501-4FDA-BE9F-E284E15028B3}"/>
    <cellStyle name="Normal 71 61" xfId="10422" xr:uid="{831FC958-5BA2-494B-9459-02AD88B59AFC}"/>
    <cellStyle name="Normal 71 61 2" xfId="18550" xr:uid="{DB87508A-FB85-4C28-882D-2CA6E3637484}"/>
    <cellStyle name="Normal 71 61 3" xfId="25086" xr:uid="{6C98D316-EFD0-4758-9FB3-FF109F78A272}"/>
    <cellStyle name="Normal 71 61 4" xfId="30784" xr:uid="{52102AF2-4AAD-4C02-888F-DD487B3B1F10}"/>
    <cellStyle name="Normal 71 61 5" xfId="36482" xr:uid="{4D8F02A1-B8E1-4F22-9107-5CA2B7107E60}"/>
    <cellStyle name="Normal 71 62" xfId="10423" xr:uid="{EB76F493-F080-4E34-AA3D-87EBBC80AEE2}"/>
    <cellStyle name="Normal 71 62 2" xfId="18551" xr:uid="{5B55FC53-EB9A-429D-86B2-15EFCA0CE438}"/>
    <cellStyle name="Normal 71 62 3" xfId="25087" xr:uid="{5C4A3ECB-1EB7-4558-9CEF-CB587EEAE8CD}"/>
    <cellStyle name="Normal 71 62 4" xfId="30785" xr:uid="{CD1CC422-7ED6-4A41-B420-4AF734CB1B2A}"/>
    <cellStyle name="Normal 71 62 5" xfId="36483" xr:uid="{F74F0D67-08A8-4103-8B83-5ABF9E698ED4}"/>
    <cellStyle name="Normal 71 7" xfId="10424" xr:uid="{5EDCE04F-62FF-4698-BFAC-EEF89F189C63}"/>
    <cellStyle name="Normal 71 7 2" xfId="10425" xr:uid="{E8DD4FB9-9B2F-461E-979E-5D88DE3F9452}"/>
    <cellStyle name="Normal 71 7 2 2" xfId="18553" xr:uid="{73BCDEFA-C318-410E-B179-CBC5D5217D28}"/>
    <cellStyle name="Normal 71 7 2 3" xfId="25089" xr:uid="{18CE2751-3258-421F-89CB-0FACD5BA146F}"/>
    <cellStyle name="Normal 71 7 2 4" xfId="30787" xr:uid="{B0668C3A-7933-4517-85E0-E6EC4EF08E9E}"/>
    <cellStyle name="Normal 71 7 2 5" xfId="36485" xr:uid="{977F6B04-2DA1-4F55-A95E-23C579E253A2}"/>
    <cellStyle name="Normal 71 7 3" xfId="10426" xr:uid="{B326EAFE-4C97-477D-925C-2093A0CE00E1}"/>
    <cellStyle name="Normal 71 7 4" xfId="10427" xr:uid="{55B5D11D-83E4-4E10-97A5-364A86396E6C}"/>
    <cellStyle name="Normal 71 7 5" xfId="18552" xr:uid="{BC072B16-68F1-43A3-9927-1D8ADE5466D9}"/>
    <cellStyle name="Normal 71 7 6" xfId="25088" xr:uid="{2D552991-0DC3-488C-B7B2-739CAD048413}"/>
    <cellStyle name="Normal 71 7 7" xfId="30786" xr:uid="{22EFBA84-EEE4-43F7-88D0-168A6BEBC6D8}"/>
    <cellStyle name="Normal 71 7 8" xfId="36484" xr:uid="{0954D3DD-338D-4D9A-98DB-D7881C5A508B}"/>
    <cellStyle name="Normal 71 8" xfId="10428" xr:uid="{72061E59-418D-48DA-9273-971E302AF8B3}"/>
    <cellStyle name="Normal 71 8 2" xfId="10429" xr:uid="{48BFF55F-81EC-4863-BA3D-59D888A990EB}"/>
    <cellStyle name="Normal 71 8 2 2" xfId="18555" xr:uid="{9F6675D6-F000-4D45-9D5C-20FEFE5BF925}"/>
    <cellStyle name="Normal 71 8 2 3" xfId="25091" xr:uid="{E978624B-D8F9-4BEE-98B3-7DDEDD34F817}"/>
    <cellStyle name="Normal 71 8 2 4" xfId="30789" xr:uid="{09A58B2F-3EB4-494D-8FF7-BC9D8C1055D7}"/>
    <cellStyle name="Normal 71 8 2 5" xfId="36487" xr:uid="{796EF9D3-0892-4533-B34E-94DDD7269907}"/>
    <cellStyle name="Normal 71 8 3" xfId="10430" xr:uid="{AA724CB0-73C4-4787-BD62-3D603D085A50}"/>
    <cellStyle name="Normal 71 8 4" xfId="10431" xr:uid="{CBA705E5-3A53-42A4-9159-1DBF33042947}"/>
    <cellStyle name="Normal 71 8 5" xfId="18554" xr:uid="{C248A0F1-EF77-4E79-8DD2-CE13AC62A404}"/>
    <cellStyle name="Normal 71 8 6" xfId="25090" xr:uid="{EF0C0941-E9E5-4B2A-B7D6-73E4569D5365}"/>
    <cellStyle name="Normal 71 8 7" xfId="30788" xr:uid="{639D2A9A-6436-4F45-8BB6-1AE5235F7F11}"/>
    <cellStyle name="Normal 71 8 8" xfId="36486" xr:uid="{107FC24E-50F7-49F8-A080-B90C67220017}"/>
    <cellStyle name="Normal 71 9" xfId="10432" xr:uid="{C326C7F6-8A20-47D5-BF4D-213A8DB9EDEC}"/>
    <cellStyle name="Normal 71 9 2" xfId="10433" xr:uid="{90E22801-5968-4A30-AE14-9053469D0E2D}"/>
    <cellStyle name="Normal 71 9 2 2" xfId="18557" xr:uid="{B497E107-7766-430E-B169-6390A948CFC4}"/>
    <cellStyle name="Normal 71 9 2 3" xfId="25093" xr:uid="{8275CF7F-20A9-421E-B245-947690256A8B}"/>
    <cellStyle name="Normal 71 9 2 4" xfId="30791" xr:uid="{A31AB73C-F3C4-4C20-91FA-798D687F87E6}"/>
    <cellStyle name="Normal 71 9 2 5" xfId="36489" xr:uid="{4D1F3626-7EA5-443C-9563-2471E3718FF5}"/>
    <cellStyle name="Normal 71 9 3" xfId="10434" xr:uid="{01A39B32-3AA9-47C4-9E96-44C4CCFF9752}"/>
    <cellStyle name="Normal 71 9 4" xfId="10435" xr:uid="{6155CB71-F206-42A4-B234-3731661312BE}"/>
    <cellStyle name="Normal 71 9 5" xfId="18556" xr:uid="{62226C02-DDF9-4EF3-AFC8-D3A5F59E5E4E}"/>
    <cellStyle name="Normal 71 9 6" xfId="25092" xr:uid="{694B16BF-D8F4-4CB2-9FDD-EC60926F41B3}"/>
    <cellStyle name="Normal 71 9 7" xfId="30790" xr:uid="{39C285F0-42DA-411E-BDC6-10F6B32D7425}"/>
    <cellStyle name="Normal 71 9 8" xfId="36488" xr:uid="{43836E07-70C7-48A7-B7DB-C4861857BC5A}"/>
    <cellStyle name="Normal 72" xfId="1238" xr:uid="{C89D2A9C-BDCE-48A8-ACFF-203D3B437908}"/>
    <cellStyle name="Normal 72 2" xfId="10436" xr:uid="{26657781-3085-4843-9B4B-8CA16CECC1A6}"/>
    <cellStyle name="Normal 73" xfId="1239" xr:uid="{BD82BB97-5840-4FC1-8394-311912B901E4}"/>
    <cellStyle name="Normal 73 10" xfId="10437" xr:uid="{BBD994E4-5570-45EE-B167-AAA74795BA14}"/>
    <cellStyle name="Normal 73 10 2" xfId="10438" xr:uid="{A01102E7-C2E7-4B3E-891E-A6D2E69D6E95}"/>
    <cellStyle name="Normal 73 10 2 2" xfId="18559" xr:uid="{0B6E11A3-6E14-4382-934E-5D16187353A9}"/>
    <cellStyle name="Normal 73 10 2 3" xfId="25095" xr:uid="{E5DC157E-039B-4CBB-A5B4-D00D3B252F91}"/>
    <cellStyle name="Normal 73 10 2 4" xfId="30793" xr:uid="{D5F36184-3993-4DC7-97A3-0F0D6BE0BC3F}"/>
    <cellStyle name="Normal 73 10 2 5" xfId="36491" xr:uid="{B15A6B00-F436-4618-810D-D55A50443E5A}"/>
    <cellStyle name="Normal 73 10 3" xfId="10439" xr:uid="{5F0778E0-E844-41E5-9F37-6AD33D29F760}"/>
    <cellStyle name="Normal 73 10 4" xfId="10440" xr:uid="{A57051BD-0DE6-4C6D-94D6-15BFA6DBB777}"/>
    <cellStyle name="Normal 73 10 5" xfId="18558" xr:uid="{44CEB3F6-1012-4D32-A340-A0E31327C461}"/>
    <cellStyle name="Normal 73 10 6" xfId="25094" xr:uid="{954E32D2-362D-4E0C-966E-1FDE330C8F68}"/>
    <cellStyle name="Normal 73 10 7" xfId="30792" xr:uid="{F1E5976C-F8BE-4BD8-9E86-22E1F14EE4DC}"/>
    <cellStyle name="Normal 73 10 8" xfId="36490" xr:uid="{BA9B27AC-A054-4F7A-A042-ADBDEC286D38}"/>
    <cellStyle name="Normal 73 11" xfId="10441" xr:uid="{E3911874-A284-467B-899A-0454D68FA851}"/>
    <cellStyle name="Normal 73 11 2" xfId="10442" xr:uid="{53E690C5-BA62-43E8-BEB5-949676DD27CD}"/>
    <cellStyle name="Normal 73 11 2 2" xfId="18561" xr:uid="{992613CC-5207-4A12-BFFF-F0C77FD7F417}"/>
    <cellStyle name="Normal 73 11 2 3" xfId="25097" xr:uid="{C97B42E2-235A-4BE7-A49C-0B17B2314AF6}"/>
    <cellStyle name="Normal 73 11 2 4" xfId="30795" xr:uid="{8FF172F9-9171-4934-AEBF-E1AD4F1604E2}"/>
    <cellStyle name="Normal 73 11 2 5" xfId="36493" xr:uid="{0A13427C-E8DC-47C1-9F90-78EFFEC3401B}"/>
    <cellStyle name="Normal 73 11 3" xfId="10443" xr:uid="{E2C3AD26-DA3B-470D-BCEA-EF7618EBBB31}"/>
    <cellStyle name="Normal 73 11 4" xfId="10444" xr:uid="{A7808D8C-FEB7-408B-9E4C-286CC61AFBD0}"/>
    <cellStyle name="Normal 73 11 5" xfId="18560" xr:uid="{839A686A-215C-427F-AF0E-AE3BECA2AC51}"/>
    <cellStyle name="Normal 73 11 6" xfId="25096" xr:uid="{D6587943-4F53-43EE-8D6D-6E3D175444A6}"/>
    <cellStyle name="Normal 73 11 7" xfId="30794" xr:uid="{1352F9B8-C08A-419C-84A5-D263CCF963F8}"/>
    <cellStyle name="Normal 73 11 8" xfId="36492" xr:uid="{71061AE2-C8EF-4C33-8775-10D0A662C1F0}"/>
    <cellStyle name="Normal 73 12" xfId="10445" xr:uid="{FA64A5A3-0A73-4554-AE7F-FA86616709F5}"/>
    <cellStyle name="Normal 73 12 2" xfId="10446" xr:uid="{58466166-2293-44CC-BB4E-920FC4F29E70}"/>
    <cellStyle name="Normal 73 12 2 2" xfId="18563" xr:uid="{2BB262B0-5FEA-4A85-BF71-168EDA8DC655}"/>
    <cellStyle name="Normal 73 12 2 3" xfId="25099" xr:uid="{1ABFA0C8-AE6B-49C9-9BAB-C22B884C1D1B}"/>
    <cellStyle name="Normal 73 12 2 4" xfId="30797" xr:uid="{8D516E4E-CD08-4254-B603-FC8BD8FB0598}"/>
    <cellStyle name="Normal 73 12 2 5" xfId="36495" xr:uid="{34CD2058-2141-46A7-BEDD-DA0FB84B514A}"/>
    <cellStyle name="Normal 73 12 3" xfId="10447" xr:uid="{0C66EAE3-35F5-4AF1-A6A2-4CE9A1EE9B07}"/>
    <cellStyle name="Normal 73 12 4" xfId="10448" xr:uid="{93AB83A7-1ADB-4C19-8952-B74D51CC712A}"/>
    <cellStyle name="Normal 73 12 5" xfId="18562" xr:uid="{BC361DF6-0D91-4EA2-BF62-01F8E6430FE3}"/>
    <cellStyle name="Normal 73 12 6" xfId="25098" xr:uid="{C3C21C93-FC6B-4AA9-A603-3DCDC7FF5CBF}"/>
    <cellStyle name="Normal 73 12 7" xfId="30796" xr:uid="{2806DA5D-7357-4685-91BC-1723AA7DBE45}"/>
    <cellStyle name="Normal 73 12 8" xfId="36494" xr:uid="{3D61A974-A450-41F6-AAC2-42608AFE8040}"/>
    <cellStyle name="Normal 73 13" xfId="10449" xr:uid="{6539BB46-7184-407D-8880-51F5CB574C19}"/>
    <cellStyle name="Normal 73 13 2" xfId="10450" xr:uid="{A5F0D092-DFE9-4100-A82C-47DEA4D1F5FD}"/>
    <cellStyle name="Normal 73 13 2 2" xfId="18565" xr:uid="{9AF0F50B-5E22-495C-AAF3-F5075D72E2F6}"/>
    <cellStyle name="Normal 73 13 2 3" xfId="25101" xr:uid="{F4D35D49-9621-48CA-8FEA-82C3A438B512}"/>
    <cellStyle name="Normal 73 13 2 4" xfId="30799" xr:uid="{51D243B1-C8BA-41FB-91A1-16E05419846B}"/>
    <cellStyle name="Normal 73 13 2 5" xfId="36497" xr:uid="{02A943E8-D3E6-4CD8-B4CE-5904C22657BE}"/>
    <cellStyle name="Normal 73 13 3" xfId="10451" xr:uid="{F3803AB9-636B-4D4A-838E-13ACA3B7506B}"/>
    <cellStyle name="Normal 73 13 4" xfId="10452" xr:uid="{FF0FD354-2D94-4B6C-8FD2-0218B5DF5AFB}"/>
    <cellStyle name="Normal 73 13 5" xfId="18564" xr:uid="{4DD2E52A-6C20-43EB-A172-41863AE42CDC}"/>
    <cellStyle name="Normal 73 13 6" xfId="25100" xr:uid="{BC3A7612-D037-4BE1-87FD-BF914A7E2FA1}"/>
    <cellStyle name="Normal 73 13 7" xfId="30798" xr:uid="{EE54448D-4D32-460A-AC1C-791A18613287}"/>
    <cellStyle name="Normal 73 13 8" xfId="36496" xr:uid="{57EEAD8E-E3D8-46F3-8C0A-F3E133BB6263}"/>
    <cellStyle name="Normal 73 14" xfId="10453" xr:uid="{CCB6CCBB-D791-46B9-9F30-340BA5E2E735}"/>
    <cellStyle name="Normal 73 14 2" xfId="10454" xr:uid="{8F696953-5579-4B3D-8642-48ECA2798676}"/>
    <cellStyle name="Normal 73 14 2 2" xfId="18567" xr:uid="{8985475E-1896-4F01-BBBA-0F2E5D7F602A}"/>
    <cellStyle name="Normal 73 14 2 3" xfId="25103" xr:uid="{EBA258A1-D575-4B9B-A4F9-FA077FAD789D}"/>
    <cellStyle name="Normal 73 14 2 4" xfId="30801" xr:uid="{7BF36E13-60E0-4713-81A8-C31DD84A7E50}"/>
    <cellStyle name="Normal 73 14 2 5" xfId="36499" xr:uid="{2FA23CD5-93A6-4736-AE36-A3036D7749FA}"/>
    <cellStyle name="Normal 73 14 3" xfId="10455" xr:uid="{4FC8930D-F639-4D15-BFFC-61A7FF767F1D}"/>
    <cellStyle name="Normal 73 14 4" xfId="10456" xr:uid="{9A2F7EE3-2836-415C-9052-C4A6B3DE7476}"/>
    <cellStyle name="Normal 73 14 5" xfId="18566" xr:uid="{A2577C68-DED3-4BA5-9F6C-5B29E2ED955D}"/>
    <cellStyle name="Normal 73 14 6" xfId="25102" xr:uid="{1274C8D0-C465-4A72-9E1D-19329DA92420}"/>
    <cellStyle name="Normal 73 14 7" xfId="30800" xr:uid="{F811C214-3A6E-459C-B051-1806F3C12A84}"/>
    <cellStyle name="Normal 73 14 8" xfId="36498" xr:uid="{C12EFA7B-4AE8-4D5B-97EF-F8340899438B}"/>
    <cellStyle name="Normal 73 15" xfId="10457" xr:uid="{C6C0BFDD-A654-476D-9B59-EC10AA00760C}"/>
    <cellStyle name="Normal 73 15 2" xfId="10458" xr:uid="{ABCE0EA3-21AE-415E-BD44-38D30CF3133A}"/>
    <cellStyle name="Normal 73 15 2 2" xfId="18569" xr:uid="{2FB839D3-0AB7-4132-9F12-027B5AF35BAB}"/>
    <cellStyle name="Normal 73 15 2 3" xfId="25105" xr:uid="{4C9113CB-9F32-4CC2-BB4E-E2633CC47EA7}"/>
    <cellStyle name="Normal 73 15 2 4" xfId="30803" xr:uid="{32845A8E-DA45-437D-A76F-421AC0F523A4}"/>
    <cellStyle name="Normal 73 15 2 5" xfId="36501" xr:uid="{9724484D-C35C-4941-AA9B-B2E8A323DE8E}"/>
    <cellStyle name="Normal 73 15 3" xfId="10459" xr:uid="{5DD1FCA8-60CF-421D-82D4-289104547FB2}"/>
    <cellStyle name="Normal 73 15 4" xfId="10460" xr:uid="{3B9E0914-A294-4710-834A-BB10C0ACD58C}"/>
    <cellStyle name="Normal 73 15 5" xfId="18568" xr:uid="{175CA559-1165-420E-A08E-240C21109620}"/>
    <cellStyle name="Normal 73 15 6" xfId="25104" xr:uid="{F2F1E1EA-2754-4FF6-95D3-68D6954CE11C}"/>
    <cellStyle name="Normal 73 15 7" xfId="30802" xr:uid="{2B2E5FA1-A19E-41E5-BFD6-4AEE0AD84C99}"/>
    <cellStyle name="Normal 73 15 8" xfId="36500" xr:uid="{AE441293-E415-4485-B5F2-7CE491211F99}"/>
    <cellStyle name="Normal 73 16" xfId="10461" xr:uid="{46737683-7345-4995-8C87-7AB44F54FE0B}"/>
    <cellStyle name="Normal 73 16 2" xfId="10462" xr:uid="{B08D5A70-20F8-42F2-A701-32DD3912DDFD}"/>
    <cellStyle name="Normal 73 16 2 2" xfId="18571" xr:uid="{74A71149-7964-48E7-B4B1-39435A2787BF}"/>
    <cellStyle name="Normal 73 16 2 3" xfId="25107" xr:uid="{9613A2DA-84B8-481A-B8F8-E7F62919F8C2}"/>
    <cellStyle name="Normal 73 16 2 4" xfId="30805" xr:uid="{7B316E4F-AF63-44B9-A732-FF66F45A6CA7}"/>
    <cellStyle name="Normal 73 16 2 5" xfId="36503" xr:uid="{1ED949CB-2194-431F-8C37-4FE3795C6E0A}"/>
    <cellStyle name="Normal 73 16 3" xfId="10463" xr:uid="{68AD8133-B69F-440B-B130-C70B7B3CE930}"/>
    <cellStyle name="Normal 73 16 4" xfId="10464" xr:uid="{D4DC7F88-1D7B-4A81-BC39-209060A409C7}"/>
    <cellStyle name="Normal 73 16 5" xfId="18570" xr:uid="{A7A9EC99-7F9C-4A17-AD10-DE81DD7B56F0}"/>
    <cellStyle name="Normal 73 16 6" xfId="25106" xr:uid="{DE6507F3-45B5-4664-8FFA-E64F39AFA1AC}"/>
    <cellStyle name="Normal 73 16 7" xfId="30804" xr:uid="{382B91CD-61A5-4980-B423-2954BCCE1E2D}"/>
    <cellStyle name="Normal 73 16 8" xfId="36502" xr:uid="{424FB917-3281-4F31-8734-E7FF5F904F84}"/>
    <cellStyle name="Normal 73 17" xfId="10465" xr:uid="{897E25EB-EC13-4A09-8248-B36A66123A1E}"/>
    <cellStyle name="Normal 73 17 2" xfId="10466" xr:uid="{A426B1C7-AC52-489C-B752-79C524F6C4AF}"/>
    <cellStyle name="Normal 73 17 2 2" xfId="18573" xr:uid="{774D7B26-CABC-4CCF-A64B-C44225220F0C}"/>
    <cellStyle name="Normal 73 17 2 3" xfId="25109" xr:uid="{0EB7E55A-C8AC-4170-8AB8-541524230D6E}"/>
    <cellStyle name="Normal 73 17 2 4" xfId="30807" xr:uid="{3BD4F47E-934F-4690-9908-E2594D7C246D}"/>
    <cellStyle name="Normal 73 17 2 5" xfId="36505" xr:uid="{AFA73C10-670E-4A15-AFB0-7C5325D39F1D}"/>
    <cellStyle name="Normal 73 17 3" xfId="10467" xr:uid="{105C63E7-787D-4518-A592-13C622F6155B}"/>
    <cellStyle name="Normal 73 17 4" xfId="10468" xr:uid="{78714372-99FF-47AB-8A64-E5DFAFBB9139}"/>
    <cellStyle name="Normal 73 17 5" xfId="18572" xr:uid="{4E2EF676-8665-49CE-97D1-F61DA5A55149}"/>
    <cellStyle name="Normal 73 17 6" xfId="25108" xr:uid="{88381F27-2C0F-46A7-ADA5-8EAC976BBE04}"/>
    <cellStyle name="Normal 73 17 7" xfId="30806" xr:uid="{0878BE04-440F-4B1E-8057-A61506DACBDB}"/>
    <cellStyle name="Normal 73 17 8" xfId="36504" xr:uid="{842D07FD-CC83-42C5-A76A-411D1BCCCD5A}"/>
    <cellStyle name="Normal 73 18" xfId="10469" xr:uid="{0632241E-AEC2-4516-A6B4-B6B1406D391F}"/>
    <cellStyle name="Normal 73 18 2" xfId="10470" xr:uid="{F6049A44-8212-43CE-9EEF-FEDD2E896B0B}"/>
    <cellStyle name="Normal 73 18 2 2" xfId="18575" xr:uid="{45BAB532-E1EA-47CB-B68C-1D5438824273}"/>
    <cellStyle name="Normal 73 18 2 3" xfId="25111" xr:uid="{736268C5-69D8-4E84-82F7-E52A45F91661}"/>
    <cellStyle name="Normal 73 18 2 4" xfId="30809" xr:uid="{AC02379B-DD7A-42D5-88BA-557B36E9AEE3}"/>
    <cellStyle name="Normal 73 18 2 5" xfId="36507" xr:uid="{0C6E58CE-0156-498E-807C-7A6BCE08CC96}"/>
    <cellStyle name="Normal 73 18 3" xfId="10471" xr:uid="{89FD0FFE-2612-462D-8BD1-9C7DB6990E11}"/>
    <cellStyle name="Normal 73 18 4" xfId="10472" xr:uid="{0210780C-16A6-4A52-8884-C8602BA28527}"/>
    <cellStyle name="Normal 73 18 5" xfId="18574" xr:uid="{0E807937-D99C-4663-AC24-865A273A74B5}"/>
    <cellStyle name="Normal 73 18 6" xfId="25110" xr:uid="{525BE766-8182-4352-B967-E87DA2A54E8F}"/>
    <cellStyle name="Normal 73 18 7" xfId="30808" xr:uid="{BDED0224-3E77-47AA-9B50-B1E94709A437}"/>
    <cellStyle name="Normal 73 18 8" xfId="36506" xr:uid="{8249043A-579E-4962-A9CE-CE6717ED12DD}"/>
    <cellStyle name="Normal 73 19" xfId="10473" xr:uid="{C2CD50D3-1A97-49D4-B07A-BEA8C48234F6}"/>
    <cellStyle name="Normal 73 19 2" xfId="10474" xr:uid="{DA79B284-4A1C-4B7A-A1D0-017B6C7ACF25}"/>
    <cellStyle name="Normal 73 19 2 2" xfId="18577" xr:uid="{75B992E7-0C2B-40D1-AB06-5A446F862582}"/>
    <cellStyle name="Normal 73 19 2 3" xfId="25113" xr:uid="{4C77AA5C-7C00-4F2B-A00F-1EBCEBFA2BDA}"/>
    <cellStyle name="Normal 73 19 2 4" xfId="30811" xr:uid="{BDFCC4B3-93AA-473D-8DF9-0776C22A3292}"/>
    <cellStyle name="Normal 73 19 2 5" xfId="36509" xr:uid="{1A407E7E-651B-4A64-92ED-6E5642D9F889}"/>
    <cellStyle name="Normal 73 19 3" xfId="10475" xr:uid="{518AF66B-A9C9-4D1C-AC07-D6C87A7ADC99}"/>
    <cellStyle name="Normal 73 19 4" xfId="10476" xr:uid="{B13AE680-3E0E-4093-8685-2558E506DAF2}"/>
    <cellStyle name="Normal 73 19 5" xfId="18576" xr:uid="{D3FBF4EE-0F3F-4037-AC4C-70A6FA7157D3}"/>
    <cellStyle name="Normal 73 19 6" xfId="25112" xr:uid="{DD1A7B01-A6BA-4165-81B3-49C8FFD6CBB6}"/>
    <cellStyle name="Normal 73 19 7" xfId="30810" xr:uid="{3093B57C-9D41-40B3-AFA1-E4FE14B39256}"/>
    <cellStyle name="Normal 73 19 8" xfId="36508" xr:uid="{FF1EDE51-6837-4B9A-A081-40FC45879F8D}"/>
    <cellStyle name="Normal 73 2" xfId="1240" xr:uid="{9DC96139-0BB5-47B3-93F4-C7331DC3D3DC}"/>
    <cellStyle name="Normal 73 2 2" xfId="10477" xr:uid="{B6E60DAD-4E8A-4A12-9E7D-D05BBD6F57CD}"/>
    <cellStyle name="Normal 73 2 2 2" xfId="18578" xr:uid="{0BAC658A-6D6A-4EA3-9FEA-B472E35BCC15}"/>
    <cellStyle name="Normal 73 2 2 3" xfId="25114" xr:uid="{74D1DEA1-2496-4AC3-AD0E-A3A73FDCD645}"/>
    <cellStyle name="Normal 73 2 2 4" xfId="30812" xr:uid="{2D5D69A8-6806-4C35-92D9-8E9CB7EC6371}"/>
    <cellStyle name="Normal 73 2 2 5" xfId="36510" xr:uid="{1C63CA21-7391-4F5A-A76C-9A29317359BE}"/>
    <cellStyle name="Normal 73 2 3" xfId="10478" xr:uid="{8857D4EA-E895-4DC9-8547-9AC15277A871}"/>
    <cellStyle name="Normal 73 2 4" xfId="10479" xr:uid="{5794A2DF-2742-4046-AF4E-AD466900E2D1}"/>
    <cellStyle name="Normal 73 20" xfId="10480" xr:uid="{EFD7D409-875E-41DB-AD12-0EC27F8E3CF7}"/>
    <cellStyle name="Normal 73 20 2" xfId="18579" xr:uid="{EB3F4191-67EA-4CDC-A682-B493B6FDA72D}"/>
    <cellStyle name="Normal 73 20 3" xfId="25115" xr:uid="{B9B5DEFF-E95C-44C4-9BA7-FD092CB2D558}"/>
    <cellStyle name="Normal 73 20 4" xfId="30813" xr:uid="{CE50BC86-9721-4D85-B4E3-497187F22597}"/>
    <cellStyle name="Normal 73 20 5" xfId="36511" xr:uid="{7594F31F-B3DD-4E5A-AA27-B5EEA6337E82}"/>
    <cellStyle name="Normal 73 21" xfId="10481" xr:uid="{9E0784B0-2876-4335-982B-E87DAC6E480B}"/>
    <cellStyle name="Normal 73 21 2" xfId="18580" xr:uid="{38A2DDA9-A5DD-4E8A-A3BC-90ECA8462F4C}"/>
    <cellStyle name="Normal 73 21 3" xfId="25116" xr:uid="{4D9BF8B3-756A-4FAA-9165-4050C50C2120}"/>
    <cellStyle name="Normal 73 21 4" xfId="30814" xr:uid="{F0540D0B-30A6-45B7-A1B0-4ECABB1F5681}"/>
    <cellStyle name="Normal 73 21 5" xfId="36512" xr:uid="{0323F3EE-4478-4794-A13D-A09B262BFE8E}"/>
    <cellStyle name="Normal 73 22" xfId="10482" xr:uid="{3F4BAEEF-93FF-4067-8337-17008DA70986}"/>
    <cellStyle name="Normal 73 22 2" xfId="18581" xr:uid="{A8C3D368-EF51-48AF-850F-426AB0A9BE6C}"/>
    <cellStyle name="Normal 73 22 3" xfId="25117" xr:uid="{A07C9A42-5DA3-4E58-BF82-3EF35D585AE2}"/>
    <cellStyle name="Normal 73 22 4" xfId="30815" xr:uid="{8FCFCC06-0AB4-4B9A-BF6C-3301D18FF0BA}"/>
    <cellStyle name="Normal 73 22 5" xfId="36513" xr:uid="{F1DA2F56-968A-4148-8F0D-B0B88CEE3BD3}"/>
    <cellStyle name="Normal 73 23" xfId="10483" xr:uid="{1B61852C-5A05-4DDF-AA69-8C376818D50B}"/>
    <cellStyle name="Normal 73 23 2" xfId="18582" xr:uid="{D14F357C-AE4B-4E60-B6D3-3A518D1AE707}"/>
    <cellStyle name="Normal 73 23 3" xfId="25118" xr:uid="{08ED6847-2769-4903-81D3-5DA8D3D7C86B}"/>
    <cellStyle name="Normal 73 23 4" xfId="30816" xr:uid="{B401D0BC-05C4-4B71-8EC8-FC4D3997CF85}"/>
    <cellStyle name="Normal 73 23 5" xfId="36514" xr:uid="{07A512DC-C40F-42B7-AFE3-041E69AC8933}"/>
    <cellStyle name="Normal 73 24" xfId="10484" xr:uid="{F1BF19C7-B089-4958-99FC-1648ABF107A9}"/>
    <cellStyle name="Normal 73 24 2" xfId="18583" xr:uid="{11BDE165-E7ED-421B-95ED-96B33FB8EC3F}"/>
    <cellStyle name="Normal 73 24 3" xfId="25119" xr:uid="{3CE24101-C34C-4182-9A46-D7B5418A5FCC}"/>
    <cellStyle name="Normal 73 24 4" xfId="30817" xr:uid="{C4810932-653C-4ACA-B7CF-7B6D85C61FC4}"/>
    <cellStyle name="Normal 73 24 5" xfId="36515" xr:uid="{33EC2C99-6D34-436C-A510-975530679D66}"/>
    <cellStyle name="Normal 73 25" xfId="10485" xr:uid="{9C419F57-7BA1-4BAE-B14F-95DB75F11C87}"/>
    <cellStyle name="Normal 73 25 2" xfId="18584" xr:uid="{241E99B0-D749-4D66-8069-76D2B3E8E905}"/>
    <cellStyle name="Normal 73 25 3" xfId="25120" xr:uid="{F507C93F-6A47-4097-B127-DC204D68CC5D}"/>
    <cellStyle name="Normal 73 25 4" xfId="30818" xr:uid="{11CFAE2F-787B-466D-A82C-5A8F389D72D3}"/>
    <cellStyle name="Normal 73 25 5" xfId="36516" xr:uid="{0D1CFF09-E1A8-4C00-B68A-BCC3F16E651C}"/>
    <cellStyle name="Normal 73 26" xfId="10486" xr:uid="{ECD6D0FA-3811-49AC-99F7-EE7BBED57A34}"/>
    <cellStyle name="Normal 73 26 2" xfId="18585" xr:uid="{2285EC98-9F52-4087-8540-B849F85E61D2}"/>
    <cellStyle name="Normal 73 26 3" xfId="25121" xr:uid="{E1219AAE-6408-4F7D-9C49-4AAD8E0595E4}"/>
    <cellStyle name="Normal 73 26 4" xfId="30819" xr:uid="{EAF48925-5033-4E70-A736-D4C73DF5025B}"/>
    <cellStyle name="Normal 73 26 5" xfId="36517" xr:uid="{3F66CE6F-A68D-480E-8BC3-3A7533F8B7C6}"/>
    <cellStyle name="Normal 73 27" xfId="10487" xr:uid="{B9875381-BC30-425E-9A34-07D24F31761F}"/>
    <cellStyle name="Normal 73 27 2" xfId="18586" xr:uid="{669BB6FF-D640-43C3-B365-D6342841EB75}"/>
    <cellStyle name="Normal 73 27 3" xfId="25122" xr:uid="{D13BD4D7-D199-480A-B384-4DEB6101B273}"/>
    <cellStyle name="Normal 73 27 4" xfId="30820" xr:uid="{A4141916-D8B8-4ABA-B0F3-2EF99B74AC00}"/>
    <cellStyle name="Normal 73 27 5" xfId="36518" xr:uid="{DA4DA645-5C7B-493D-A5F6-24C9021455FC}"/>
    <cellStyle name="Normal 73 28" xfId="10488" xr:uid="{8225373B-6F06-4CF1-86D5-4C94BB2BE8DE}"/>
    <cellStyle name="Normal 73 28 2" xfId="18587" xr:uid="{89E17EA0-6AB4-464D-BEA0-27FA8D7FC2E0}"/>
    <cellStyle name="Normal 73 28 3" xfId="25123" xr:uid="{C0E879F2-F061-4BF6-BFBB-85FB31E34F9C}"/>
    <cellStyle name="Normal 73 28 4" xfId="30821" xr:uid="{C87C7B43-C559-450F-A987-2AF853A659D6}"/>
    <cellStyle name="Normal 73 28 5" xfId="36519" xr:uid="{24D94A3B-1FE0-493E-A258-AA3E31A7D309}"/>
    <cellStyle name="Normal 73 29" xfId="10489" xr:uid="{298D669A-B857-479C-B9E5-98035BA9102C}"/>
    <cellStyle name="Normal 73 29 2" xfId="18588" xr:uid="{7893516E-50BA-4323-B318-8CDE0F0DEFF1}"/>
    <cellStyle name="Normal 73 29 3" xfId="25124" xr:uid="{526D2D44-5C39-478B-ABAD-24DD2B729767}"/>
    <cellStyle name="Normal 73 29 4" xfId="30822" xr:uid="{D85A2E76-5AE5-45F0-B6B6-46ABD48C805C}"/>
    <cellStyle name="Normal 73 29 5" xfId="36520" xr:uid="{6CA5702A-56FB-405F-BCED-3D2D01EC021C}"/>
    <cellStyle name="Normal 73 3" xfId="10490" xr:uid="{97324128-CD37-49CB-983A-64EDC3875AA5}"/>
    <cellStyle name="Normal 73 3 2" xfId="10491" xr:uid="{78BE28FE-C860-4DEE-BB4B-98E0722D6F34}"/>
    <cellStyle name="Normal 73 3 2 2" xfId="18590" xr:uid="{272AC9C8-7493-4E6A-9E9F-9FC6C712F3DC}"/>
    <cellStyle name="Normal 73 3 2 3" xfId="25126" xr:uid="{DF83F62D-8A01-4D54-AB0E-D19AE182E5E1}"/>
    <cellStyle name="Normal 73 3 2 4" xfId="30824" xr:uid="{31D45065-7934-487A-BA37-75047A3838E7}"/>
    <cellStyle name="Normal 73 3 2 5" xfId="36522" xr:uid="{44D2AAB8-E35D-4926-9528-1EB937059235}"/>
    <cellStyle name="Normal 73 3 3" xfId="10492" xr:uid="{7ABB2AD9-75E9-41EC-9F63-87B44A269E3C}"/>
    <cellStyle name="Normal 73 3 4" xfId="10493" xr:uid="{727202D0-A5DD-4375-A46D-B3DCC4066F65}"/>
    <cellStyle name="Normal 73 3 5" xfId="18589" xr:uid="{1C60A52B-2B2F-48F6-B4B3-6281AFFD8D52}"/>
    <cellStyle name="Normal 73 3 6" xfId="25125" xr:uid="{09A277F4-F290-4093-9515-F19C49AFC45D}"/>
    <cellStyle name="Normal 73 3 7" xfId="30823" xr:uid="{B8540137-C880-4EAE-BAC2-8C5335D0AA87}"/>
    <cellStyle name="Normal 73 3 8" xfId="36521" xr:uid="{46E1958F-4F3F-424A-BB16-ECE17A0160F1}"/>
    <cellStyle name="Normal 73 30" xfId="10494" xr:uid="{7F659563-4675-412D-8457-8B8133919A84}"/>
    <cellStyle name="Normal 73 30 2" xfId="18591" xr:uid="{2EFADEE6-9C9D-417F-9516-7BB3F2522E9E}"/>
    <cellStyle name="Normal 73 30 3" xfId="25127" xr:uid="{26C16DDB-A932-4B62-B7D8-E43405571412}"/>
    <cellStyle name="Normal 73 30 4" xfId="30825" xr:uid="{06F76754-D49A-4D8A-A073-E6B4191CA356}"/>
    <cellStyle name="Normal 73 30 5" xfId="36523" xr:uid="{84871817-59B9-4A24-B479-1A3D9A105F56}"/>
    <cellStyle name="Normal 73 31" xfId="10495" xr:uid="{8474A393-DFEE-4DC6-8D0C-7A5D807A7C92}"/>
    <cellStyle name="Normal 73 31 2" xfId="18592" xr:uid="{83FB8A82-5A75-4A11-BCDA-6DEBD266A1FA}"/>
    <cellStyle name="Normal 73 31 3" xfId="25128" xr:uid="{BA5AC28D-EBA5-4A2A-B708-85616CBFBF3D}"/>
    <cellStyle name="Normal 73 31 4" xfId="30826" xr:uid="{B80FD540-9A29-44E4-87CA-6A659F5C82E7}"/>
    <cellStyle name="Normal 73 31 5" xfId="36524" xr:uid="{E0BA166C-8AAE-4792-A87F-603B6767F53F}"/>
    <cellStyle name="Normal 73 32" xfId="10496" xr:uid="{83B3F693-40B3-4EDC-BDE6-19939F238869}"/>
    <cellStyle name="Normal 73 32 2" xfId="18593" xr:uid="{A0A2D3FC-2E71-4771-B082-89F48DB98F2B}"/>
    <cellStyle name="Normal 73 32 3" xfId="25129" xr:uid="{7BD32F4A-422A-4133-9E48-344AEFB4050E}"/>
    <cellStyle name="Normal 73 32 4" xfId="30827" xr:uid="{A3F9CC37-36B8-4020-95E1-BFA63B04D39B}"/>
    <cellStyle name="Normal 73 32 5" xfId="36525" xr:uid="{8A66DD0F-A671-4D06-83A1-FE36381B270A}"/>
    <cellStyle name="Normal 73 33" xfId="10497" xr:uid="{3B47968D-C34F-4E7D-A0FC-65997FD95628}"/>
    <cellStyle name="Normal 73 33 2" xfId="18594" xr:uid="{81D0409E-9DE5-486C-83F3-8E28DD600461}"/>
    <cellStyle name="Normal 73 33 3" xfId="25130" xr:uid="{410CF4EA-EF29-4FF3-8CFF-381362322FB2}"/>
    <cellStyle name="Normal 73 33 4" xfId="30828" xr:uid="{8CEFC5F3-A473-477B-BA80-9DC5FC943B4B}"/>
    <cellStyle name="Normal 73 33 5" xfId="36526" xr:uid="{4614A027-907A-459F-B761-3499DBC0E81B}"/>
    <cellStyle name="Normal 73 34" xfId="10498" xr:uid="{36F304F6-C026-4914-AD6B-59228B4E1940}"/>
    <cellStyle name="Normal 73 34 2" xfId="18595" xr:uid="{1B3C8E23-72A3-462A-9C77-10165553684C}"/>
    <cellStyle name="Normal 73 34 3" xfId="25131" xr:uid="{3363352B-4316-4E92-A3D0-F5546125E083}"/>
    <cellStyle name="Normal 73 34 4" xfId="30829" xr:uid="{4D4E6BB0-93C0-4DAE-A120-4CF08D789861}"/>
    <cellStyle name="Normal 73 34 5" xfId="36527" xr:uid="{9D18603A-D688-44AC-BA7D-BCEBFD2F606C}"/>
    <cellStyle name="Normal 73 35" xfId="10499" xr:uid="{CDA71244-24E4-4BF5-B1AF-97907B50E4E1}"/>
    <cellStyle name="Normal 73 35 2" xfId="18596" xr:uid="{ED8080E5-D8E1-45B3-BCC5-A6FC198EEBFD}"/>
    <cellStyle name="Normal 73 35 3" xfId="25132" xr:uid="{1E58E7F5-6169-4CE7-AD67-0575FEA7682C}"/>
    <cellStyle name="Normal 73 35 4" xfId="30830" xr:uid="{28E659EA-6FE9-49BB-9617-BAF9E399FAE6}"/>
    <cellStyle name="Normal 73 35 5" xfId="36528" xr:uid="{DAA2024D-C919-48EC-87D1-6A4BF88C0F55}"/>
    <cellStyle name="Normal 73 36" xfId="10500" xr:uid="{373564EA-B446-49E9-93F2-B15D980FBDB0}"/>
    <cellStyle name="Normal 73 36 2" xfId="18597" xr:uid="{18545168-6CFE-4619-B935-7BB0525B1E1D}"/>
    <cellStyle name="Normal 73 36 3" xfId="25133" xr:uid="{CE37F961-C244-4D65-BDE1-749737428497}"/>
    <cellStyle name="Normal 73 36 4" xfId="30831" xr:uid="{94031123-7C82-42C8-A9D9-BAF0F559F3E1}"/>
    <cellStyle name="Normal 73 36 5" xfId="36529" xr:uid="{8F004B03-31AF-4D15-8EF0-D22750179506}"/>
    <cellStyle name="Normal 73 37" xfId="10501" xr:uid="{CD0A14A9-9721-4D79-B9A2-5A98675B5185}"/>
    <cellStyle name="Normal 73 37 2" xfId="18598" xr:uid="{491F64BD-F6E4-4167-BEE2-9AE1F33F9EAF}"/>
    <cellStyle name="Normal 73 37 3" xfId="25134" xr:uid="{5012A189-DEF4-4D55-BB35-521D8DACCE24}"/>
    <cellStyle name="Normal 73 37 4" xfId="30832" xr:uid="{6033F2A4-56B0-40C8-84CE-9D16A09CC167}"/>
    <cellStyle name="Normal 73 37 5" xfId="36530" xr:uid="{C373032B-30C4-4B86-90CB-940758DC0C7B}"/>
    <cellStyle name="Normal 73 38" xfId="10502" xr:uid="{DE81D376-86D9-4CD3-BD64-E07B56ECE2E3}"/>
    <cellStyle name="Normal 73 38 2" xfId="18599" xr:uid="{C7AA4CAD-DDDE-4596-ACFE-C8E36B7F9A9F}"/>
    <cellStyle name="Normal 73 38 3" xfId="25135" xr:uid="{FDD4C967-E07B-44E7-82C9-1A53A0F4A746}"/>
    <cellStyle name="Normal 73 38 4" xfId="30833" xr:uid="{16245621-FB08-4A14-9A5D-FC6540D62A79}"/>
    <cellStyle name="Normal 73 38 5" xfId="36531" xr:uid="{FDDF72D0-5CF4-4B6F-AF4A-C7FE6BE3E331}"/>
    <cellStyle name="Normal 73 39" xfId="10503" xr:uid="{97B12CA8-480D-42B9-9C9C-F01C015A6645}"/>
    <cellStyle name="Normal 73 39 2" xfId="18600" xr:uid="{7420B0BD-F7DC-412D-83A0-72A5975AC3DD}"/>
    <cellStyle name="Normal 73 39 3" xfId="25136" xr:uid="{B19ED8CE-E543-4EAC-A0ED-102D7C739550}"/>
    <cellStyle name="Normal 73 39 4" xfId="30834" xr:uid="{5305E724-E004-40C6-8E90-D26A616C69D2}"/>
    <cellStyle name="Normal 73 39 5" xfId="36532" xr:uid="{EAA27BE4-C672-4CEA-99F2-94655DD5E850}"/>
    <cellStyle name="Normal 73 4" xfId="10504" xr:uid="{E0487664-FE24-4EA4-BD57-E0545BEA3EFF}"/>
    <cellStyle name="Normal 73 4 2" xfId="10505" xr:uid="{16D9320C-BAC3-4A06-8F00-57EE862FA64E}"/>
    <cellStyle name="Normal 73 4 2 2" xfId="18602" xr:uid="{88BA7EE4-16C4-4D4F-A8D8-D80792520763}"/>
    <cellStyle name="Normal 73 4 2 3" xfId="25138" xr:uid="{81D8C721-454B-492E-8186-74607AD86B18}"/>
    <cellStyle name="Normal 73 4 2 4" xfId="30836" xr:uid="{318FACC1-F7D2-4C2F-BE22-BD8391B67288}"/>
    <cellStyle name="Normal 73 4 2 5" xfId="36534" xr:uid="{729ED2F4-DB44-4438-B677-D6546D924368}"/>
    <cellStyle name="Normal 73 4 3" xfId="10506" xr:uid="{2A589E0B-5377-4203-B5AC-5D5D4541ECA2}"/>
    <cellStyle name="Normal 73 4 4" xfId="10507" xr:uid="{56AD57A7-2D0B-4515-B16C-AF6CE275BAE7}"/>
    <cellStyle name="Normal 73 4 5" xfId="18601" xr:uid="{5BF1CF54-3677-4653-9A94-1F889C8504B3}"/>
    <cellStyle name="Normal 73 4 6" xfId="25137" xr:uid="{31B00E67-6F10-4518-ABE5-D1CA36A41089}"/>
    <cellStyle name="Normal 73 4 7" xfId="30835" xr:uid="{99E05BB6-701D-4B64-A7FA-F3F85BFAC599}"/>
    <cellStyle name="Normal 73 4 8" xfId="36533" xr:uid="{B43D746D-9971-4D46-AAC6-37B9132EC5C2}"/>
    <cellStyle name="Normal 73 40" xfId="10508" xr:uid="{05D21BC1-1953-4DAE-A9E3-DD33736BBA07}"/>
    <cellStyle name="Normal 73 40 2" xfId="18603" xr:uid="{6D24DAC5-3D99-4A93-A221-1D915B36FE25}"/>
    <cellStyle name="Normal 73 40 3" xfId="25139" xr:uid="{615F6C37-FDBD-44FC-827F-CBD8C0F799F2}"/>
    <cellStyle name="Normal 73 40 4" xfId="30837" xr:uid="{EFC14B98-DC9B-4F42-A9A2-40C64C0895FB}"/>
    <cellStyle name="Normal 73 40 5" xfId="36535" xr:uid="{99CE0D5D-28F5-4F7A-811A-F800BCE2C6D9}"/>
    <cellStyle name="Normal 73 41" xfId="10509" xr:uid="{85BAAE94-A6D6-4653-A3DF-C44295498368}"/>
    <cellStyle name="Normal 73 41 2" xfId="18604" xr:uid="{7A7EDC69-A9D5-4EF1-AA01-32F16FA032E0}"/>
    <cellStyle name="Normal 73 41 3" xfId="25140" xr:uid="{9EC04B47-B47C-4C06-BEB2-CF4A955A2C82}"/>
    <cellStyle name="Normal 73 41 4" xfId="30838" xr:uid="{F4FAD489-5237-49BB-84BA-54E4312E24ED}"/>
    <cellStyle name="Normal 73 41 5" xfId="36536" xr:uid="{4BBABDBB-C6DE-4C64-82FD-D66671D4588C}"/>
    <cellStyle name="Normal 73 42" xfId="10510" xr:uid="{1FAEF242-3BDA-47AF-B2A6-D1556A29DA9C}"/>
    <cellStyle name="Normal 73 42 2" xfId="18605" xr:uid="{77DBA24D-0C33-4B97-BC23-74588F8F4461}"/>
    <cellStyle name="Normal 73 42 3" xfId="25141" xr:uid="{8AC216B0-CA22-41A5-A3E2-D13CA91BCAFD}"/>
    <cellStyle name="Normal 73 42 4" xfId="30839" xr:uid="{72FA6C01-8B1F-445C-B5CF-960435835C97}"/>
    <cellStyle name="Normal 73 42 5" xfId="36537" xr:uid="{45E827D2-75A2-4AFF-9264-BBCF78F1E613}"/>
    <cellStyle name="Normal 73 43" xfId="10511" xr:uid="{751783D1-1C88-43B3-B1BB-CB1156EA9722}"/>
    <cellStyle name="Normal 73 43 2" xfId="18606" xr:uid="{1546CBA1-7127-431D-8568-4308AC6EFFEF}"/>
    <cellStyle name="Normal 73 43 3" xfId="25142" xr:uid="{52A1BCBD-9B08-4E5C-BFFA-FAFB0578681C}"/>
    <cellStyle name="Normal 73 43 4" xfId="30840" xr:uid="{BD14E36C-6CD9-46AF-B20D-677A2887A835}"/>
    <cellStyle name="Normal 73 43 5" xfId="36538" xr:uid="{413CC56C-A43A-448F-BE7C-5595DEAA10F1}"/>
    <cellStyle name="Normal 73 44" xfId="10512" xr:uid="{EA0495C1-6BDD-4DEA-825C-5BD1F209AAE0}"/>
    <cellStyle name="Normal 73 44 2" xfId="18607" xr:uid="{49DD135C-9F9A-4F13-9416-2BD34FECE0FB}"/>
    <cellStyle name="Normal 73 44 3" xfId="25143" xr:uid="{5A5DF8C5-73E3-4DBA-B55B-4BB1C57E5728}"/>
    <cellStyle name="Normal 73 44 4" xfId="30841" xr:uid="{176DFD18-3348-481B-A467-01EEFF0ECB53}"/>
    <cellStyle name="Normal 73 44 5" xfId="36539" xr:uid="{24F08444-DEDD-4E9F-8057-23296C3ACB18}"/>
    <cellStyle name="Normal 73 45" xfId="10513" xr:uid="{558C54A5-9317-45FF-8DD1-3E9757BDCC59}"/>
    <cellStyle name="Normal 73 45 2" xfId="18608" xr:uid="{8D85B2B9-4E7F-47A3-B466-D4199BD3E269}"/>
    <cellStyle name="Normal 73 45 3" xfId="25144" xr:uid="{315A6BB5-FB51-4997-8562-87FAFC85EA44}"/>
    <cellStyle name="Normal 73 45 4" xfId="30842" xr:uid="{3B221624-4F7E-489C-8856-9740B637F921}"/>
    <cellStyle name="Normal 73 45 5" xfId="36540" xr:uid="{DA37893E-B6A7-420F-AF3C-8E56D77EC09F}"/>
    <cellStyle name="Normal 73 46" xfId="10514" xr:uid="{C27F0112-61E0-4DB5-A253-939B190D831F}"/>
    <cellStyle name="Normal 73 46 2" xfId="18609" xr:uid="{8AB57D40-7F95-4301-B1EB-FAFDAD6F4EBD}"/>
    <cellStyle name="Normal 73 46 3" xfId="25145" xr:uid="{8F6BA680-02C6-46C6-B06B-41E1F7FDA081}"/>
    <cellStyle name="Normal 73 46 4" xfId="30843" xr:uid="{62FA7699-F2BB-4359-98E7-30ED962E476B}"/>
    <cellStyle name="Normal 73 46 5" xfId="36541" xr:uid="{37E6C535-B9FF-4370-877A-C56F4A2A328E}"/>
    <cellStyle name="Normal 73 47" xfId="10515" xr:uid="{8EFEBB93-DCF7-4CC1-8AE0-D31109A7A339}"/>
    <cellStyle name="Normal 73 47 2" xfId="18610" xr:uid="{EB158D29-DCC8-4FB8-ABF0-0743E9D16098}"/>
    <cellStyle name="Normal 73 47 3" xfId="25146" xr:uid="{AED53E6D-DCE6-44EA-8A0E-610C7EEC1DF6}"/>
    <cellStyle name="Normal 73 47 4" xfId="30844" xr:uid="{CCD2BB55-6181-4A3B-8CCB-40FA98087B63}"/>
    <cellStyle name="Normal 73 47 5" xfId="36542" xr:uid="{E3B10322-83B3-4F9E-BDF1-CD60BFC5237D}"/>
    <cellStyle name="Normal 73 48" xfId="10516" xr:uid="{DE30CFB7-2F75-4A2F-8322-1BAC14514A64}"/>
    <cellStyle name="Normal 73 48 2" xfId="18611" xr:uid="{820C9DCD-B650-4A34-9EE6-2969546C86CA}"/>
    <cellStyle name="Normal 73 48 3" xfId="25147" xr:uid="{E62C976D-5645-47D6-9E6B-0E807B04B034}"/>
    <cellStyle name="Normal 73 48 4" xfId="30845" xr:uid="{E662F85B-AE34-4D63-99E6-74FB1B30892E}"/>
    <cellStyle name="Normal 73 48 5" xfId="36543" xr:uid="{905C2F7B-5E78-400D-97FF-C7C1D9CC5787}"/>
    <cellStyle name="Normal 73 49" xfId="10517" xr:uid="{8A71A59D-15ED-4E5A-A247-18D81590C0F5}"/>
    <cellStyle name="Normal 73 49 2" xfId="18612" xr:uid="{EF288FE1-2234-4D0A-950E-816CDD18D4BE}"/>
    <cellStyle name="Normal 73 49 3" xfId="25148" xr:uid="{4D083AE2-1923-4F6A-8BFC-849BBD186039}"/>
    <cellStyle name="Normal 73 49 4" xfId="30846" xr:uid="{9361EDF0-A19A-4CC6-BD5C-5CDDDF6EE63F}"/>
    <cellStyle name="Normal 73 49 5" xfId="36544" xr:uid="{FDCDD065-DA21-4622-9DB6-BD2CEBEE0C13}"/>
    <cellStyle name="Normal 73 5" xfId="10518" xr:uid="{C114ECD3-0329-4D37-BBAD-9F9C518156F9}"/>
    <cellStyle name="Normal 73 5 2" xfId="10519" xr:uid="{098BB1B9-BBE9-4729-A7F4-451B8ED93416}"/>
    <cellStyle name="Normal 73 5 2 2" xfId="18614" xr:uid="{111D1824-4494-4C77-A555-90C470051E48}"/>
    <cellStyle name="Normal 73 5 2 3" xfId="25150" xr:uid="{A9261147-5F5A-4618-AFD6-F8D04ACA9C9F}"/>
    <cellStyle name="Normal 73 5 2 4" xfId="30848" xr:uid="{E5DBEA8B-45EB-4A28-A7E4-C6547307A368}"/>
    <cellStyle name="Normal 73 5 2 5" xfId="36546" xr:uid="{0AFC737A-EC8B-4A16-B872-18957B29D2E4}"/>
    <cellStyle name="Normal 73 5 3" xfId="10520" xr:uid="{CB9FA3FE-B78C-4AB7-8648-AEBAB1C1DF62}"/>
    <cellStyle name="Normal 73 5 4" xfId="10521" xr:uid="{6F20816B-9DCE-41A5-831E-CBD2DB3B7D93}"/>
    <cellStyle name="Normal 73 5 5" xfId="18613" xr:uid="{3849FDB8-2E6C-4CE1-80C8-91423306B4F8}"/>
    <cellStyle name="Normal 73 5 6" xfId="25149" xr:uid="{3FDBB7C8-B6AB-4179-89DA-D9105531B595}"/>
    <cellStyle name="Normal 73 5 7" xfId="30847" xr:uid="{AD73CE88-6DCD-4C58-9BBD-86EF618DCF73}"/>
    <cellStyle name="Normal 73 5 8" xfId="36545" xr:uid="{FA180775-1B10-42AD-A1E2-DE0E55F947C3}"/>
    <cellStyle name="Normal 73 50" xfId="10522" xr:uid="{4D5E3222-077A-4491-B420-D1E11583B21F}"/>
    <cellStyle name="Normal 73 50 2" xfId="18615" xr:uid="{77852C5D-2A87-4442-AEC7-AF577D7118FF}"/>
    <cellStyle name="Normal 73 50 3" xfId="25151" xr:uid="{CF481E46-843F-46B2-A86E-A962DD22AF70}"/>
    <cellStyle name="Normal 73 50 4" xfId="30849" xr:uid="{3CB77E2D-E733-4B25-A90E-6750708A47B0}"/>
    <cellStyle name="Normal 73 50 5" xfId="36547" xr:uid="{40B5A9FC-4A3B-46C8-9B32-02994458FD0C}"/>
    <cellStyle name="Normal 73 51" xfId="10523" xr:uid="{6632AC10-C322-497C-AEF7-67ABDC60F02C}"/>
    <cellStyle name="Normal 73 51 2" xfId="18616" xr:uid="{D8B01132-26AA-47F8-B7D3-CC14EF768919}"/>
    <cellStyle name="Normal 73 51 3" xfId="25152" xr:uid="{1990D7D7-5F22-4188-9D50-681727695CC7}"/>
    <cellStyle name="Normal 73 51 4" xfId="30850" xr:uid="{EBD0FECA-8A54-44A6-864C-F9909C7D2F44}"/>
    <cellStyle name="Normal 73 51 5" xfId="36548" xr:uid="{39AB9237-E16F-4B21-9D43-612A2CDE00B4}"/>
    <cellStyle name="Normal 73 52" xfId="10524" xr:uid="{387C8718-7CD1-4945-BD92-AD0B64E5554F}"/>
    <cellStyle name="Normal 73 52 2" xfId="18617" xr:uid="{85440593-4C35-45BD-980F-35CC20AED85C}"/>
    <cellStyle name="Normal 73 52 3" xfId="25153" xr:uid="{F1969D82-FBF4-49A5-A13C-58B79D604F62}"/>
    <cellStyle name="Normal 73 52 4" xfId="30851" xr:uid="{35B81FBF-B212-4AA0-860C-5CB49DC8B9CD}"/>
    <cellStyle name="Normal 73 52 5" xfId="36549" xr:uid="{95B7A754-5EEE-4841-B022-197BAEF7B7D8}"/>
    <cellStyle name="Normal 73 53" xfId="10525" xr:uid="{385A6D41-CD13-4E38-9223-02FDD3EECE32}"/>
    <cellStyle name="Normal 73 53 2" xfId="18618" xr:uid="{157AD4FC-F4DD-40C3-A468-86BC1B8478B8}"/>
    <cellStyle name="Normal 73 53 3" xfId="25154" xr:uid="{F4157326-D8FA-4613-B4E2-123B6166CD6B}"/>
    <cellStyle name="Normal 73 53 4" xfId="30852" xr:uid="{87B0EEC5-7CCE-4C32-967E-ED188A623CA5}"/>
    <cellStyle name="Normal 73 53 5" xfId="36550" xr:uid="{36BB5F7E-2DE1-45ED-A7A8-0A0C1456F4CC}"/>
    <cellStyle name="Normal 73 54" xfId="10526" xr:uid="{D9981C3F-BCA1-4AFB-B53F-BD216930A729}"/>
    <cellStyle name="Normal 73 54 2" xfId="18619" xr:uid="{E3B91939-9EFE-421B-9AFE-C68CC09E31A6}"/>
    <cellStyle name="Normal 73 54 3" xfId="25155" xr:uid="{4678449F-F2BB-4A09-A4CF-C029E27AEF8E}"/>
    <cellStyle name="Normal 73 54 4" xfId="30853" xr:uid="{8776CA1E-239F-47E0-AE7B-DF3607CFB4A7}"/>
    <cellStyle name="Normal 73 54 5" xfId="36551" xr:uid="{4F5C47D9-F834-429A-A308-BA329CC98EC0}"/>
    <cellStyle name="Normal 73 55" xfId="10527" xr:uid="{42833180-33DA-4D7C-987C-636CBDB0FB03}"/>
    <cellStyle name="Normal 73 55 2" xfId="18620" xr:uid="{DB23C875-0070-44D5-A7AD-FE63C661EAA3}"/>
    <cellStyle name="Normal 73 55 3" xfId="25156" xr:uid="{94304E47-CD1B-44A6-BC01-2F79D6852432}"/>
    <cellStyle name="Normal 73 55 4" xfId="30854" xr:uid="{33B60BAC-76EB-4201-8FEC-D385715770C4}"/>
    <cellStyle name="Normal 73 55 5" xfId="36552" xr:uid="{B501C2F7-D406-4898-BB52-1C6398A3ED4A}"/>
    <cellStyle name="Normal 73 56" xfId="10528" xr:uid="{BB7B86D2-51AD-464A-8414-979EA1D57293}"/>
    <cellStyle name="Normal 73 56 2" xfId="18621" xr:uid="{2C160722-9BC9-4913-9C77-DBF518E7DC98}"/>
    <cellStyle name="Normal 73 56 3" xfId="25157" xr:uid="{C6BE53D6-9107-4DA3-A9FE-4D99A5F76D7F}"/>
    <cellStyle name="Normal 73 56 4" xfId="30855" xr:uid="{EA258532-BC26-47B3-A525-61BAE1B43C1B}"/>
    <cellStyle name="Normal 73 56 5" xfId="36553" xr:uid="{295CCFC0-BAC4-4D55-8DCC-56C59BA8532E}"/>
    <cellStyle name="Normal 73 57" xfId="10529" xr:uid="{73635D90-451C-476D-9311-5736544E4247}"/>
    <cellStyle name="Normal 73 57 2" xfId="18622" xr:uid="{D826068E-23BF-4151-8E8A-1A7E2E2D7B5B}"/>
    <cellStyle name="Normal 73 57 3" xfId="25158" xr:uid="{E48115D4-A343-4290-A4CA-A252DC1FD008}"/>
    <cellStyle name="Normal 73 57 4" xfId="30856" xr:uid="{19B12B16-D3F8-4AFC-BD8C-BDA427001D63}"/>
    <cellStyle name="Normal 73 57 5" xfId="36554" xr:uid="{13667F67-C37E-49B0-9419-60D03B7FB9CF}"/>
    <cellStyle name="Normal 73 58" xfId="10530" xr:uid="{20020B26-D160-493B-BD48-E3950F2015E1}"/>
    <cellStyle name="Normal 73 58 2" xfId="18623" xr:uid="{40CDCB0E-AC65-4FEB-AD88-C4B74687C196}"/>
    <cellStyle name="Normal 73 58 3" xfId="25159" xr:uid="{E19C86D5-E912-4638-A7D0-E68375B7CC7E}"/>
    <cellStyle name="Normal 73 58 4" xfId="30857" xr:uid="{1FE8AB02-984A-4410-A23E-496990940E0E}"/>
    <cellStyle name="Normal 73 58 5" xfId="36555" xr:uid="{BE7B4F24-61E0-4529-8FE4-30D6BBE33A1F}"/>
    <cellStyle name="Normal 73 59" xfId="10531" xr:uid="{C29E9AB9-A6C4-4AFC-9796-FEA36DE58E39}"/>
    <cellStyle name="Normal 73 59 2" xfId="18624" xr:uid="{D33CF305-947B-40C5-9E03-DF113F16C53F}"/>
    <cellStyle name="Normal 73 59 3" xfId="25160" xr:uid="{60051DFE-9913-4AB6-9FA4-4FE2BAD3F709}"/>
    <cellStyle name="Normal 73 59 4" xfId="30858" xr:uid="{115C7C83-9CC7-4FE8-AA3A-558F193097C4}"/>
    <cellStyle name="Normal 73 59 5" xfId="36556" xr:uid="{D255C8FA-1718-4735-B5BD-BE160D630838}"/>
    <cellStyle name="Normal 73 6" xfId="10532" xr:uid="{40CA6BA0-AB3C-4D3E-B5CE-E656E8B63ED6}"/>
    <cellStyle name="Normal 73 6 2" xfId="10533" xr:uid="{F06389A8-D269-4CBB-B9DA-F7B9A7840A38}"/>
    <cellStyle name="Normal 73 6 2 2" xfId="18626" xr:uid="{9CD587C6-91C7-44A6-B625-73C3567CC1A0}"/>
    <cellStyle name="Normal 73 6 2 3" xfId="25162" xr:uid="{5E37CE84-85E1-4467-938C-461430F52282}"/>
    <cellStyle name="Normal 73 6 2 4" xfId="30860" xr:uid="{660AA8D1-39E1-4AEF-B8E6-4A3F7BBD4F47}"/>
    <cellStyle name="Normal 73 6 2 5" xfId="36558" xr:uid="{AF8166EA-E1B8-46AF-83D8-90432B999264}"/>
    <cellStyle name="Normal 73 6 3" xfId="10534" xr:uid="{A9A3EA5A-609F-420C-B202-DA85BD5CE686}"/>
    <cellStyle name="Normal 73 6 4" xfId="10535" xr:uid="{FDB80D6A-03CE-426F-9887-31BB657F1DC9}"/>
    <cellStyle name="Normal 73 6 5" xfId="18625" xr:uid="{53714AA8-42AD-4EF0-B31C-84D9FD26BAAD}"/>
    <cellStyle name="Normal 73 6 6" xfId="25161" xr:uid="{2A4EC03B-2037-449C-9FFA-5F5E80E36D41}"/>
    <cellStyle name="Normal 73 6 7" xfId="30859" xr:uid="{9A039BCC-3D6B-4FC6-9C13-CA922F2BCEB2}"/>
    <cellStyle name="Normal 73 6 8" xfId="36557" xr:uid="{097F72E5-B9A8-40B8-A574-668E324EA76C}"/>
    <cellStyle name="Normal 73 60" xfId="10536" xr:uid="{017B7072-03B9-4D45-A40F-A66CA4A99EF6}"/>
    <cellStyle name="Normal 73 60 2" xfId="18627" xr:uid="{0EF09246-9472-44A0-9026-EC26F5B666B0}"/>
    <cellStyle name="Normal 73 60 3" xfId="25163" xr:uid="{405D8CC7-DA4B-4825-B6EC-335145DB1C95}"/>
    <cellStyle name="Normal 73 60 4" xfId="30861" xr:uid="{94EDD3D8-516D-47D0-A22D-A84B840BE63E}"/>
    <cellStyle name="Normal 73 60 5" xfId="36559" xr:uid="{38DC69BC-C755-4310-8AD7-059D1309E115}"/>
    <cellStyle name="Normal 73 61" xfId="10537" xr:uid="{40049B9C-8E2D-4B87-8B80-BCBCBFE72564}"/>
    <cellStyle name="Normal 73 61 2" xfId="18628" xr:uid="{6E7D3031-054E-497E-A565-9E6D1F413D7D}"/>
    <cellStyle name="Normal 73 61 3" xfId="25164" xr:uid="{94CE1637-91EE-476E-82CF-2D079BE671CB}"/>
    <cellStyle name="Normal 73 61 4" xfId="30862" xr:uid="{97F009D1-9546-4959-98AE-9180C8C885F5}"/>
    <cellStyle name="Normal 73 61 5" xfId="36560" xr:uid="{61546923-4D27-4150-85A3-4556B410FBDD}"/>
    <cellStyle name="Normal 73 62" xfId="10538" xr:uid="{07EC943D-7AB2-438B-AD6F-C8B4C12D1B9C}"/>
    <cellStyle name="Normal 73 62 2" xfId="18629" xr:uid="{3765628C-AE56-48C7-9CE3-E02E5A21F6A8}"/>
    <cellStyle name="Normal 73 62 3" xfId="25165" xr:uid="{1281D021-C923-4D8B-9EF8-CA9A20C23404}"/>
    <cellStyle name="Normal 73 62 4" xfId="30863" xr:uid="{88A5C9F9-6A78-4CE0-B322-8C254F6F8D11}"/>
    <cellStyle name="Normal 73 62 5" xfId="36561" xr:uid="{E872D18E-F6B9-4BD5-8779-48A6407E5C93}"/>
    <cellStyle name="Normal 73 7" xfId="10539" xr:uid="{7E15A93B-E900-4ED7-A70D-C4CA7D2D0FE3}"/>
    <cellStyle name="Normal 73 7 2" xfId="10540" xr:uid="{459A09B1-272A-40AC-BC66-66C61B58CE07}"/>
    <cellStyle name="Normal 73 7 2 2" xfId="18631" xr:uid="{0753C9AA-C59E-4E7B-A647-3377A40FA52C}"/>
    <cellStyle name="Normal 73 7 2 3" xfId="25167" xr:uid="{23F5F413-65D4-484A-BC89-7C15A113A279}"/>
    <cellStyle name="Normal 73 7 2 4" xfId="30865" xr:uid="{2B47836E-EB66-4B91-B6B1-EF1EE0D437B4}"/>
    <cellStyle name="Normal 73 7 2 5" xfId="36563" xr:uid="{6E30EFF1-354B-4E0F-AD46-F38D5FA81DD5}"/>
    <cellStyle name="Normal 73 7 3" xfId="10541" xr:uid="{6AF8453D-278A-45F8-A2B0-FE9E64F27B3D}"/>
    <cellStyle name="Normal 73 7 4" xfId="10542" xr:uid="{802BFDC3-715F-4176-B9A4-2887282F5A48}"/>
    <cellStyle name="Normal 73 7 5" xfId="18630" xr:uid="{79A22B3A-727F-43D1-BB28-07EF805646B8}"/>
    <cellStyle name="Normal 73 7 6" xfId="25166" xr:uid="{EA46315C-62DF-40D5-8988-D408C92DB545}"/>
    <cellStyle name="Normal 73 7 7" xfId="30864" xr:uid="{65BB09FF-17A9-47E9-96AB-E72090FE0C96}"/>
    <cellStyle name="Normal 73 7 8" xfId="36562" xr:uid="{8E4A595C-9111-446A-99AC-0AF970B78865}"/>
    <cellStyle name="Normal 73 8" xfId="10543" xr:uid="{9761246D-A3EA-4FD9-8958-5E1904123E8B}"/>
    <cellStyle name="Normal 73 8 2" xfId="10544" xr:uid="{9358D637-B5DA-463F-B7E0-32FB84FCDD7A}"/>
    <cellStyle name="Normal 73 8 2 2" xfId="18633" xr:uid="{84989DF9-61FD-4128-9BC9-BA16C31AA451}"/>
    <cellStyle name="Normal 73 8 2 3" xfId="25169" xr:uid="{091BF6A5-E5DE-4387-91C1-6BF07F73DF48}"/>
    <cellStyle name="Normal 73 8 2 4" xfId="30867" xr:uid="{E62A26A9-9BDC-4F6D-89AB-1D5B68CD5C1C}"/>
    <cellStyle name="Normal 73 8 2 5" xfId="36565" xr:uid="{38C2E69E-AF92-4186-A2B0-6BF8C5EC97D3}"/>
    <cellStyle name="Normal 73 8 3" xfId="10545" xr:uid="{9C33562D-BB07-4AF5-B798-90DD0E87484B}"/>
    <cellStyle name="Normal 73 8 4" xfId="10546" xr:uid="{EB629181-138D-4B0E-946A-63A40A1156E4}"/>
    <cellStyle name="Normal 73 8 5" xfId="18632" xr:uid="{E759B46C-BD88-4E52-AD41-5650FCE28B4F}"/>
    <cellStyle name="Normal 73 8 6" xfId="25168" xr:uid="{6BD15CAD-5BBE-428A-B4C3-448DA983ACFA}"/>
    <cellStyle name="Normal 73 8 7" xfId="30866" xr:uid="{83558EF1-F0C5-4788-B4DE-0540143BACDE}"/>
    <cellStyle name="Normal 73 8 8" xfId="36564" xr:uid="{251FE96B-CA68-4771-8C13-E543BE7C8EBA}"/>
    <cellStyle name="Normal 73 9" xfId="10547" xr:uid="{691A5F07-926A-4B59-A80F-CE3554ABE2CA}"/>
    <cellStyle name="Normal 73 9 2" xfId="10548" xr:uid="{E8A66190-89BA-4737-A999-8AC1BA21D568}"/>
    <cellStyle name="Normal 73 9 2 2" xfId="18635" xr:uid="{EB8C9208-0004-4FC2-82E7-4C8F5C7DA839}"/>
    <cellStyle name="Normal 73 9 2 3" xfId="25171" xr:uid="{52C42B0B-22AA-41BB-9831-99CF8515FB06}"/>
    <cellStyle name="Normal 73 9 2 4" xfId="30869" xr:uid="{B5BCC4D5-D15A-4FD6-BF1D-744E20F15E3F}"/>
    <cellStyle name="Normal 73 9 2 5" xfId="36567" xr:uid="{5BA498BE-B276-4108-854F-621B3B488D6B}"/>
    <cellStyle name="Normal 73 9 3" xfId="10549" xr:uid="{B6FD2211-8A4F-4DC2-9754-600CF91AC2EB}"/>
    <cellStyle name="Normal 73 9 4" xfId="10550" xr:uid="{DAA7C2BB-A40F-4745-9B6F-262C02EC9368}"/>
    <cellStyle name="Normal 73 9 5" xfId="18634" xr:uid="{99D408A3-12B5-4435-AAAA-9AA83CC9F1CE}"/>
    <cellStyle name="Normal 73 9 6" xfId="25170" xr:uid="{8576D2C5-FB46-489F-B949-C208B887EF0A}"/>
    <cellStyle name="Normal 73 9 7" xfId="30868" xr:uid="{F7BDF9D2-75A2-4B94-858E-B06F0B6B0008}"/>
    <cellStyle name="Normal 73 9 8" xfId="36566" xr:uid="{5BB0ABE3-F1A8-49AB-A6FB-3B3512F2B316}"/>
    <cellStyle name="Normal 74" xfId="1241" xr:uid="{A2C919F5-1ACA-4708-923C-096F3E271D62}"/>
    <cellStyle name="Normal 74 10" xfId="10551" xr:uid="{FF954342-D283-4B7E-A55D-DDEF09EB2508}"/>
    <cellStyle name="Normal 74 10 2" xfId="10552" xr:uid="{B27F3A10-BC86-4482-A817-2A274595368E}"/>
    <cellStyle name="Normal 74 10 2 2" xfId="18637" xr:uid="{11D8B8AB-EA90-48BE-81BE-8FFFB650E03E}"/>
    <cellStyle name="Normal 74 10 2 3" xfId="25173" xr:uid="{7421E653-F681-4FF9-9662-DCFF57606155}"/>
    <cellStyle name="Normal 74 10 2 4" xfId="30871" xr:uid="{E78E9BD8-4B1F-4501-B35D-AF3AFAB4B907}"/>
    <cellStyle name="Normal 74 10 2 5" xfId="36569" xr:uid="{FCA943E8-4603-4BCA-A802-3CD6F882725A}"/>
    <cellStyle name="Normal 74 10 3" xfId="10553" xr:uid="{001C9A97-BDF3-44B7-A818-0299812764D5}"/>
    <cellStyle name="Normal 74 10 4" xfId="10554" xr:uid="{28925DAF-9DDD-46C2-9F40-18D455121ECC}"/>
    <cellStyle name="Normal 74 10 5" xfId="18636" xr:uid="{C7CF281F-F67E-40B7-9BAD-014202A63F5F}"/>
    <cellStyle name="Normal 74 10 6" xfId="25172" xr:uid="{6A830B32-8674-4AA0-91EF-515107D6AE7C}"/>
    <cellStyle name="Normal 74 10 7" xfId="30870" xr:uid="{A763E7A8-E23A-4721-910D-33C0D24762FF}"/>
    <cellStyle name="Normal 74 10 8" xfId="36568" xr:uid="{DD72111B-9C0C-4482-80DF-D4EE905E6FF6}"/>
    <cellStyle name="Normal 74 11" xfId="10555" xr:uid="{C33656A5-6F47-4C4A-BCCC-052D0223BCCA}"/>
    <cellStyle name="Normal 74 11 2" xfId="10556" xr:uid="{1C3DCB43-920E-4E2F-84BF-6543B7522578}"/>
    <cellStyle name="Normal 74 11 2 2" xfId="18639" xr:uid="{28CB6F5F-6B03-40A0-A18C-5E1AB7ECE2CF}"/>
    <cellStyle name="Normal 74 11 2 3" xfId="25175" xr:uid="{3E8EA711-00D2-4C2E-A16D-5217A75FAA60}"/>
    <cellStyle name="Normal 74 11 2 4" xfId="30873" xr:uid="{2DF89778-3187-4723-83B9-1C783511BBB6}"/>
    <cellStyle name="Normal 74 11 2 5" xfId="36571" xr:uid="{E39A5E62-77CC-4904-95A3-BBB22B1F9977}"/>
    <cellStyle name="Normal 74 11 3" xfId="10557" xr:uid="{5F9E1543-7F0A-448C-BC4C-53A7186DE63F}"/>
    <cellStyle name="Normal 74 11 4" xfId="10558" xr:uid="{AF959862-719D-4786-B388-4370BB63129A}"/>
    <cellStyle name="Normal 74 11 5" xfId="18638" xr:uid="{EFE56F83-5DBB-45FA-ACB8-69D03FF168ED}"/>
    <cellStyle name="Normal 74 11 6" xfId="25174" xr:uid="{972114AD-DAD2-4A28-BA25-F4CB3F663A1E}"/>
    <cellStyle name="Normal 74 11 7" xfId="30872" xr:uid="{4AA0ED52-8DF4-482E-A50F-A845DF5E0F22}"/>
    <cellStyle name="Normal 74 11 8" xfId="36570" xr:uid="{969B5462-EB53-45A5-A75A-F12E0F88303C}"/>
    <cellStyle name="Normal 74 12" xfId="10559" xr:uid="{8709C45E-77CC-4E93-B6D9-680C305B6191}"/>
    <cellStyle name="Normal 74 12 2" xfId="10560" xr:uid="{F620BFBB-D9A2-4940-A294-85867B7C438E}"/>
    <cellStyle name="Normal 74 12 2 2" xfId="18641" xr:uid="{16A77B00-B3A7-48F9-A026-2158EC1B8A1E}"/>
    <cellStyle name="Normal 74 12 2 3" xfId="25177" xr:uid="{5462247B-C80D-4E03-82A5-4CCE2C1B2FF8}"/>
    <cellStyle name="Normal 74 12 2 4" xfId="30875" xr:uid="{B0055CDC-1772-4149-B38C-C22A043D0E33}"/>
    <cellStyle name="Normal 74 12 2 5" xfId="36573" xr:uid="{5E0D0F20-FC9B-49DB-B772-97A4491DA4A4}"/>
    <cellStyle name="Normal 74 12 3" xfId="10561" xr:uid="{2F4B0108-EC15-4112-BA5B-1F46F0B0DB76}"/>
    <cellStyle name="Normal 74 12 4" xfId="10562" xr:uid="{D3B5B2D5-3C2B-4228-828C-CCC5940D01EE}"/>
    <cellStyle name="Normal 74 12 5" xfId="18640" xr:uid="{02F3ECF9-7BB2-47F3-AC20-A158CD5C96FC}"/>
    <cellStyle name="Normal 74 12 6" xfId="25176" xr:uid="{B1925D8E-1DB8-454E-A630-DCAB8428C490}"/>
    <cellStyle name="Normal 74 12 7" xfId="30874" xr:uid="{2E696931-DFFA-454A-BCC0-787ACC1C9B2A}"/>
    <cellStyle name="Normal 74 12 8" xfId="36572" xr:uid="{11805DD9-1F59-43E3-8231-5878703E9A52}"/>
    <cellStyle name="Normal 74 13" xfId="10563" xr:uid="{ACCD4B14-54CE-4A65-8932-76593BDB7125}"/>
    <cellStyle name="Normal 74 13 2" xfId="10564" xr:uid="{D66B4D0C-DB50-438D-BAB3-5D7F0F60CABD}"/>
    <cellStyle name="Normal 74 13 2 2" xfId="18643" xr:uid="{9165EC96-4E62-4CF3-893C-E88C70E3E8EE}"/>
    <cellStyle name="Normal 74 13 2 3" xfId="25179" xr:uid="{CF805CA0-B9AF-4A3D-93D6-4EF09D74726F}"/>
    <cellStyle name="Normal 74 13 2 4" xfId="30877" xr:uid="{9E30E747-8ED2-48B5-A5D9-954AAD15EF6D}"/>
    <cellStyle name="Normal 74 13 2 5" xfId="36575" xr:uid="{56C14FA7-3B08-4CA7-BD50-5962950F9B4E}"/>
    <cellStyle name="Normal 74 13 3" xfId="10565" xr:uid="{771E0375-9190-4CD7-910E-26F956C6AE38}"/>
    <cellStyle name="Normal 74 13 4" xfId="10566" xr:uid="{D97AB252-D8D0-496D-8F49-FB20538AAF37}"/>
    <cellStyle name="Normal 74 13 5" xfId="18642" xr:uid="{4F7E4727-DEA7-4326-B3D0-7E1C3CFDDC7B}"/>
    <cellStyle name="Normal 74 13 6" xfId="25178" xr:uid="{407BE041-6EFA-4671-98D7-DC375F2772BC}"/>
    <cellStyle name="Normal 74 13 7" xfId="30876" xr:uid="{76A1CE49-5C48-4636-9225-8F9368875726}"/>
    <cellStyle name="Normal 74 13 8" xfId="36574" xr:uid="{DC0D8AD5-AAB8-4559-87D1-DD20830B5D1C}"/>
    <cellStyle name="Normal 74 14" xfId="10567" xr:uid="{58896D4D-DC9F-4078-B4ED-0A5A7C61E2EA}"/>
    <cellStyle name="Normal 74 14 2" xfId="10568" xr:uid="{FB9824BD-76D8-4622-B9E4-83E129ABB087}"/>
    <cellStyle name="Normal 74 14 2 2" xfId="18645" xr:uid="{1B2963D1-0774-4C9A-A2D2-95F2191EA19E}"/>
    <cellStyle name="Normal 74 14 2 3" xfId="25181" xr:uid="{87B40045-B1F1-4674-8274-FDBE5128931C}"/>
    <cellStyle name="Normal 74 14 2 4" xfId="30879" xr:uid="{5951AD0C-43E2-4AB5-BC87-10218EAE3F21}"/>
    <cellStyle name="Normal 74 14 2 5" xfId="36577" xr:uid="{663157C4-61DB-4FDC-9610-C05C646AB3FA}"/>
    <cellStyle name="Normal 74 14 3" xfId="10569" xr:uid="{6744188F-AC98-4420-B642-B378EAC723BC}"/>
    <cellStyle name="Normal 74 14 4" xfId="10570" xr:uid="{0DD74797-1B57-4F5A-A5ED-F8EB813FD7B5}"/>
    <cellStyle name="Normal 74 14 5" xfId="18644" xr:uid="{877CB641-FB33-4120-B371-D2D5C2A41F6A}"/>
    <cellStyle name="Normal 74 14 6" xfId="25180" xr:uid="{E3611E4B-5E93-43CB-AC61-4BE57BF9253A}"/>
    <cellStyle name="Normal 74 14 7" xfId="30878" xr:uid="{433D3E57-7AE3-400D-8677-DD9200F9C4BB}"/>
    <cellStyle name="Normal 74 14 8" xfId="36576" xr:uid="{9FE36850-F891-4EE3-8188-7A44F4D200CB}"/>
    <cellStyle name="Normal 74 15" xfId="10571" xr:uid="{BE3ED38D-1C04-4BEE-8BDB-C46FBE818C1D}"/>
    <cellStyle name="Normal 74 15 2" xfId="10572" xr:uid="{453C2DA5-74CF-4364-A462-7A8441D5DDB7}"/>
    <cellStyle name="Normal 74 15 2 2" xfId="18647" xr:uid="{FD7E9F74-2765-471A-8736-CF86D49E5342}"/>
    <cellStyle name="Normal 74 15 2 3" xfId="25183" xr:uid="{D24EF17C-5627-4FE2-AC86-43F2DF2B5402}"/>
    <cellStyle name="Normal 74 15 2 4" xfId="30881" xr:uid="{AD6F114E-BC73-476A-804A-FCB8A9702DD6}"/>
    <cellStyle name="Normal 74 15 2 5" xfId="36579" xr:uid="{A2C344F7-5811-4A3A-AECE-7E00597A7F1A}"/>
    <cellStyle name="Normal 74 15 3" xfId="10573" xr:uid="{6CBF32FA-8160-4F7A-A1D5-1C6E33A53062}"/>
    <cellStyle name="Normal 74 15 4" xfId="10574" xr:uid="{B4ADA2AC-6018-47CD-BF52-10C6712501D7}"/>
    <cellStyle name="Normal 74 15 5" xfId="18646" xr:uid="{3B7692CB-9495-40AD-9641-E6B69AE7F308}"/>
    <cellStyle name="Normal 74 15 6" xfId="25182" xr:uid="{842AA142-7572-4081-9E49-37270B964025}"/>
    <cellStyle name="Normal 74 15 7" xfId="30880" xr:uid="{CACF33BA-F612-43F5-A230-0105E1832C9D}"/>
    <cellStyle name="Normal 74 15 8" xfId="36578" xr:uid="{C41FA7D6-096C-4E40-9CAB-AAC5137C0DBE}"/>
    <cellStyle name="Normal 74 16" xfId="10575" xr:uid="{C1232A22-8BF9-4FF0-B9AF-F3B3C9709C8E}"/>
    <cellStyle name="Normal 74 16 2" xfId="10576" xr:uid="{5F1D42AC-E1C8-487D-ACAB-C2FD253F1072}"/>
    <cellStyle name="Normal 74 16 2 2" xfId="18649" xr:uid="{56A69CC2-AF4D-48B6-9CA8-C0B6A85B8AA2}"/>
    <cellStyle name="Normal 74 16 2 3" xfId="25185" xr:uid="{A10D699F-C126-4096-ADAC-A83711B8D872}"/>
    <cellStyle name="Normal 74 16 2 4" xfId="30883" xr:uid="{B2D563DA-64BB-4EE0-A7D5-70E693CC5775}"/>
    <cellStyle name="Normal 74 16 2 5" xfId="36581" xr:uid="{F8035AD4-27A8-4680-AA69-FA6B366F9B6E}"/>
    <cellStyle name="Normal 74 16 3" xfId="10577" xr:uid="{C01FA75B-969D-4166-BC71-183684C16947}"/>
    <cellStyle name="Normal 74 16 4" xfId="10578" xr:uid="{D92792D5-C3C6-43B3-9FD2-3F2B6CFB3AC6}"/>
    <cellStyle name="Normal 74 16 5" xfId="18648" xr:uid="{B8CD9CA7-8320-4195-B87A-27AFE44A53A8}"/>
    <cellStyle name="Normal 74 16 6" xfId="25184" xr:uid="{9113992D-DD50-442C-9CA5-F1D80F45109D}"/>
    <cellStyle name="Normal 74 16 7" xfId="30882" xr:uid="{02BCFFC3-8854-49D7-A54E-DFAD4B537FAC}"/>
    <cellStyle name="Normal 74 16 8" xfId="36580" xr:uid="{73E7AE9C-B590-4F2F-9A90-F79D9376BEF9}"/>
    <cellStyle name="Normal 74 17" xfId="10579" xr:uid="{787354CB-5903-4105-875F-5BF2B2C050F4}"/>
    <cellStyle name="Normal 74 17 2" xfId="10580" xr:uid="{A8E364CA-39F4-4891-9D2C-2ECFD77D5CFF}"/>
    <cellStyle name="Normal 74 17 2 2" xfId="18651" xr:uid="{A7E3F81F-2CC8-4A06-ADB2-F9E7A4482AEF}"/>
    <cellStyle name="Normal 74 17 2 3" xfId="25187" xr:uid="{DD17B648-8A64-4EBA-95E3-5B5F6606886C}"/>
    <cellStyle name="Normal 74 17 2 4" xfId="30885" xr:uid="{45888C21-8F1D-4A2E-BAA9-11454622BE19}"/>
    <cellStyle name="Normal 74 17 2 5" xfId="36583" xr:uid="{9E5E4CF7-C999-4429-A918-28EF6D4C9B22}"/>
    <cellStyle name="Normal 74 17 3" xfId="10581" xr:uid="{AFB8B42F-3DDB-4560-92A2-FDA911321053}"/>
    <cellStyle name="Normal 74 17 4" xfId="10582" xr:uid="{E82A399C-704B-4DD9-90DB-3910A322CB78}"/>
    <cellStyle name="Normal 74 17 5" xfId="18650" xr:uid="{392F02B7-4CD5-4E63-A282-934643F4E6FF}"/>
    <cellStyle name="Normal 74 17 6" xfId="25186" xr:uid="{6C029A7D-C12F-4143-AD1C-96B4C630AE25}"/>
    <cellStyle name="Normal 74 17 7" xfId="30884" xr:uid="{0CAFE14C-B695-4825-A566-04FC7B7FCCBB}"/>
    <cellStyle name="Normal 74 17 8" xfId="36582" xr:uid="{017E5FA5-27F3-47D4-BA18-7D387FB35830}"/>
    <cellStyle name="Normal 74 18" xfId="10583" xr:uid="{97C9DF11-B4BD-401F-B54A-BF650245A2B7}"/>
    <cellStyle name="Normal 74 18 2" xfId="10584" xr:uid="{DA9B1C5B-F3D6-43D0-AB9D-4B3C47F6D25F}"/>
    <cellStyle name="Normal 74 18 2 2" xfId="18653" xr:uid="{F2EFAD48-A180-4D57-BC59-285FB3D4F44E}"/>
    <cellStyle name="Normal 74 18 2 3" xfId="25189" xr:uid="{AA018814-4E43-4002-A9BA-5E28CFEE9EDD}"/>
    <cellStyle name="Normal 74 18 2 4" xfId="30887" xr:uid="{4FCECB98-555F-4F2F-85A6-E11AAF21EE14}"/>
    <cellStyle name="Normal 74 18 2 5" xfId="36585" xr:uid="{A0C415D5-18FA-4EB1-9448-A34CBA58D85A}"/>
    <cellStyle name="Normal 74 18 3" xfId="10585" xr:uid="{27E99E45-3F35-4294-8D42-D6EA69D064B0}"/>
    <cellStyle name="Normal 74 18 4" xfId="10586" xr:uid="{2ED41901-A255-411B-AA19-662B08026ED0}"/>
    <cellStyle name="Normal 74 18 5" xfId="18652" xr:uid="{AC560127-BAC3-4F74-9398-63EB9151D897}"/>
    <cellStyle name="Normal 74 18 6" xfId="25188" xr:uid="{E5ABB1A4-7BC0-46C8-89D2-7AB3434DE146}"/>
    <cellStyle name="Normal 74 18 7" xfId="30886" xr:uid="{C987372F-FF78-4A9E-B5E9-C4153D76C97F}"/>
    <cellStyle name="Normal 74 18 8" xfId="36584" xr:uid="{C31799B2-C03E-48C3-8A8A-F4D77984803B}"/>
    <cellStyle name="Normal 74 19" xfId="10587" xr:uid="{CC7CBB93-BC06-42EC-A0A0-135262DE9E53}"/>
    <cellStyle name="Normal 74 19 2" xfId="10588" xr:uid="{68ABA601-12D2-4B91-96C6-1B96DA5B17DE}"/>
    <cellStyle name="Normal 74 19 2 2" xfId="18655" xr:uid="{1D29B946-77B0-4539-9F76-E1BB48EA740A}"/>
    <cellStyle name="Normal 74 19 2 3" xfId="25191" xr:uid="{8346F6F7-32F7-4CD0-98AF-8BFF4A5139D8}"/>
    <cellStyle name="Normal 74 19 2 4" xfId="30889" xr:uid="{148D065D-E804-4E29-96F9-BFAB0D0E7738}"/>
    <cellStyle name="Normal 74 19 2 5" xfId="36587" xr:uid="{EC291211-3664-402C-8D28-8DA7A002BF0B}"/>
    <cellStyle name="Normal 74 19 3" xfId="10589" xr:uid="{8BBC5A66-2575-438F-AF95-4D0493E5029F}"/>
    <cellStyle name="Normal 74 19 4" xfId="10590" xr:uid="{BD0ADE87-00D3-4A6D-B782-AE8C3BB4D757}"/>
    <cellStyle name="Normal 74 19 5" xfId="18654" xr:uid="{CB7A567C-3669-4EC8-9126-B905428C4233}"/>
    <cellStyle name="Normal 74 19 6" xfId="25190" xr:uid="{42B30224-556D-4876-90BE-ED64E9CBEA62}"/>
    <cellStyle name="Normal 74 19 7" xfId="30888" xr:uid="{ED5ED2F8-25B2-40CC-8B7D-B1D5B4081D41}"/>
    <cellStyle name="Normal 74 19 8" xfId="36586" xr:uid="{12F0CC76-1815-4D66-808B-75A359993038}"/>
    <cellStyle name="Normal 74 2" xfId="1242" xr:uid="{EFDAD6C7-A231-4A7A-8F21-A22735728BF0}"/>
    <cellStyle name="Normal 74 2 2" xfId="10591" xr:uid="{5A88B95A-F9FD-429A-8891-EA063B7B6EB7}"/>
    <cellStyle name="Normal 74 2 2 2" xfId="18656" xr:uid="{A6CA122E-78A3-4EBD-8FB6-8FD2A16B270D}"/>
    <cellStyle name="Normal 74 2 2 3" xfId="25192" xr:uid="{51AABC2D-0C9E-4246-BD60-52731FE41295}"/>
    <cellStyle name="Normal 74 2 2 4" xfId="30890" xr:uid="{6A68EDA9-34CE-46B3-8E13-F3416C21DB5B}"/>
    <cellStyle name="Normal 74 2 2 5" xfId="36588" xr:uid="{2A2EC317-3B76-4140-B220-B4743BA2B0E3}"/>
    <cellStyle name="Normal 74 2 3" xfId="10592" xr:uid="{C8F40ACA-2132-4D34-AAE6-2C13CAF81080}"/>
    <cellStyle name="Normal 74 2 4" xfId="10593" xr:uid="{0166D786-B249-4AAC-95F4-3E0D9510AE66}"/>
    <cellStyle name="Normal 74 20" xfId="10594" xr:uid="{27658B47-3813-4524-82E6-7910B66EB1E7}"/>
    <cellStyle name="Normal 74 20 2" xfId="18657" xr:uid="{9DF46315-4D4B-42F0-AD70-6EFFCCAA925D}"/>
    <cellStyle name="Normal 74 20 3" xfId="25193" xr:uid="{C0AC5A5A-43E1-4A99-9B82-AB7CE4A9ED96}"/>
    <cellStyle name="Normal 74 20 4" xfId="30891" xr:uid="{AEEE417D-9562-4478-9383-4249D958E9E9}"/>
    <cellStyle name="Normal 74 20 5" xfId="36589" xr:uid="{6389F53D-D64B-48C8-BFD9-631B304FD596}"/>
    <cellStyle name="Normal 74 21" xfId="10595" xr:uid="{DE92EEDF-35EB-4BCE-A2D6-57815B5AC7B3}"/>
    <cellStyle name="Normal 74 21 2" xfId="18658" xr:uid="{518CE991-0326-4AF4-B240-58331E36BE1F}"/>
    <cellStyle name="Normal 74 21 3" xfId="25194" xr:uid="{2BC38AC9-CFBC-439A-8E84-E9349C83123B}"/>
    <cellStyle name="Normal 74 21 4" xfId="30892" xr:uid="{559DD6C8-7F0D-447F-8F0A-1C7445D0FC16}"/>
    <cellStyle name="Normal 74 21 5" xfId="36590" xr:uid="{9886475D-A022-46C5-B200-299AFACA3837}"/>
    <cellStyle name="Normal 74 22" xfId="10596" xr:uid="{1C9E1C7D-3ED4-44D8-8974-9B9E13299210}"/>
    <cellStyle name="Normal 74 22 2" xfId="18659" xr:uid="{FEB65BD5-FAE3-44E7-9B88-A8688235D614}"/>
    <cellStyle name="Normal 74 22 3" xfId="25195" xr:uid="{60752906-1E30-49A2-9455-79A2ADBB8629}"/>
    <cellStyle name="Normal 74 22 4" xfId="30893" xr:uid="{170041DE-A9A7-48E4-877D-3BC840905B2B}"/>
    <cellStyle name="Normal 74 22 5" xfId="36591" xr:uid="{B3D4D073-4BF7-4671-92AE-4F29034B99B7}"/>
    <cellStyle name="Normal 74 23" xfId="10597" xr:uid="{CF47B400-DF34-46F2-AB03-4FFA5DFD8F79}"/>
    <cellStyle name="Normal 74 23 2" xfId="18660" xr:uid="{B2DC89FD-6686-4FF5-83EE-00043031A3EF}"/>
    <cellStyle name="Normal 74 23 3" xfId="25196" xr:uid="{FCD43742-7F61-46E0-8308-744323C69C5E}"/>
    <cellStyle name="Normal 74 23 4" xfId="30894" xr:uid="{43D7D1F1-5094-43CD-A0B2-939B12A56325}"/>
    <cellStyle name="Normal 74 23 5" xfId="36592" xr:uid="{C532043B-E84E-4C81-BC61-DC3D8B761FD4}"/>
    <cellStyle name="Normal 74 24" xfId="10598" xr:uid="{3D71DA58-DC9E-4ACC-A6B3-0A12F24FD78A}"/>
    <cellStyle name="Normal 74 24 2" xfId="18661" xr:uid="{D39F8921-1944-4992-BD07-991536550F77}"/>
    <cellStyle name="Normal 74 24 3" xfId="25197" xr:uid="{3DE16AF6-E9CA-4537-B1B7-5FFEF123AF9A}"/>
    <cellStyle name="Normal 74 24 4" xfId="30895" xr:uid="{5B29735C-CD1A-42B9-90A3-F705F071B73A}"/>
    <cellStyle name="Normal 74 24 5" xfId="36593" xr:uid="{A160CAB8-2228-498A-9512-AEF33298F30B}"/>
    <cellStyle name="Normal 74 25" xfId="10599" xr:uid="{FDE1EF80-8CAD-4E09-BF85-54E35A0361EA}"/>
    <cellStyle name="Normal 74 25 2" xfId="18662" xr:uid="{C03392C0-1275-4F4A-A3BD-CB5A1F344270}"/>
    <cellStyle name="Normal 74 25 3" xfId="25198" xr:uid="{5510AAA4-2926-4A3A-B275-586A78784EB9}"/>
    <cellStyle name="Normal 74 25 4" xfId="30896" xr:uid="{6B4F0E42-2B8A-4E39-A6E6-8B3C079A51D1}"/>
    <cellStyle name="Normal 74 25 5" xfId="36594" xr:uid="{8F4893B0-FB53-4B2A-8510-F296B0B7FA61}"/>
    <cellStyle name="Normal 74 26" xfId="10600" xr:uid="{E930B896-4F40-44F5-B3A8-22E8E06E4886}"/>
    <cellStyle name="Normal 74 26 2" xfId="18663" xr:uid="{604C6EDC-F70D-4252-ADC6-F79D7E21DB38}"/>
    <cellStyle name="Normal 74 26 3" xfId="25199" xr:uid="{BF4BF8A4-5290-4510-9EAC-359C96EE7BC5}"/>
    <cellStyle name="Normal 74 26 4" xfId="30897" xr:uid="{6FB8CE57-CAE7-4895-AF5E-37836A65E33E}"/>
    <cellStyle name="Normal 74 26 5" xfId="36595" xr:uid="{C13D869A-B7F9-4A03-9817-A699C09DFFF2}"/>
    <cellStyle name="Normal 74 27" xfId="10601" xr:uid="{FEE2AFDA-C95B-4620-B6BE-1A61FE51AC3C}"/>
    <cellStyle name="Normal 74 27 2" xfId="18664" xr:uid="{4023606B-4C5B-4732-9439-55A46F1546CE}"/>
    <cellStyle name="Normal 74 27 3" xfId="25200" xr:uid="{D08A7084-EC99-4FE5-9452-AEC16976D17A}"/>
    <cellStyle name="Normal 74 27 4" xfId="30898" xr:uid="{1C8F42A4-E4D3-4C74-B143-EF78352615B7}"/>
    <cellStyle name="Normal 74 27 5" xfId="36596" xr:uid="{D2011174-046C-4469-9E65-276161039A26}"/>
    <cellStyle name="Normal 74 28" xfId="10602" xr:uid="{9466D5E3-CB89-481A-A5CC-F8D59C901173}"/>
    <cellStyle name="Normal 74 28 2" xfId="18665" xr:uid="{105D5D82-5531-4A16-A437-BD3B7553C49E}"/>
    <cellStyle name="Normal 74 28 3" xfId="25201" xr:uid="{8D4C807E-6514-4520-9147-A81363005E2A}"/>
    <cellStyle name="Normal 74 28 4" xfId="30899" xr:uid="{734AE9DB-E6B0-4956-B83D-4E6FD6A28597}"/>
    <cellStyle name="Normal 74 28 5" xfId="36597" xr:uid="{67B1307D-668C-4FB6-A334-BE9ED720BF48}"/>
    <cellStyle name="Normal 74 29" xfId="10603" xr:uid="{A797C8B3-3597-4ADE-9CAA-43B6DA4BB5C0}"/>
    <cellStyle name="Normal 74 29 2" xfId="18666" xr:uid="{6ECBF526-B084-4D01-86E0-8D1E293736A9}"/>
    <cellStyle name="Normal 74 29 3" xfId="25202" xr:uid="{0ECAAE04-5493-464E-8E20-F8A2743A90E1}"/>
    <cellStyle name="Normal 74 29 4" xfId="30900" xr:uid="{03B412AE-F192-4D0E-93DC-358E1E88D227}"/>
    <cellStyle name="Normal 74 29 5" xfId="36598" xr:uid="{42B35402-94C7-41C3-9745-B2ED65EC0F4D}"/>
    <cellStyle name="Normal 74 3" xfId="10604" xr:uid="{08DA40F2-808E-4C3D-AD54-D7DDACA18708}"/>
    <cellStyle name="Normal 74 3 2" xfId="10605" xr:uid="{9B700ACF-135B-4F90-9CD4-275E94DF165F}"/>
    <cellStyle name="Normal 74 3 2 2" xfId="18668" xr:uid="{9A6A4897-6CD7-4219-A6FA-60E8B81E7E69}"/>
    <cellStyle name="Normal 74 3 2 3" xfId="25204" xr:uid="{4796D8E4-2BAF-461E-8E12-04CFA658E850}"/>
    <cellStyle name="Normal 74 3 2 4" xfId="30902" xr:uid="{4B4A1C64-4366-4733-8D31-1FBA42EE4517}"/>
    <cellStyle name="Normal 74 3 2 5" xfId="36600" xr:uid="{E1B75341-E876-4327-A294-EDF8FA00D21A}"/>
    <cellStyle name="Normal 74 3 3" xfId="10606" xr:uid="{E36AFD75-F91F-417A-862B-A63A2E523681}"/>
    <cellStyle name="Normal 74 3 4" xfId="10607" xr:uid="{BB2D638E-05AF-4258-B831-566C4F4142A0}"/>
    <cellStyle name="Normal 74 3 5" xfId="18667" xr:uid="{0FBE0FCC-0ED8-45DF-9BC1-2E284EAD5ED0}"/>
    <cellStyle name="Normal 74 3 6" xfId="25203" xr:uid="{6EBD1D50-616A-46A4-9F3A-2C820BD4A8AE}"/>
    <cellStyle name="Normal 74 3 7" xfId="30901" xr:uid="{FF56C84B-7188-4819-A80E-4FBA1B2A4471}"/>
    <cellStyle name="Normal 74 3 8" xfId="36599" xr:uid="{50759FC9-73BD-4A79-8C34-78BC6761DDAA}"/>
    <cellStyle name="Normal 74 30" xfId="10608" xr:uid="{AFE2519C-91F5-461C-83F6-56B938F3C226}"/>
    <cellStyle name="Normal 74 30 2" xfId="18669" xr:uid="{236F6BAF-13B5-4B5C-8E8C-837B0AE24EC8}"/>
    <cellStyle name="Normal 74 30 3" xfId="25205" xr:uid="{617F822B-A0D4-45FA-BCA9-BCCE00DF5AB4}"/>
    <cellStyle name="Normal 74 30 4" xfId="30903" xr:uid="{C95AA9DC-8EB1-4A57-8AAE-BD0EBC061C06}"/>
    <cellStyle name="Normal 74 30 5" xfId="36601" xr:uid="{8D617009-E5E8-4287-B70D-63ECAD4530D2}"/>
    <cellStyle name="Normal 74 31" xfId="10609" xr:uid="{82830861-8C1A-464C-99A8-F1F7BD264AE2}"/>
    <cellStyle name="Normal 74 31 2" xfId="18670" xr:uid="{364C5FF2-B2F1-4268-A5CA-1E176615296C}"/>
    <cellStyle name="Normal 74 31 3" xfId="25206" xr:uid="{05BDF9AA-4C0B-4EA6-8722-50C9F8584D7A}"/>
    <cellStyle name="Normal 74 31 4" xfId="30904" xr:uid="{C5BD8C9B-763F-4BF6-8DDD-AF0C4312D9D6}"/>
    <cellStyle name="Normal 74 31 5" xfId="36602" xr:uid="{52C986AB-3A32-41B0-8211-DE16385E1DEE}"/>
    <cellStyle name="Normal 74 32" xfId="10610" xr:uid="{BE1CDEA3-8E3B-4825-969F-F5DB1BB4E343}"/>
    <cellStyle name="Normal 74 32 2" xfId="18671" xr:uid="{10D39E0E-1D14-4F55-A78D-EF7F666FC32C}"/>
    <cellStyle name="Normal 74 32 3" xfId="25207" xr:uid="{6558EFD5-C3CF-4411-8757-A45636FDB5E7}"/>
    <cellStyle name="Normal 74 32 4" xfId="30905" xr:uid="{508404D7-739F-4F3D-9B82-70DEED7BAFCD}"/>
    <cellStyle name="Normal 74 32 5" xfId="36603" xr:uid="{2C12768F-4118-4B59-A34F-70AF58B9D2F4}"/>
    <cellStyle name="Normal 74 33" xfId="10611" xr:uid="{83EED614-25A0-4C58-BED7-FC0319A22E7D}"/>
    <cellStyle name="Normal 74 33 2" xfId="18672" xr:uid="{7CD8592B-0D4D-4E60-BB1C-8B86209AD0E4}"/>
    <cellStyle name="Normal 74 33 3" xfId="25208" xr:uid="{2313F32D-96A7-4D80-814F-1345F89BD2FF}"/>
    <cellStyle name="Normal 74 33 4" xfId="30906" xr:uid="{A57A8829-1DDD-49D5-9EE8-28506B7FE741}"/>
    <cellStyle name="Normal 74 33 5" xfId="36604" xr:uid="{78D679CB-48F6-452E-A077-F3F49FF26A1F}"/>
    <cellStyle name="Normal 74 34" xfId="10612" xr:uid="{2507F42C-93BE-4127-B2F3-09E502542EF2}"/>
    <cellStyle name="Normal 74 34 2" xfId="18673" xr:uid="{940B8F60-BEE4-4623-9C26-8806B2FA2B72}"/>
    <cellStyle name="Normal 74 34 3" xfId="25209" xr:uid="{C42D1C27-6CB2-4A00-9295-031F0C054CF9}"/>
    <cellStyle name="Normal 74 34 4" xfId="30907" xr:uid="{88F08C82-05F5-4E97-BD8D-63A0ECADC697}"/>
    <cellStyle name="Normal 74 34 5" xfId="36605" xr:uid="{75B53099-FF45-46B5-A9BD-C75396ECA6DC}"/>
    <cellStyle name="Normal 74 35" xfId="10613" xr:uid="{FA7D968C-96F4-4EFD-AC37-A897CAEFEB40}"/>
    <cellStyle name="Normal 74 35 2" xfId="18674" xr:uid="{6210982F-C573-4917-8C6F-A4B7B29364EA}"/>
    <cellStyle name="Normal 74 35 3" xfId="25210" xr:uid="{6F2D22B7-04D9-4D9B-B733-90BC437B2AED}"/>
    <cellStyle name="Normal 74 35 4" xfId="30908" xr:uid="{39C23F1C-F0E9-4EB7-BED7-48440339B31F}"/>
    <cellStyle name="Normal 74 35 5" xfId="36606" xr:uid="{F122C773-3BC2-4B85-A740-F4D416D019E0}"/>
    <cellStyle name="Normal 74 36" xfId="10614" xr:uid="{546150D4-FC8D-4714-A0FB-342A1A2A09F5}"/>
    <cellStyle name="Normal 74 36 2" xfId="18675" xr:uid="{8EFC41E6-3E27-45EF-8889-9BAD13F571CC}"/>
    <cellStyle name="Normal 74 36 3" xfId="25211" xr:uid="{515AA240-A2B9-43E5-B783-0951CDFC7D6C}"/>
    <cellStyle name="Normal 74 36 4" xfId="30909" xr:uid="{826E17E5-4696-44BE-A33B-40D71A64B3AB}"/>
    <cellStyle name="Normal 74 36 5" xfId="36607" xr:uid="{AC6C5F8B-9C25-4FD1-BE1D-33D4266C78E1}"/>
    <cellStyle name="Normal 74 37" xfId="10615" xr:uid="{AD462E58-8742-4032-B539-6A30421BAF0B}"/>
    <cellStyle name="Normal 74 37 2" xfId="18676" xr:uid="{0F2F2BBA-3E0F-43EF-A6F9-133F14AD3C79}"/>
    <cellStyle name="Normal 74 37 3" xfId="25212" xr:uid="{8314D65D-1C98-48F8-A369-C1A8586CAEC3}"/>
    <cellStyle name="Normal 74 37 4" xfId="30910" xr:uid="{C8CB379A-AC8A-4626-A738-83690F769F87}"/>
    <cellStyle name="Normal 74 37 5" xfId="36608" xr:uid="{F08A451D-B944-47AE-8B17-1B8979DC91ED}"/>
    <cellStyle name="Normal 74 38" xfId="10616" xr:uid="{8C3F39A0-914C-45C5-8FE5-B2A3CC44EC9F}"/>
    <cellStyle name="Normal 74 38 2" xfId="18677" xr:uid="{9D6544FB-D5FC-4257-962B-AD339E459826}"/>
    <cellStyle name="Normal 74 38 3" xfId="25213" xr:uid="{0B916F86-F3A2-453A-941B-C9B2E889F5C0}"/>
    <cellStyle name="Normal 74 38 4" xfId="30911" xr:uid="{46AE34E6-4046-4FBD-8507-524FBB827444}"/>
    <cellStyle name="Normal 74 38 5" xfId="36609" xr:uid="{00D62ACF-5D9E-4F0F-B87A-23177118F02E}"/>
    <cellStyle name="Normal 74 39" xfId="10617" xr:uid="{C31743AD-7F93-4993-96BD-818A0FE7921A}"/>
    <cellStyle name="Normal 74 39 2" xfId="18678" xr:uid="{337E7289-BD16-4487-9643-32ED0D033B91}"/>
    <cellStyle name="Normal 74 39 3" xfId="25214" xr:uid="{40730992-9576-4D33-9BB0-16CE0CA037CD}"/>
    <cellStyle name="Normal 74 39 4" xfId="30912" xr:uid="{E155DF81-8229-4A12-B5BD-352DFA33A091}"/>
    <cellStyle name="Normal 74 39 5" xfId="36610" xr:uid="{056F14BF-AD7C-4BB0-A299-17B85D4550A6}"/>
    <cellStyle name="Normal 74 4" xfId="10618" xr:uid="{0EC471EB-B1EA-4373-898B-FED5967A3089}"/>
    <cellStyle name="Normal 74 4 2" xfId="10619" xr:uid="{FD2B78D3-A8C6-4286-82D8-F291C8932434}"/>
    <cellStyle name="Normal 74 4 2 2" xfId="18680" xr:uid="{05C7F790-37C5-463C-8532-8C507DBB86F6}"/>
    <cellStyle name="Normal 74 4 2 3" xfId="25216" xr:uid="{45CB2FE3-6AAA-4882-87D8-C892724B680F}"/>
    <cellStyle name="Normal 74 4 2 4" xfId="30914" xr:uid="{50CA28D3-B1AF-4D30-80C1-0408025D7DDF}"/>
    <cellStyle name="Normal 74 4 2 5" xfId="36612" xr:uid="{038ED656-6D10-4AB5-BC5F-6E10FF3548B9}"/>
    <cellStyle name="Normal 74 4 3" xfId="10620" xr:uid="{39961C72-5EB3-416F-BCF2-37EBDEEA8F47}"/>
    <cellStyle name="Normal 74 4 4" xfId="10621" xr:uid="{0AF5FEB6-F7B7-4609-9908-259D4E7135B1}"/>
    <cellStyle name="Normal 74 4 5" xfId="18679" xr:uid="{59AF0B3A-9A8E-43AD-B4FF-0D6EA5526E42}"/>
    <cellStyle name="Normal 74 4 6" xfId="25215" xr:uid="{2A291503-9C66-4F97-8F88-4B396018B318}"/>
    <cellStyle name="Normal 74 4 7" xfId="30913" xr:uid="{941B2946-0D7C-44C3-975A-1CBEE8F1F531}"/>
    <cellStyle name="Normal 74 4 8" xfId="36611" xr:uid="{00DE2912-22A3-414B-A163-C3BDB5BE1FDD}"/>
    <cellStyle name="Normal 74 40" xfId="10622" xr:uid="{60E40140-0B92-44DA-9009-FEC57791024D}"/>
    <cellStyle name="Normal 74 40 2" xfId="18681" xr:uid="{065E3D5F-25DE-413F-8A85-FF5FDFACF821}"/>
    <cellStyle name="Normal 74 40 3" xfId="25217" xr:uid="{3EB1B97C-3E52-4C5F-AA8F-15291AB729F5}"/>
    <cellStyle name="Normal 74 40 4" xfId="30915" xr:uid="{1827CA06-7B50-47F3-A527-70C8E632B72F}"/>
    <cellStyle name="Normal 74 40 5" xfId="36613" xr:uid="{92226E78-F737-456D-A263-B7B1DCD52BE7}"/>
    <cellStyle name="Normal 74 41" xfId="10623" xr:uid="{E82804F4-4110-4BF2-BFD4-FC8FB85EBC4E}"/>
    <cellStyle name="Normal 74 41 2" xfId="18682" xr:uid="{73080D79-7D26-47FC-A8D5-FDBB70AD25EA}"/>
    <cellStyle name="Normal 74 41 3" xfId="25218" xr:uid="{69B229EF-8133-4A17-8C27-98BF23762C29}"/>
    <cellStyle name="Normal 74 41 4" xfId="30916" xr:uid="{CAE8F6C2-9DB0-42B6-9DFA-1583E03013C0}"/>
    <cellStyle name="Normal 74 41 5" xfId="36614" xr:uid="{533C05E1-DB49-47F1-B1B6-FF24D4F006AB}"/>
    <cellStyle name="Normal 74 42" xfId="10624" xr:uid="{0A2BD1B1-ACA3-4EE8-8EE9-9AB951680514}"/>
    <cellStyle name="Normal 74 42 2" xfId="18683" xr:uid="{1E954CE4-5093-425F-AA58-B61347039B2D}"/>
    <cellStyle name="Normal 74 42 3" xfId="25219" xr:uid="{3BE10BCE-F226-4334-9CF0-1B524A70DD36}"/>
    <cellStyle name="Normal 74 42 4" xfId="30917" xr:uid="{62BCD419-542A-4806-BF37-F8ED40C3ACAB}"/>
    <cellStyle name="Normal 74 42 5" xfId="36615" xr:uid="{5258D018-69BD-4067-A800-FB3E1CB6F725}"/>
    <cellStyle name="Normal 74 43" xfId="10625" xr:uid="{FBD2190B-1FEC-481D-B3F6-00A223C26479}"/>
    <cellStyle name="Normal 74 43 2" xfId="18684" xr:uid="{2EF72C7E-9C04-4757-B8A0-2297AF26EC83}"/>
    <cellStyle name="Normal 74 43 3" xfId="25220" xr:uid="{C79D1350-7704-4CF7-BA73-F7AFC2D86964}"/>
    <cellStyle name="Normal 74 43 4" xfId="30918" xr:uid="{946ED9F4-C82F-4B77-86A4-3E2D8936760D}"/>
    <cellStyle name="Normal 74 43 5" xfId="36616" xr:uid="{DA48E2F7-5CA3-4465-BC60-B64B9C5C2CF4}"/>
    <cellStyle name="Normal 74 44" xfId="10626" xr:uid="{836A5973-B1DB-460F-83BB-328EECC94B0F}"/>
    <cellStyle name="Normal 74 44 2" xfId="18685" xr:uid="{BEB680B8-C9CE-4C26-95C3-AF9D7E7CE202}"/>
    <cellStyle name="Normal 74 44 3" xfId="25221" xr:uid="{715CE0B4-3689-4CC7-9792-6B012444C0DE}"/>
    <cellStyle name="Normal 74 44 4" xfId="30919" xr:uid="{AFA9BC73-3DCC-4D52-B2AE-7B65AEA526C8}"/>
    <cellStyle name="Normal 74 44 5" xfId="36617" xr:uid="{08F9E6FC-AFA8-4D74-B69F-D0566AD3676C}"/>
    <cellStyle name="Normal 74 45" xfId="10627" xr:uid="{A5627B39-54CC-448F-8EDC-A52D36E4D71F}"/>
    <cellStyle name="Normal 74 45 2" xfId="18686" xr:uid="{017C769C-5AFC-49EF-BF2A-E70E650A4FD2}"/>
    <cellStyle name="Normal 74 45 3" xfId="25222" xr:uid="{6611EFC0-B089-4817-81E0-39BFDE778FA5}"/>
    <cellStyle name="Normal 74 45 4" xfId="30920" xr:uid="{1660DB3C-A67F-4AD7-BA3D-DE8D5CCA4DA8}"/>
    <cellStyle name="Normal 74 45 5" xfId="36618" xr:uid="{4D3E8023-1C2F-4BF0-BCB2-0EBB81A40A6B}"/>
    <cellStyle name="Normal 74 46" xfId="10628" xr:uid="{12EB1699-151E-47FE-8916-3D5D7420EB9F}"/>
    <cellStyle name="Normal 74 46 2" xfId="18687" xr:uid="{7E36CD1C-0D24-4EC1-8CC4-C3BA262807D2}"/>
    <cellStyle name="Normal 74 46 3" xfId="25223" xr:uid="{7D5F993E-58E9-4B82-A859-043B00738441}"/>
    <cellStyle name="Normal 74 46 4" xfId="30921" xr:uid="{3AE51884-BFD6-4C6C-8F9E-63FC92FB775B}"/>
    <cellStyle name="Normal 74 46 5" xfId="36619" xr:uid="{0B9FDE84-A693-4EDA-B946-E4D63955D395}"/>
    <cellStyle name="Normal 74 47" xfId="10629" xr:uid="{22456CB8-18C5-4AFE-87E1-BCAC9DCC3324}"/>
    <cellStyle name="Normal 74 47 2" xfId="18688" xr:uid="{8D61B49A-B7BB-4BD9-B36E-AD990B75AE7E}"/>
    <cellStyle name="Normal 74 47 3" xfId="25224" xr:uid="{CA2C4BFE-21E5-46E7-9E1E-54702C1BAA02}"/>
    <cellStyle name="Normal 74 47 4" xfId="30922" xr:uid="{2A7B71FD-0F70-46A3-B8E6-93685F2F3D4B}"/>
    <cellStyle name="Normal 74 47 5" xfId="36620" xr:uid="{6462AEBC-0A3F-4C77-8B84-07550047E569}"/>
    <cellStyle name="Normal 74 48" xfId="10630" xr:uid="{C643BD12-165A-4FFD-B468-E853D3D625DD}"/>
    <cellStyle name="Normal 74 48 2" xfId="18689" xr:uid="{348F05BF-45D4-45D8-B25C-1388158BBBD9}"/>
    <cellStyle name="Normal 74 48 3" xfId="25225" xr:uid="{00803FFB-62F1-45DD-A60C-56AE3D36AE74}"/>
    <cellStyle name="Normal 74 48 4" xfId="30923" xr:uid="{BFF4FBAC-CC21-4DCF-9695-0BF35E130D13}"/>
    <cellStyle name="Normal 74 48 5" xfId="36621" xr:uid="{7666E8F3-8269-488A-B7F1-A2E527D9312F}"/>
    <cellStyle name="Normal 74 49" xfId="10631" xr:uid="{BF631AAE-3B1F-4257-B408-01080A36CEEA}"/>
    <cellStyle name="Normal 74 49 2" xfId="18690" xr:uid="{76549452-EB31-4B34-8B0F-DC8F32365C67}"/>
    <cellStyle name="Normal 74 49 3" xfId="25226" xr:uid="{A1533964-F209-4581-BE6E-39630BF539F8}"/>
    <cellStyle name="Normal 74 49 4" xfId="30924" xr:uid="{6BD22F77-5729-4EA4-8E74-B9A2994AA293}"/>
    <cellStyle name="Normal 74 49 5" xfId="36622" xr:uid="{7136E595-788C-48E0-9514-595659205EEF}"/>
    <cellStyle name="Normal 74 5" xfId="10632" xr:uid="{D13013E6-A1BE-41BB-8289-F93D4DFE6CD2}"/>
    <cellStyle name="Normal 74 5 2" xfId="10633" xr:uid="{CCA4DE43-F7B4-43A0-A8E6-21AEE09F7DD7}"/>
    <cellStyle name="Normal 74 5 2 2" xfId="18692" xr:uid="{61B50752-B642-4EE9-8D36-9462B4BC93CE}"/>
    <cellStyle name="Normal 74 5 2 3" xfId="25228" xr:uid="{98D445A6-CDAB-44A5-96D8-E8C6D4989EE3}"/>
    <cellStyle name="Normal 74 5 2 4" xfId="30926" xr:uid="{6472AA6D-2C58-4377-AC25-B77AC4511759}"/>
    <cellStyle name="Normal 74 5 2 5" xfId="36624" xr:uid="{379E456E-0378-4F67-BD55-350CABD7D4A7}"/>
    <cellStyle name="Normal 74 5 3" xfId="10634" xr:uid="{6CC494E5-4B65-41B3-ACFC-586456F62D73}"/>
    <cellStyle name="Normal 74 5 4" xfId="10635" xr:uid="{5677DB3F-C987-4348-8466-AF791063B947}"/>
    <cellStyle name="Normal 74 5 5" xfId="18691" xr:uid="{7CC4EA86-5BBA-4029-B0CC-9BED236B7826}"/>
    <cellStyle name="Normal 74 5 6" xfId="25227" xr:uid="{D9D07AFD-82A5-4AFE-8D8E-C7D62DD69577}"/>
    <cellStyle name="Normal 74 5 7" xfId="30925" xr:uid="{B396541F-9D27-4C75-9968-D8914286D67D}"/>
    <cellStyle name="Normal 74 5 8" xfId="36623" xr:uid="{7E65DD42-566B-4910-B3F1-CA2E314363B7}"/>
    <cellStyle name="Normal 74 50" xfId="10636" xr:uid="{1CEDC8FB-EA09-44C0-BD4E-9AF4EFFD2182}"/>
    <cellStyle name="Normal 74 50 2" xfId="18693" xr:uid="{87278333-D853-4920-8ECB-133458D05084}"/>
    <cellStyle name="Normal 74 50 3" xfId="25229" xr:uid="{F11EB875-C3EE-42C5-AE29-A5ACC1A18895}"/>
    <cellStyle name="Normal 74 50 4" xfId="30927" xr:uid="{30D26C1A-AA64-4042-9E7F-224F6110D568}"/>
    <cellStyle name="Normal 74 50 5" xfId="36625" xr:uid="{51A18E68-BD16-40B2-B135-3DF7FA09BA2B}"/>
    <cellStyle name="Normal 74 51" xfId="10637" xr:uid="{0E8E4275-4610-4888-A298-6CE1BB7CC367}"/>
    <cellStyle name="Normal 74 51 2" xfId="18694" xr:uid="{F58B4168-089F-4D37-8E00-9D4656856B3C}"/>
    <cellStyle name="Normal 74 51 3" xfId="25230" xr:uid="{34527518-4CFE-4CFB-B021-60D481F8A389}"/>
    <cellStyle name="Normal 74 51 4" xfId="30928" xr:uid="{BC9E2C85-67B2-4BC8-9E45-760EB355DC00}"/>
    <cellStyle name="Normal 74 51 5" xfId="36626" xr:uid="{AEE9C0C8-CEE2-4F47-B280-E0C38FD43371}"/>
    <cellStyle name="Normal 74 52" xfId="10638" xr:uid="{5D79ACD3-7132-4C07-AE3A-0975B798EB2F}"/>
    <cellStyle name="Normal 74 52 2" xfId="18695" xr:uid="{BE8611DA-D73D-460A-A869-523CEB7ABA7D}"/>
    <cellStyle name="Normal 74 52 3" xfId="25231" xr:uid="{AF466780-536F-4726-9EB3-71B86EFAEC65}"/>
    <cellStyle name="Normal 74 52 4" xfId="30929" xr:uid="{25DAA62D-49E6-4F19-957C-B3A6AE844C5C}"/>
    <cellStyle name="Normal 74 52 5" xfId="36627" xr:uid="{C5FD2250-6ED1-4FE9-ACA4-F27C40719ECE}"/>
    <cellStyle name="Normal 74 53" xfId="10639" xr:uid="{C816B2D6-3DB4-45DB-A1B7-80BB48C93E83}"/>
    <cellStyle name="Normal 74 53 2" xfId="18696" xr:uid="{5879DC16-FB23-46AB-8D2F-D036F5F57DC2}"/>
    <cellStyle name="Normal 74 53 3" xfId="25232" xr:uid="{AC9B1FC9-DBAD-44D7-95CE-9D063480023A}"/>
    <cellStyle name="Normal 74 53 4" xfId="30930" xr:uid="{2F87D310-FCF1-40A8-A21E-61A453587A11}"/>
    <cellStyle name="Normal 74 53 5" xfId="36628" xr:uid="{6AC4167B-EC26-4CFF-A493-C7A9B0D37E0C}"/>
    <cellStyle name="Normal 74 54" xfId="10640" xr:uid="{44BD4F84-B8F8-4F9A-9A3B-A918E1E6BD16}"/>
    <cellStyle name="Normal 74 54 2" xfId="18697" xr:uid="{01C7076F-7B10-490E-A2E2-BE488E0BF7CE}"/>
    <cellStyle name="Normal 74 54 3" xfId="25233" xr:uid="{767D601B-B41C-49F5-84F3-379477D17F23}"/>
    <cellStyle name="Normal 74 54 4" xfId="30931" xr:uid="{55494E87-4E25-4123-9F7C-2E2F0A30424E}"/>
    <cellStyle name="Normal 74 54 5" xfId="36629" xr:uid="{F9D6CF89-C68D-4FB3-A8DA-428923F244A6}"/>
    <cellStyle name="Normal 74 55" xfId="10641" xr:uid="{292D4078-7551-449B-A1AC-478D9E882CFD}"/>
    <cellStyle name="Normal 74 55 2" xfId="18698" xr:uid="{70EB5033-1D49-4E29-AD2D-198115E9B399}"/>
    <cellStyle name="Normal 74 55 3" xfId="25234" xr:uid="{95A98601-0FE1-4AAA-98F8-B14DA59ED973}"/>
    <cellStyle name="Normal 74 55 4" xfId="30932" xr:uid="{09C60B89-40CF-41B8-A944-6DE566BF6329}"/>
    <cellStyle name="Normal 74 55 5" xfId="36630" xr:uid="{53FE379E-C108-492F-BF80-7744DEDE3EAA}"/>
    <cellStyle name="Normal 74 56" xfId="10642" xr:uid="{2A213447-69A6-4599-A3CF-912D9371B400}"/>
    <cellStyle name="Normal 74 56 2" xfId="18699" xr:uid="{D46AE5A4-ACE2-471F-A346-AB50391AD6ED}"/>
    <cellStyle name="Normal 74 56 3" xfId="25235" xr:uid="{907909B6-736C-44EE-A32F-5469F7643CFD}"/>
    <cellStyle name="Normal 74 56 4" xfId="30933" xr:uid="{EC19D963-CC9A-4233-83AB-1808AA5A385F}"/>
    <cellStyle name="Normal 74 56 5" xfId="36631" xr:uid="{99269CC9-3C2A-46E2-B3A0-90446336E337}"/>
    <cellStyle name="Normal 74 57" xfId="10643" xr:uid="{FCFD438A-7615-4025-992F-72E561FDD801}"/>
    <cellStyle name="Normal 74 57 2" xfId="18700" xr:uid="{768839A8-7C1B-4E10-99A7-72178222B290}"/>
    <cellStyle name="Normal 74 57 3" xfId="25236" xr:uid="{5B4FA862-08A1-4BD0-B836-90B8F933BB18}"/>
    <cellStyle name="Normal 74 57 4" xfId="30934" xr:uid="{766C8EED-3314-4BFB-A7D8-F588F0F49CA2}"/>
    <cellStyle name="Normal 74 57 5" xfId="36632" xr:uid="{93C1572B-FE70-4B17-9A07-94A478459876}"/>
    <cellStyle name="Normal 74 58" xfId="10644" xr:uid="{8C2A1C33-F751-4920-98B4-4FD0D05C6555}"/>
    <cellStyle name="Normal 74 58 2" xfId="18701" xr:uid="{61423ED4-593E-438B-B1D5-3DF5A5CC6202}"/>
    <cellStyle name="Normal 74 58 3" xfId="25237" xr:uid="{DE1D1812-2C5C-40ED-92EF-C6F01291C6D4}"/>
    <cellStyle name="Normal 74 58 4" xfId="30935" xr:uid="{3921B085-B054-4F1C-B3E9-6328F91BCD00}"/>
    <cellStyle name="Normal 74 58 5" xfId="36633" xr:uid="{4F1170DD-55DC-4762-A10E-C832958C3B2B}"/>
    <cellStyle name="Normal 74 59" xfId="10645" xr:uid="{6DAE4224-7B97-4C63-BDE3-CE3C92E9EF82}"/>
    <cellStyle name="Normal 74 59 2" xfId="18702" xr:uid="{9D463FAA-1AFF-43D4-BE5C-5A566EE71DA4}"/>
    <cellStyle name="Normal 74 59 3" xfId="25238" xr:uid="{7579A546-AB8C-4ED0-81EC-54D087EDD9DF}"/>
    <cellStyle name="Normal 74 59 4" xfId="30936" xr:uid="{43408A80-06F0-4CDB-8C75-ED9EAD6C9E5E}"/>
    <cellStyle name="Normal 74 59 5" xfId="36634" xr:uid="{0F21FBDF-2203-4CE1-B36D-AFAA269D580A}"/>
    <cellStyle name="Normal 74 6" xfId="10646" xr:uid="{D82707D5-0DEB-4316-9871-8C42AF0105E2}"/>
    <cellStyle name="Normal 74 6 2" xfId="10647" xr:uid="{B46A90D5-4F2D-47AD-A348-AD0250F4B64C}"/>
    <cellStyle name="Normal 74 6 2 2" xfId="18704" xr:uid="{EFDC010F-0599-4E84-A0C9-6ECE1942A08A}"/>
    <cellStyle name="Normal 74 6 2 3" xfId="25240" xr:uid="{95240615-633C-4188-A0CE-426DE514D49A}"/>
    <cellStyle name="Normal 74 6 2 4" xfId="30938" xr:uid="{319EFD6F-F91C-4C64-871C-93729B876F4E}"/>
    <cellStyle name="Normal 74 6 2 5" xfId="36636" xr:uid="{B8DC7F6E-8186-4104-8526-E1AA81E15673}"/>
    <cellStyle name="Normal 74 6 3" xfId="10648" xr:uid="{946FAC1C-E57C-410D-BBF0-27584BCF9549}"/>
    <cellStyle name="Normal 74 6 4" xfId="10649" xr:uid="{E6E8175E-2933-4FDA-AF70-6577C68B0B85}"/>
    <cellStyle name="Normal 74 6 5" xfId="18703" xr:uid="{64DE73E9-9270-4E5C-8637-0039A7129EE8}"/>
    <cellStyle name="Normal 74 6 6" xfId="25239" xr:uid="{7B66DE15-75F0-4552-BD2D-AA01F889FBCD}"/>
    <cellStyle name="Normal 74 6 7" xfId="30937" xr:uid="{5A12F612-1675-4348-BBB5-9011504E96C4}"/>
    <cellStyle name="Normal 74 6 8" xfId="36635" xr:uid="{76175E8C-89F5-4829-9081-D7E77924518B}"/>
    <cellStyle name="Normal 74 60" xfId="10650" xr:uid="{B4BDABF8-C16F-4D07-9F0F-9BA05838EEC3}"/>
    <cellStyle name="Normal 74 60 2" xfId="18705" xr:uid="{98107BDF-B4FB-45D8-9851-B8381B4225DC}"/>
    <cellStyle name="Normal 74 60 3" xfId="25241" xr:uid="{4682E859-3FB2-4331-AD27-E1DF7710B89A}"/>
    <cellStyle name="Normal 74 60 4" xfId="30939" xr:uid="{EF2329E2-E4D7-487F-8BE0-24E9312101B2}"/>
    <cellStyle name="Normal 74 60 5" xfId="36637" xr:uid="{AF1BF2EC-C05E-4AB8-9045-D0E9CCEEB2A1}"/>
    <cellStyle name="Normal 74 61" xfId="10651" xr:uid="{EBAA0150-A6DD-409A-8AB5-97CB450403D9}"/>
    <cellStyle name="Normal 74 61 2" xfId="18706" xr:uid="{F253D0C3-B56D-46D6-A039-E38BCBCDC183}"/>
    <cellStyle name="Normal 74 61 3" xfId="25242" xr:uid="{0AA9616E-936C-4F15-B7EF-F7BA5FB7C6DC}"/>
    <cellStyle name="Normal 74 61 4" xfId="30940" xr:uid="{BB3B6549-6A40-4E81-99A0-847E2E545FE6}"/>
    <cellStyle name="Normal 74 61 5" xfId="36638" xr:uid="{B45B1B74-F568-4017-886A-EC46AE27B763}"/>
    <cellStyle name="Normal 74 62" xfId="10652" xr:uid="{F2947E27-EC49-4F7E-AFD1-DA3B4101F1A4}"/>
    <cellStyle name="Normal 74 62 2" xfId="18707" xr:uid="{6A804054-3E2D-4402-B998-AE8A31744FE3}"/>
    <cellStyle name="Normal 74 62 3" xfId="25243" xr:uid="{796471DC-80BB-4AFB-AFC1-F20BD6D30415}"/>
    <cellStyle name="Normal 74 62 4" xfId="30941" xr:uid="{CE99EC13-361E-4CE2-968C-553FACFB9815}"/>
    <cellStyle name="Normal 74 62 5" xfId="36639" xr:uid="{376205E7-1AAF-4148-B5E1-9B135F9005D7}"/>
    <cellStyle name="Normal 74 7" xfId="10653" xr:uid="{976878AE-3502-40AB-9DFB-A8429E89B7FE}"/>
    <cellStyle name="Normal 74 7 2" xfId="10654" xr:uid="{A6311EC4-13AF-4554-B0A8-C1A46AD8D7DF}"/>
    <cellStyle name="Normal 74 7 2 2" xfId="18709" xr:uid="{CD418760-57B6-44CA-B557-79334310A899}"/>
    <cellStyle name="Normal 74 7 2 3" xfId="25245" xr:uid="{C48A3782-DA80-412B-B97A-08277EC1A040}"/>
    <cellStyle name="Normal 74 7 2 4" xfId="30943" xr:uid="{3DE42746-37D2-427F-A214-E0E202A26FF5}"/>
    <cellStyle name="Normal 74 7 2 5" xfId="36641" xr:uid="{DEA066A6-C376-4DB6-ABF2-9CFE31243CDC}"/>
    <cellStyle name="Normal 74 7 3" xfId="10655" xr:uid="{80BC1654-514E-44A2-8D1F-78F4488D7D9B}"/>
    <cellStyle name="Normal 74 7 4" xfId="10656" xr:uid="{5336953E-0A69-485A-A114-7E996A592AE7}"/>
    <cellStyle name="Normal 74 7 5" xfId="18708" xr:uid="{F85DE8FC-11DA-40D2-9EA1-A9B43E914CEE}"/>
    <cellStyle name="Normal 74 7 6" xfId="25244" xr:uid="{7968BA48-F171-440E-94ED-46D7F5D14DBC}"/>
    <cellStyle name="Normal 74 7 7" xfId="30942" xr:uid="{C50C0B9C-AB7B-4D3A-B912-6A52B0B861FA}"/>
    <cellStyle name="Normal 74 7 8" xfId="36640" xr:uid="{11D16EBE-3E11-49E8-89ED-931BB7352599}"/>
    <cellStyle name="Normal 74 8" xfId="10657" xr:uid="{4F3C76FA-283B-49C5-834E-FFD9B7FD3D79}"/>
    <cellStyle name="Normal 74 8 2" xfId="10658" xr:uid="{6B333892-6D10-4F6A-B844-6054000BA95E}"/>
    <cellStyle name="Normal 74 8 2 2" xfId="18711" xr:uid="{FC42ED75-03E7-4490-8E85-0CFF8AFED74B}"/>
    <cellStyle name="Normal 74 8 2 3" xfId="25247" xr:uid="{AE85EC77-E3EF-4BC3-B579-C55152184795}"/>
    <cellStyle name="Normal 74 8 2 4" xfId="30945" xr:uid="{F203843C-C7E2-40CF-9C74-A9DA84E8E684}"/>
    <cellStyle name="Normal 74 8 2 5" xfId="36643" xr:uid="{20645B45-3CFC-4086-85BC-116ED8676B9B}"/>
    <cellStyle name="Normal 74 8 3" xfId="10659" xr:uid="{34E24ED6-F3C0-4D81-8DF0-380C4CB80D75}"/>
    <cellStyle name="Normal 74 8 4" xfId="10660" xr:uid="{2DCD1145-0D20-465B-A842-7A05AFA48929}"/>
    <cellStyle name="Normal 74 8 5" xfId="18710" xr:uid="{CFE2B921-E20F-4DC1-B565-C55DC66FCB05}"/>
    <cellStyle name="Normal 74 8 6" xfId="25246" xr:uid="{A7B5FE1A-7407-4D53-BB6B-AEDCC6D9BC46}"/>
    <cellStyle name="Normal 74 8 7" xfId="30944" xr:uid="{52694047-F80A-4C3C-B19D-EF09EA5FA034}"/>
    <cellStyle name="Normal 74 8 8" xfId="36642" xr:uid="{9C5D3A54-17ED-4A57-A1D6-D2881FA37571}"/>
    <cellStyle name="Normal 74 9" xfId="10661" xr:uid="{C174349C-7049-41BD-8264-DDF1079B0740}"/>
    <cellStyle name="Normal 74 9 2" xfId="10662" xr:uid="{5B3EBD34-FB24-471E-A26A-B5D029B2B70F}"/>
    <cellStyle name="Normal 74 9 2 2" xfId="18713" xr:uid="{6A1DD350-5F2A-49B5-B057-DACE1D641A8A}"/>
    <cellStyle name="Normal 74 9 2 3" xfId="25249" xr:uid="{0D1D3BEF-8546-4208-9B8B-9DF2904A15D2}"/>
    <cellStyle name="Normal 74 9 2 4" xfId="30947" xr:uid="{30EBD967-3F42-48EF-A69D-7C1809DD143E}"/>
    <cellStyle name="Normal 74 9 2 5" xfId="36645" xr:uid="{37DDB364-BDF1-44A6-8A70-B2607041F703}"/>
    <cellStyle name="Normal 74 9 3" xfId="10663" xr:uid="{F032BEFD-F317-4A48-8715-AFC68E416B45}"/>
    <cellStyle name="Normal 74 9 4" xfId="10664" xr:uid="{08CA142A-A746-4CC7-BB51-AE80B3728596}"/>
    <cellStyle name="Normal 74 9 5" xfId="18712" xr:uid="{A4E2851A-9099-435E-A0EB-88B8779BB6F0}"/>
    <cellStyle name="Normal 74 9 6" xfId="25248" xr:uid="{8E8F274D-262D-4725-A7D3-51813005B849}"/>
    <cellStyle name="Normal 74 9 7" xfId="30946" xr:uid="{CCD5DC0E-E9D4-45B5-8956-5666B477968C}"/>
    <cellStyle name="Normal 74 9 8" xfId="36644" xr:uid="{809D2CF9-227F-4B72-99AE-2F5860B647CA}"/>
    <cellStyle name="Normal 75" xfId="1243" xr:uid="{5A5E17AC-8859-4127-95DE-36CEE64547C4}"/>
    <cellStyle name="Normal 75 10" xfId="10665" xr:uid="{00C36670-2FD2-4106-85D5-CF1AA7E71116}"/>
    <cellStyle name="Normal 75 10 2" xfId="10666" xr:uid="{B7270EC7-AD9A-4C5F-AD86-B2D508679605}"/>
    <cellStyle name="Normal 75 10 2 2" xfId="18715" xr:uid="{E851DE4A-A9A9-4EE7-B5B7-ED1C2A79CAB3}"/>
    <cellStyle name="Normal 75 10 2 3" xfId="25251" xr:uid="{85EBBB6A-E1F8-41E9-8150-4ADD4A5A037D}"/>
    <cellStyle name="Normal 75 10 2 4" xfId="30949" xr:uid="{BE013B49-40DF-4551-A6DF-4BE175368BD2}"/>
    <cellStyle name="Normal 75 10 2 5" xfId="36647" xr:uid="{74266465-8A5D-4FAB-B74D-785013E9AA1D}"/>
    <cellStyle name="Normal 75 10 3" xfId="10667" xr:uid="{975F8E9C-F653-4B2B-873A-A99B6AE4937E}"/>
    <cellStyle name="Normal 75 10 4" xfId="10668" xr:uid="{BC4C3C69-2124-4465-AC58-4F7BEF5EBB4F}"/>
    <cellStyle name="Normal 75 10 5" xfId="18714" xr:uid="{158E59EE-7725-47B1-AEEA-C41B402C603E}"/>
    <cellStyle name="Normal 75 10 6" xfId="25250" xr:uid="{3433BC1C-473D-44CC-9AEA-30B4F6A25713}"/>
    <cellStyle name="Normal 75 10 7" xfId="30948" xr:uid="{AB2145AE-18BB-4F41-A13D-FAD2A3E72EFA}"/>
    <cellStyle name="Normal 75 10 8" xfId="36646" xr:uid="{F02076A9-D49C-4A5A-AF40-5AE2A43D23D5}"/>
    <cellStyle name="Normal 75 11" xfId="10669" xr:uid="{946A82DA-D33E-40C5-A271-31AFDCEFA3AF}"/>
    <cellStyle name="Normal 75 11 2" xfId="10670" xr:uid="{F47BD944-AA3F-4853-820C-E587C69CDD0A}"/>
    <cellStyle name="Normal 75 11 2 2" xfId="18717" xr:uid="{18965EDB-B143-4E70-9666-10D9FC6D18A0}"/>
    <cellStyle name="Normal 75 11 2 3" xfId="25253" xr:uid="{21476A07-D0F5-46A3-A8F2-F5DE1CF5B00C}"/>
    <cellStyle name="Normal 75 11 2 4" xfId="30951" xr:uid="{A81D47FC-A95B-4FF9-A728-C1AE9CECF393}"/>
    <cellStyle name="Normal 75 11 2 5" xfId="36649" xr:uid="{22C2F79A-ED3A-4FCF-A1A3-3417C60B633F}"/>
    <cellStyle name="Normal 75 11 3" xfId="10671" xr:uid="{3473C246-9EF7-4501-AF72-E2DB32FE6BB6}"/>
    <cellStyle name="Normal 75 11 4" xfId="10672" xr:uid="{A65587EA-8D4F-421F-9451-2D53DECDDBA3}"/>
    <cellStyle name="Normal 75 11 5" xfId="18716" xr:uid="{2B4FAFE0-CCC4-4964-9F5B-8107456FF70C}"/>
    <cellStyle name="Normal 75 11 6" xfId="25252" xr:uid="{716277CD-E90F-4FB7-98A2-68ECE8AC29E5}"/>
    <cellStyle name="Normal 75 11 7" xfId="30950" xr:uid="{B95811A1-A4A2-4932-9D93-227C77179E5F}"/>
    <cellStyle name="Normal 75 11 8" xfId="36648" xr:uid="{2846A748-FD4A-4AB2-AFE1-79F2FA223605}"/>
    <cellStyle name="Normal 75 12" xfId="10673" xr:uid="{B139C3E9-FFE7-4BEA-A09F-5224DC625638}"/>
    <cellStyle name="Normal 75 12 2" xfId="10674" xr:uid="{0F0B55AD-504C-4F36-B6FF-AA4136E94623}"/>
    <cellStyle name="Normal 75 12 2 2" xfId="18719" xr:uid="{AC6930FD-0531-4F90-816C-24221B70E88A}"/>
    <cellStyle name="Normal 75 12 2 3" xfId="25255" xr:uid="{7E7C773E-015B-4B5C-BEB9-ADA1274D1846}"/>
    <cellStyle name="Normal 75 12 2 4" xfId="30953" xr:uid="{FB630059-BD7B-4C23-8C20-F9BC8C5FE79B}"/>
    <cellStyle name="Normal 75 12 2 5" xfId="36651" xr:uid="{65504433-4682-4C1B-B5A5-EC6A48263059}"/>
    <cellStyle name="Normal 75 12 3" xfId="10675" xr:uid="{6002D822-08E5-454E-AB65-DF70EB82F6D8}"/>
    <cellStyle name="Normal 75 12 4" xfId="10676" xr:uid="{6DE01E3B-89E0-4102-B51A-153D9068B038}"/>
    <cellStyle name="Normal 75 12 5" xfId="18718" xr:uid="{72739128-C752-4D94-AEE8-4FFD1275DD11}"/>
    <cellStyle name="Normal 75 12 6" xfId="25254" xr:uid="{DCB11482-ED02-4202-8148-E5F82ED74241}"/>
    <cellStyle name="Normal 75 12 7" xfId="30952" xr:uid="{D6832588-EBAE-4C7B-AF61-BA274B38097D}"/>
    <cellStyle name="Normal 75 12 8" xfId="36650" xr:uid="{DEED6176-78B0-4BFF-8FF2-7E0C72ED548F}"/>
    <cellStyle name="Normal 75 13" xfId="10677" xr:uid="{8AC7769A-DE4D-4B6C-A006-F24CD4066DBA}"/>
    <cellStyle name="Normal 75 13 2" xfId="10678" xr:uid="{E062A1F5-9AD6-4290-9481-F69EBBB6CCF8}"/>
    <cellStyle name="Normal 75 13 2 2" xfId="18721" xr:uid="{9F922A52-95C3-4EB7-8C0B-A1A9B71FE7FC}"/>
    <cellStyle name="Normal 75 13 2 3" xfId="25257" xr:uid="{A09B2377-069C-451F-ACFD-03EAE768AC1F}"/>
    <cellStyle name="Normal 75 13 2 4" xfId="30955" xr:uid="{B3F41E06-E64F-45B9-8DBA-392E0CE42D5A}"/>
    <cellStyle name="Normal 75 13 2 5" xfId="36653" xr:uid="{15D5414A-E77B-4901-9F31-DE75B87D26B1}"/>
    <cellStyle name="Normal 75 13 3" xfId="10679" xr:uid="{6D7AB5A2-5304-4279-B8FD-EBECEC403C6A}"/>
    <cellStyle name="Normal 75 13 4" xfId="10680" xr:uid="{12CC993E-13EB-4354-87D0-EDC187572C37}"/>
    <cellStyle name="Normal 75 13 5" xfId="18720" xr:uid="{3B516454-660B-4111-96EA-778C6FCE440A}"/>
    <cellStyle name="Normal 75 13 6" xfId="25256" xr:uid="{160DE6DF-1638-4AD0-ADBD-B5C6BFF14479}"/>
    <cellStyle name="Normal 75 13 7" xfId="30954" xr:uid="{5825934E-F9E9-4872-81A7-5725F62F9B44}"/>
    <cellStyle name="Normal 75 13 8" xfId="36652" xr:uid="{16A551DE-F3C6-4ECA-A402-8CDF76D26329}"/>
    <cellStyle name="Normal 75 14" xfId="10681" xr:uid="{12ED2A02-9E59-4B5E-AFB4-CED93A201E55}"/>
    <cellStyle name="Normal 75 14 2" xfId="10682" xr:uid="{549A20A6-B28D-4CA8-8C08-705A0508A98A}"/>
    <cellStyle name="Normal 75 14 2 2" xfId="18723" xr:uid="{31ED397F-E649-4491-8131-5890F30FAD48}"/>
    <cellStyle name="Normal 75 14 2 3" xfId="25259" xr:uid="{B2E2EEE4-1FDF-46CA-9E13-F3E4B45A3A16}"/>
    <cellStyle name="Normal 75 14 2 4" xfId="30957" xr:uid="{F29DBE77-DA38-400D-B62B-4E5E70C4B38C}"/>
    <cellStyle name="Normal 75 14 2 5" xfId="36655" xr:uid="{4CE50994-1623-42C4-A3B8-7E51359768BF}"/>
    <cellStyle name="Normal 75 14 3" xfId="10683" xr:uid="{F4610FD1-5C13-4427-8247-F4880BB6350D}"/>
    <cellStyle name="Normal 75 14 4" xfId="10684" xr:uid="{D075BFAE-1131-4CC8-B6A7-E6ECD2B9C1BC}"/>
    <cellStyle name="Normal 75 14 5" xfId="18722" xr:uid="{E9773AF9-38D8-4062-BD25-A3C21454AB97}"/>
    <cellStyle name="Normal 75 14 6" xfId="25258" xr:uid="{05DB77A2-C591-4ECF-8786-51497A19AD83}"/>
    <cellStyle name="Normal 75 14 7" xfId="30956" xr:uid="{F044877F-6305-49F3-9A27-D31D5A43C78C}"/>
    <cellStyle name="Normal 75 14 8" xfId="36654" xr:uid="{4CC4FCEA-1740-444E-B0DD-B7D647302E09}"/>
    <cellStyle name="Normal 75 15" xfId="10685" xr:uid="{3F7F0A9D-1009-49A2-A3B0-CC30CD87960F}"/>
    <cellStyle name="Normal 75 15 2" xfId="10686" xr:uid="{DFE4777C-55B6-4707-B700-FB58F393CDCC}"/>
    <cellStyle name="Normal 75 15 2 2" xfId="18725" xr:uid="{BAC14C33-B038-417C-ABEB-23FAC63AE16F}"/>
    <cellStyle name="Normal 75 15 2 3" xfId="25261" xr:uid="{285902ED-9BA1-49B4-A144-70B9D4A046DC}"/>
    <cellStyle name="Normal 75 15 2 4" xfId="30959" xr:uid="{9EAF794D-146F-4C44-B87B-75C880C85607}"/>
    <cellStyle name="Normal 75 15 2 5" xfId="36657" xr:uid="{BB257F1B-07C8-415D-9096-1611D09C56DC}"/>
    <cellStyle name="Normal 75 15 3" xfId="10687" xr:uid="{B19B5427-60AF-47A4-A135-3666E8584167}"/>
    <cellStyle name="Normal 75 15 4" xfId="10688" xr:uid="{0EDF5E5A-D2D8-4CE1-8DEB-58F25031452C}"/>
    <cellStyle name="Normal 75 15 5" xfId="18724" xr:uid="{AD386694-87F8-4274-A17E-C782C6226875}"/>
    <cellStyle name="Normal 75 15 6" xfId="25260" xr:uid="{E91C488F-012D-4A77-B3CA-B8453880935B}"/>
    <cellStyle name="Normal 75 15 7" xfId="30958" xr:uid="{B902D71B-A111-4A2D-A07F-BDFFAC68C1B6}"/>
    <cellStyle name="Normal 75 15 8" xfId="36656" xr:uid="{1BB1D153-D60E-49FA-9514-93CE3B0DEA94}"/>
    <cellStyle name="Normal 75 16" xfId="10689" xr:uid="{E1459E34-B989-4820-A46A-83A0DB1FE880}"/>
    <cellStyle name="Normal 75 16 2" xfId="10690" xr:uid="{9D205E68-3A49-40D4-A3C9-82409DAEA77A}"/>
    <cellStyle name="Normal 75 16 2 2" xfId="18727" xr:uid="{12651A14-F30D-4270-87EF-EFCEC2857183}"/>
    <cellStyle name="Normal 75 16 2 3" xfId="25263" xr:uid="{6BC19D15-6BF4-4F95-AA74-577532D29EAE}"/>
    <cellStyle name="Normal 75 16 2 4" xfId="30961" xr:uid="{FF48F999-56C2-4EC1-82BD-797E67B1895A}"/>
    <cellStyle name="Normal 75 16 2 5" xfId="36659" xr:uid="{A5537083-A3A2-4352-B316-AC96645742A9}"/>
    <cellStyle name="Normal 75 16 3" xfId="10691" xr:uid="{D16370CF-5845-4204-BF36-AC0889CF177F}"/>
    <cellStyle name="Normal 75 16 4" xfId="10692" xr:uid="{A5A3B6C0-E503-42F2-8D12-5C43A20A16F1}"/>
    <cellStyle name="Normal 75 16 5" xfId="18726" xr:uid="{3750CD47-B271-46E4-A77E-6F2A9FE9E9F3}"/>
    <cellStyle name="Normal 75 16 6" xfId="25262" xr:uid="{D2912235-A917-4ADE-A5A6-6B9930C93019}"/>
    <cellStyle name="Normal 75 16 7" xfId="30960" xr:uid="{C5FF399B-F62F-486A-9034-57D994DD5377}"/>
    <cellStyle name="Normal 75 16 8" xfId="36658" xr:uid="{D35C0D8B-D106-4DF0-B172-178BF542857E}"/>
    <cellStyle name="Normal 75 17" xfId="10693" xr:uid="{2FFB425F-3748-4DDC-9323-05B5C407E6F1}"/>
    <cellStyle name="Normal 75 17 2" xfId="10694" xr:uid="{E883CC8B-CF9C-4C0E-9CD0-D4D11B3156FD}"/>
    <cellStyle name="Normal 75 17 2 2" xfId="18729" xr:uid="{E19B0AAE-B8C0-4537-8247-C30FE3F1E276}"/>
    <cellStyle name="Normal 75 17 2 3" xfId="25265" xr:uid="{3E0F93AD-FFEB-496C-8B2B-7DF6EF51F8B2}"/>
    <cellStyle name="Normal 75 17 2 4" xfId="30963" xr:uid="{A031B45D-52EC-4CAE-8F09-27A99F1C9558}"/>
    <cellStyle name="Normal 75 17 2 5" xfId="36661" xr:uid="{6AAFE315-66F7-4C84-BA47-E28AA9415E63}"/>
    <cellStyle name="Normal 75 17 3" xfId="10695" xr:uid="{33FF6941-FB8D-44D0-A57E-BBE34F3EEEF3}"/>
    <cellStyle name="Normal 75 17 4" xfId="10696" xr:uid="{E15F965F-26E4-4CF3-9D2B-2EBCC4470E6F}"/>
    <cellStyle name="Normal 75 17 5" xfId="18728" xr:uid="{1FC694E2-5243-48FA-BCFC-33F4CF572156}"/>
    <cellStyle name="Normal 75 17 6" xfId="25264" xr:uid="{14978DE9-1041-4D08-A8E1-8C000559BBFA}"/>
    <cellStyle name="Normal 75 17 7" xfId="30962" xr:uid="{F1B0A76F-FDCF-4E52-9938-9510DA26937F}"/>
    <cellStyle name="Normal 75 17 8" xfId="36660" xr:uid="{BDC014EF-754C-45A8-AE13-F4723ACD718C}"/>
    <cellStyle name="Normal 75 18" xfId="10697" xr:uid="{27C8272A-E79C-471A-9335-C917EF818FCE}"/>
    <cellStyle name="Normal 75 18 2" xfId="10698" xr:uid="{1CA1B09C-B305-465F-8A14-158BAFB96A4C}"/>
    <cellStyle name="Normal 75 18 2 2" xfId="18731" xr:uid="{CAC26B6A-77F8-4094-B583-1BCD099C302F}"/>
    <cellStyle name="Normal 75 18 2 3" xfId="25267" xr:uid="{9EAC754F-B914-4EF3-B3A6-9286BFBDBD2B}"/>
    <cellStyle name="Normal 75 18 2 4" xfId="30965" xr:uid="{933BC88A-A018-4D43-A0AC-574C801D9D7D}"/>
    <cellStyle name="Normal 75 18 2 5" xfId="36663" xr:uid="{4371837B-DA64-4CF9-BD47-1045E3649A6D}"/>
    <cellStyle name="Normal 75 18 3" xfId="10699" xr:uid="{0E09B916-CECE-4372-9344-D2C62F0DE035}"/>
    <cellStyle name="Normal 75 18 4" xfId="10700" xr:uid="{57B0242E-E147-455E-B00D-72A0AD0F4796}"/>
    <cellStyle name="Normal 75 18 5" xfId="18730" xr:uid="{BCCF9C1B-D427-436C-87C1-757B4159F297}"/>
    <cellStyle name="Normal 75 18 6" xfId="25266" xr:uid="{A319FDA0-808E-449D-B221-DCDFFCAEB6B4}"/>
    <cellStyle name="Normal 75 18 7" xfId="30964" xr:uid="{67AA9C60-9A62-40D1-B5D0-CF81A3401B51}"/>
    <cellStyle name="Normal 75 18 8" xfId="36662" xr:uid="{08EF2BC7-0621-4962-ACAC-1070660AE6CA}"/>
    <cellStyle name="Normal 75 19" xfId="10701" xr:uid="{64999CF4-CE98-4E58-AA7A-9D7BFD2DDFC3}"/>
    <cellStyle name="Normal 75 19 2" xfId="10702" xr:uid="{C85680FA-1E2C-4A42-B017-CFEA36FDBF9A}"/>
    <cellStyle name="Normal 75 19 2 2" xfId="18733" xr:uid="{4282BBE0-DA41-4A80-AC55-3BB8EE200F50}"/>
    <cellStyle name="Normal 75 19 2 3" xfId="25269" xr:uid="{645AED9B-6D7B-4C68-824F-B45B431076E8}"/>
    <cellStyle name="Normal 75 19 2 4" xfId="30967" xr:uid="{CF1C10DB-2A64-4AFE-A0D0-F92B38038A97}"/>
    <cellStyle name="Normal 75 19 2 5" xfId="36665" xr:uid="{64C01C49-51C2-4D1E-BEE5-2845E1C9716E}"/>
    <cellStyle name="Normal 75 19 3" xfId="10703" xr:uid="{1AE5169F-DE15-44FB-BB20-67C7D23A68D4}"/>
    <cellStyle name="Normal 75 19 4" xfId="10704" xr:uid="{28FD872C-188D-4FA5-8107-9E7760037A8B}"/>
    <cellStyle name="Normal 75 19 5" xfId="18732" xr:uid="{7CB67785-B546-4563-AB2B-8C04BB2C9B68}"/>
    <cellStyle name="Normal 75 19 6" xfId="25268" xr:uid="{B2038D89-C1FE-49E6-97FA-72D204FAF25D}"/>
    <cellStyle name="Normal 75 19 7" xfId="30966" xr:uid="{8C95FDB2-F9EA-4E46-994C-EA464508E702}"/>
    <cellStyle name="Normal 75 19 8" xfId="36664" xr:uid="{E2D73A6E-DF4B-4869-B0A9-670F1C997CF5}"/>
    <cellStyle name="Normal 75 2" xfId="1244" xr:uid="{34243114-1E88-4211-B731-361E4BCF11B8}"/>
    <cellStyle name="Normal 75 2 2" xfId="10705" xr:uid="{E130FA78-4A63-4B54-940C-27E4E893613D}"/>
    <cellStyle name="Normal 75 2 2 2" xfId="18734" xr:uid="{4E8CBC77-F05A-4188-9C3E-2BE0451E5FAA}"/>
    <cellStyle name="Normal 75 2 2 3" xfId="25270" xr:uid="{7A03EC59-AA86-4F02-8C4F-8DDB78E5E689}"/>
    <cellStyle name="Normal 75 2 2 4" xfId="30968" xr:uid="{4CD8ED57-CD4B-400D-BE33-4AFF8213356A}"/>
    <cellStyle name="Normal 75 2 2 5" xfId="36666" xr:uid="{96F2E868-04BE-4AA8-8BAC-1E4BE74554F5}"/>
    <cellStyle name="Normal 75 2 3" xfId="10706" xr:uid="{6D7BEC05-A35F-40E1-B769-80325C5AA430}"/>
    <cellStyle name="Normal 75 2 4" xfId="10707" xr:uid="{14678245-3496-4ACB-B68D-71E0F7F242B2}"/>
    <cellStyle name="Normal 75 20" xfId="10708" xr:uid="{9295FFF0-9781-4888-894E-F9EF1DB7A625}"/>
    <cellStyle name="Normal 75 20 2" xfId="18735" xr:uid="{23EED6EB-D56A-4731-ADAE-1884F7DD9B9A}"/>
    <cellStyle name="Normal 75 20 3" xfId="25271" xr:uid="{ADB5E5A3-E76B-4144-B33F-638BE3A100CE}"/>
    <cellStyle name="Normal 75 20 4" xfId="30969" xr:uid="{7FA0A027-BDB3-44B3-8919-2F718BA7CADD}"/>
    <cellStyle name="Normal 75 20 5" xfId="36667" xr:uid="{3EC747A0-9C9C-4935-A610-CCB5325DC6F1}"/>
    <cellStyle name="Normal 75 21" xfId="10709" xr:uid="{861DBADD-16C0-4976-92CC-B07CB8DE4A25}"/>
    <cellStyle name="Normal 75 21 2" xfId="18736" xr:uid="{0CCA722C-5275-4394-B074-104801BA110F}"/>
    <cellStyle name="Normal 75 21 3" xfId="25272" xr:uid="{DC79896E-3244-456D-AA16-6C0BE414CE04}"/>
    <cellStyle name="Normal 75 21 4" xfId="30970" xr:uid="{B9D1B569-7637-47F6-9B44-F1A953D36D68}"/>
    <cellStyle name="Normal 75 21 5" xfId="36668" xr:uid="{F3C65D97-787F-4257-8565-B81F84663575}"/>
    <cellStyle name="Normal 75 22" xfId="10710" xr:uid="{60F89A53-9B46-47EF-8E99-BE6D1FC96461}"/>
    <cellStyle name="Normal 75 22 2" xfId="18737" xr:uid="{8C91A21A-676C-4AA9-B901-D17282D3C59F}"/>
    <cellStyle name="Normal 75 22 3" xfId="25273" xr:uid="{DE45619F-4845-47C5-8F2D-1389471A08B6}"/>
    <cellStyle name="Normal 75 22 4" xfId="30971" xr:uid="{8050A8DA-0EF8-428C-BE35-3CF6BF18ADDD}"/>
    <cellStyle name="Normal 75 22 5" xfId="36669" xr:uid="{497CC582-3D4D-49C4-AD40-304ABDD792EC}"/>
    <cellStyle name="Normal 75 23" xfId="10711" xr:uid="{C9E0C500-E8F2-4B4A-BC41-928DA3CBEBFB}"/>
    <cellStyle name="Normal 75 23 2" xfId="18738" xr:uid="{E85DAAED-57D6-49C6-B88D-C2D70CD7A0A6}"/>
    <cellStyle name="Normal 75 23 3" xfId="25274" xr:uid="{2289D3B7-3428-48D9-8F47-6430F1A915A2}"/>
    <cellStyle name="Normal 75 23 4" xfId="30972" xr:uid="{ACB903B8-F9FB-4D97-83B6-D4E02F87CED2}"/>
    <cellStyle name="Normal 75 23 5" xfId="36670" xr:uid="{CCA53E13-D3C8-43CA-AFC0-D717E5226FE1}"/>
    <cellStyle name="Normal 75 24" xfId="10712" xr:uid="{0E3491DF-5851-4C97-A428-98252A36B7AA}"/>
    <cellStyle name="Normal 75 24 2" xfId="18739" xr:uid="{4A07ED74-4C9A-4EE4-91E1-A7E862CBF4A2}"/>
    <cellStyle name="Normal 75 24 3" xfId="25275" xr:uid="{36BE00CB-F2B7-460D-A26C-E12475939DC2}"/>
    <cellStyle name="Normal 75 24 4" xfId="30973" xr:uid="{4B86B846-7D3F-4F1D-8C09-BC42015D1E9F}"/>
    <cellStyle name="Normal 75 24 5" xfId="36671" xr:uid="{A1113FCE-EB5C-418E-AC1B-806997B86FB2}"/>
    <cellStyle name="Normal 75 25" xfId="10713" xr:uid="{5DD30642-21EE-4C63-8D70-8DC8DFB5F2F5}"/>
    <cellStyle name="Normal 75 25 2" xfId="18740" xr:uid="{59697226-A6FE-4323-8AEA-1B0940099A92}"/>
    <cellStyle name="Normal 75 25 3" xfId="25276" xr:uid="{E63D46E1-923C-49E4-BD75-825B6BF21472}"/>
    <cellStyle name="Normal 75 25 4" xfId="30974" xr:uid="{B179D760-05B2-4D9A-B138-F230745ABEBE}"/>
    <cellStyle name="Normal 75 25 5" xfId="36672" xr:uid="{F5255FD0-F8AC-404D-AFB6-2B0CF667413F}"/>
    <cellStyle name="Normal 75 26" xfId="10714" xr:uid="{D2B1A206-4F7C-4B18-BCB2-70EE86684440}"/>
    <cellStyle name="Normal 75 26 2" xfId="18741" xr:uid="{BD70A160-3F97-4CEB-A20B-C897D4C93BF9}"/>
    <cellStyle name="Normal 75 26 3" xfId="25277" xr:uid="{DD90E886-5C3C-4D7C-87C3-D7B281D836DF}"/>
    <cellStyle name="Normal 75 26 4" xfId="30975" xr:uid="{CB5A79B1-AB0A-4DBE-B20E-089141AA3224}"/>
    <cellStyle name="Normal 75 26 5" xfId="36673" xr:uid="{9498C97A-5BFD-4257-A8F9-8E0E53D62FC5}"/>
    <cellStyle name="Normal 75 27" xfId="10715" xr:uid="{0635D857-4EAC-48CE-95D3-BA4D8CB4E8A4}"/>
    <cellStyle name="Normal 75 27 2" xfId="18742" xr:uid="{561A0B65-6959-4A55-9AFB-A6B4E8BFE724}"/>
    <cellStyle name="Normal 75 27 3" xfId="25278" xr:uid="{5582F013-E511-4322-804A-BA66D3A66997}"/>
    <cellStyle name="Normal 75 27 4" xfId="30976" xr:uid="{7D0CBBDA-2E62-4D81-860D-7FB0A06438C7}"/>
    <cellStyle name="Normal 75 27 5" xfId="36674" xr:uid="{F3AA69C3-3DA6-4FBD-B467-2EA1EBEAC482}"/>
    <cellStyle name="Normal 75 28" xfId="10716" xr:uid="{00EF4BEB-6A44-42CD-8B20-6C88DAF64C83}"/>
    <cellStyle name="Normal 75 28 2" xfId="18743" xr:uid="{062896C2-CB9C-4A78-B133-B1ACC1A84263}"/>
    <cellStyle name="Normal 75 28 3" xfId="25279" xr:uid="{6301F647-6848-40B0-9B6E-1F8C86F98D32}"/>
    <cellStyle name="Normal 75 28 4" xfId="30977" xr:uid="{C3209404-610C-4641-B6FF-3AB90835D284}"/>
    <cellStyle name="Normal 75 28 5" xfId="36675" xr:uid="{53C20BF6-7033-475E-99B7-60425F166300}"/>
    <cellStyle name="Normal 75 29" xfId="10717" xr:uid="{F4DCE41B-84FD-42E5-B60B-8BFDE6BF9077}"/>
    <cellStyle name="Normal 75 29 2" xfId="18744" xr:uid="{479B40CC-DF00-4FB3-AEFC-70B7D1E6D7D2}"/>
    <cellStyle name="Normal 75 29 3" xfId="25280" xr:uid="{87CC5DFD-0DA8-475E-B196-B8DA01A583EC}"/>
    <cellStyle name="Normal 75 29 4" xfId="30978" xr:uid="{E4A86C4C-BE55-41AA-9C21-A1BB44116F65}"/>
    <cellStyle name="Normal 75 29 5" xfId="36676" xr:uid="{065163D4-7D85-4803-B93C-96F681186939}"/>
    <cellStyle name="Normal 75 3" xfId="10718" xr:uid="{FBFEF268-C016-4444-8A7B-EABC53344F39}"/>
    <cellStyle name="Normal 75 3 2" xfId="10719" xr:uid="{E430B928-1D5F-41B3-96C0-E9260E09EFD1}"/>
    <cellStyle name="Normal 75 3 2 2" xfId="18746" xr:uid="{47D0F089-1B01-41AB-AC46-B355B07C286E}"/>
    <cellStyle name="Normal 75 3 2 3" xfId="25282" xr:uid="{8B32C23B-7F77-4EE3-8872-FD7C2B0E9B90}"/>
    <cellStyle name="Normal 75 3 2 4" xfId="30980" xr:uid="{46960145-22E4-4153-BDF0-44E6AF823E78}"/>
    <cellStyle name="Normal 75 3 2 5" xfId="36678" xr:uid="{1FD34BBB-A0BB-4FB7-ADAE-14716662622A}"/>
    <cellStyle name="Normal 75 3 3" xfId="10720" xr:uid="{B11564BF-5E3F-417F-9A81-5FA80619A614}"/>
    <cellStyle name="Normal 75 3 4" xfId="10721" xr:uid="{FDC69F40-28D1-4DFC-AA49-E3A19E5AF7FF}"/>
    <cellStyle name="Normal 75 3 5" xfId="18745" xr:uid="{A8F46B9C-F721-435F-88E6-7EFEEA2A4739}"/>
    <cellStyle name="Normal 75 3 6" xfId="25281" xr:uid="{61A9217C-CFBB-4575-8A5E-77C4A685B1CD}"/>
    <cellStyle name="Normal 75 3 7" xfId="30979" xr:uid="{701A9772-B0A3-49B2-B0A2-B486E03CA7B4}"/>
    <cellStyle name="Normal 75 3 8" xfId="36677" xr:uid="{C797AA92-9B59-4740-B6B5-A7AD7B54F04A}"/>
    <cellStyle name="Normal 75 30" xfId="10722" xr:uid="{550A95C5-9277-44C4-A4F6-601012878166}"/>
    <cellStyle name="Normal 75 30 2" xfId="18747" xr:uid="{5722BF17-34E0-4B59-B749-4B4FCFC0BD50}"/>
    <cellStyle name="Normal 75 30 3" xfId="25283" xr:uid="{0D6A6F75-9317-4A4C-9E34-3E1A70B88C28}"/>
    <cellStyle name="Normal 75 30 4" xfId="30981" xr:uid="{2F5FBC4F-371B-4D65-AA43-0F67435D1C39}"/>
    <cellStyle name="Normal 75 30 5" xfId="36679" xr:uid="{F0A91F31-909E-43DC-85D5-87908F65622C}"/>
    <cellStyle name="Normal 75 31" xfId="10723" xr:uid="{6450AA50-28E5-4096-9E3D-821D20F02456}"/>
    <cellStyle name="Normal 75 31 2" xfId="18748" xr:uid="{C6196A15-6F76-4B36-A0CD-B9ADFFD62D11}"/>
    <cellStyle name="Normal 75 31 3" xfId="25284" xr:uid="{3BCE0544-9ACB-4044-8EC2-5465CEA0EDFD}"/>
    <cellStyle name="Normal 75 31 4" xfId="30982" xr:uid="{EDA9483A-984F-43BD-A285-E8E7DADC328D}"/>
    <cellStyle name="Normal 75 31 5" xfId="36680" xr:uid="{A9A5C0A5-D10F-4B2C-92CB-DDA9B3F69664}"/>
    <cellStyle name="Normal 75 32" xfId="10724" xr:uid="{631DBE14-61C8-478B-9173-2CCF23768AB9}"/>
    <cellStyle name="Normal 75 32 2" xfId="18749" xr:uid="{E582E5B0-B6A1-46A6-9A0B-AD9051FF1B7A}"/>
    <cellStyle name="Normal 75 32 3" xfId="25285" xr:uid="{3F722A91-C47F-4305-B995-23716BC17AFD}"/>
    <cellStyle name="Normal 75 32 4" xfId="30983" xr:uid="{52E36185-C688-4241-A6D1-C93DF4311FDF}"/>
    <cellStyle name="Normal 75 32 5" xfId="36681" xr:uid="{890FFBE3-387F-4073-9FB1-D16EB476FCD0}"/>
    <cellStyle name="Normal 75 33" xfId="10725" xr:uid="{027D074A-E4E7-4051-A9AC-F1C6B55670A5}"/>
    <cellStyle name="Normal 75 33 2" xfId="18750" xr:uid="{06ED6AFF-3785-408E-9410-A95013905EFA}"/>
    <cellStyle name="Normal 75 33 3" xfId="25286" xr:uid="{0100EDF8-21A0-4260-BF32-A65D22D96BB5}"/>
    <cellStyle name="Normal 75 33 4" xfId="30984" xr:uid="{BD61C026-99F3-4AD4-ACA6-EA451169DBD5}"/>
    <cellStyle name="Normal 75 33 5" xfId="36682" xr:uid="{6B108060-9E90-48CE-94CA-B8EB865F5D37}"/>
    <cellStyle name="Normal 75 34" xfId="10726" xr:uid="{DF605EBA-FCE5-46EB-9083-BC3BE83B3099}"/>
    <cellStyle name="Normal 75 34 2" xfId="18751" xr:uid="{6901A6D3-D363-4F19-8942-EC975BB084D7}"/>
    <cellStyle name="Normal 75 34 3" xfId="25287" xr:uid="{0203B97E-074C-48C5-B8AB-3CA6E1392B4C}"/>
    <cellStyle name="Normal 75 34 4" xfId="30985" xr:uid="{2359303F-BCE0-4CB3-AE61-3DAB17297A54}"/>
    <cellStyle name="Normal 75 34 5" xfId="36683" xr:uid="{928300AD-E665-4816-975E-7F153C299293}"/>
    <cellStyle name="Normal 75 35" xfId="10727" xr:uid="{01D2310E-BEE5-4E92-B6F8-99905B5315FA}"/>
    <cellStyle name="Normal 75 35 2" xfId="18752" xr:uid="{E790934A-F5AF-453F-8D82-23F5EBA73A7B}"/>
    <cellStyle name="Normal 75 35 3" xfId="25288" xr:uid="{5F14F4F0-D9A3-43EA-864E-01E09B768AB8}"/>
    <cellStyle name="Normal 75 35 4" xfId="30986" xr:uid="{060ED22C-CEF5-49E4-A1C4-C911EFC9F306}"/>
    <cellStyle name="Normal 75 35 5" xfId="36684" xr:uid="{C31DF777-82CB-4345-B8B3-06C0A86E1E53}"/>
    <cellStyle name="Normal 75 36" xfId="10728" xr:uid="{8C96EC2B-8A5B-4215-9D44-B77DE085F423}"/>
    <cellStyle name="Normal 75 36 2" xfId="18753" xr:uid="{28AB1228-6991-4A58-98E1-633EB9C5161B}"/>
    <cellStyle name="Normal 75 36 3" xfId="25289" xr:uid="{E3342811-20E4-42D2-B4E2-2160B7AEB079}"/>
    <cellStyle name="Normal 75 36 4" xfId="30987" xr:uid="{D99677D6-5332-43E1-8BD3-9F3C73D693B2}"/>
    <cellStyle name="Normal 75 36 5" xfId="36685" xr:uid="{568CA4BD-B4E4-4440-9D07-B09F8943923A}"/>
    <cellStyle name="Normal 75 37" xfId="10729" xr:uid="{657A3F08-82F1-4230-9AC9-9CEF08F36C45}"/>
    <cellStyle name="Normal 75 37 2" xfId="18754" xr:uid="{6613DC4D-5F4F-4986-B6D8-E3052DAAB8BF}"/>
    <cellStyle name="Normal 75 37 3" xfId="25290" xr:uid="{91C9AF60-F743-4EC7-8CE8-68EE9C65CD08}"/>
    <cellStyle name="Normal 75 37 4" xfId="30988" xr:uid="{72BA2880-D79B-4E6A-8352-E9FCDF3C73E2}"/>
    <cellStyle name="Normal 75 37 5" xfId="36686" xr:uid="{F5E7DCF1-1EFC-4494-8B35-E166A31930ED}"/>
    <cellStyle name="Normal 75 38" xfId="10730" xr:uid="{2907783F-E017-4D32-8596-D1417EFE96BC}"/>
    <cellStyle name="Normal 75 38 2" xfId="18755" xr:uid="{885B64DF-845C-4916-BF9D-5BBB5BD4881F}"/>
    <cellStyle name="Normal 75 38 3" xfId="25291" xr:uid="{854B5A54-E409-4C84-9AEA-881CFB69E29E}"/>
    <cellStyle name="Normal 75 38 4" xfId="30989" xr:uid="{60B8C39B-5197-42F6-90A3-79EB503E158E}"/>
    <cellStyle name="Normal 75 38 5" xfId="36687" xr:uid="{04575D2A-4707-4969-9374-95DED205D176}"/>
    <cellStyle name="Normal 75 39" xfId="10731" xr:uid="{56A46E5B-34BB-42F3-AC36-A86D44EEDD56}"/>
    <cellStyle name="Normal 75 39 2" xfId="18756" xr:uid="{64B89B82-11F8-411C-951F-107415A82FDD}"/>
    <cellStyle name="Normal 75 39 3" xfId="25292" xr:uid="{86B6BBDF-DCA3-4C76-A653-8AD4BC9CC441}"/>
    <cellStyle name="Normal 75 39 4" xfId="30990" xr:uid="{CEA89595-04E6-456A-A4B7-296458864A10}"/>
    <cellStyle name="Normal 75 39 5" xfId="36688" xr:uid="{82405E48-4C77-47EA-B104-0AA2CFE2B3A3}"/>
    <cellStyle name="Normal 75 4" xfId="10732" xr:uid="{66EDDBDF-DC5D-4E7C-A108-6CFC31A4B5B9}"/>
    <cellStyle name="Normal 75 4 2" xfId="10733" xr:uid="{5345B953-7A3C-4EB0-AE64-2B828545061D}"/>
    <cellStyle name="Normal 75 4 2 2" xfId="18758" xr:uid="{8EBE8240-FAA7-4F57-BE7C-E88AA037AFFC}"/>
    <cellStyle name="Normal 75 4 2 3" xfId="25294" xr:uid="{E19E8F2D-60E3-4D8E-9FC6-85FE70246CD9}"/>
    <cellStyle name="Normal 75 4 2 4" xfId="30992" xr:uid="{2B1AE29A-5725-465B-8127-D654C6FC67EE}"/>
    <cellStyle name="Normal 75 4 2 5" xfId="36690" xr:uid="{AC340A20-7B7B-4C2A-9D27-431A6D6511C1}"/>
    <cellStyle name="Normal 75 4 3" xfId="10734" xr:uid="{DD054498-D500-491C-AF95-6FC3C3E06E20}"/>
    <cellStyle name="Normal 75 4 4" xfId="10735" xr:uid="{DC1C35FD-4E18-4A81-BBC0-37BCD01193F2}"/>
    <cellStyle name="Normal 75 4 5" xfId="18757" xr:uid="{807C3114-8347-49E1-90F5-8705EE44EF14}"/>
    <cellStyle name="Normal 75 4 6" xfId="25293" xr:uid="{A1D87F9C-6567-4BA3-BA2A-512F2BEE77C8}"/>
    <cellStyle name="Normal 75 4 7" xfId="30991" xr:uid="{0362A7F3-0A8A-4F6F-B49F-E103BEAE7496}"/>
    <cellStyle name="Normal 75 4 8" xfId="36689" xr:uid="{E04A6421-BC4A-4296-A45F-1ED261B1AAA4}"/>
    <cellStyle name="Normal 75 40" xfId="10736" xr:uid="{06D71E71-F47A-43F7-9012-0142D9A29855}"/>
    <cellStyle name="Normal 75 40 2" xfId="18759" xr:uid="{889273E1-77E6-468D-AFF9-E3F452FA6A23}"/>
    <cellStyle name="Normal 75 40 3" xfId="25295" xr:uid="{CD34D3FD-6592-4D9C-975F-693B1B4961A8}"/>
    <cellStyle name="Normal 75 40 4" xfId="30993" xr:uid="{2EB4EF91-944E-4925-9F29-31D1FF096F0D}"/>
    <cellStyle name="Normal 75 40 5" xfId="36691" xr:uid="{86ED0CEC-7307-4E93-89A8-7A4114780AAD}"/>
    <cellStyle name="Normal 75 41" xfId="10737" xr:uid="{B1AF3259-46FB-4130-B305-101503A6344B}"/>
    <cellStyle name="Normal 75 41 2" xfId="18760" xr:uid="{74E8975E-42F8-451B-B2AA-C919C26FB9A9}"/>
    <cellStyle name="Normal 75 41 3" xfId="25296" xr:uid="{D855D53E-EFDF-4565-92A5-15849F2A29AF}"/>
    <cellStyle name="Normal 75 41 4" xfId="30994" xr:uid="{F8A2CD86-1C0C-42B0-8C80-C9D084FE261A}"/>
    <cellStyle name="Normal 75 41 5" xfId="36692" xr:uid="{29A13E41-607B-4ECF-8C7F-471060A752B1}"/>
    <cellStyle name="Normal 75 42" xfId="10738" xr:uid="{5143F2CF-CABD-47B2-8F5B-A5B121771C12}"/>
    <cellStyle name="Normal 75 42 2" xfId="18761" xr:uid="{A1D05FBD-0774-4021-B453-B07D046113D3}"/>
    <cellStyle name="Normal 75 42 3" xfId="25297" xr:uid="{E0FBA6D9-7316-4657-93CE-AAAB4214717A}"/>
    <cellStyle name="Normal 75 42 4" xfId="30995" xr:uid="{DF612D61-CE5A-4BF1-84FE-72EAF7539BCE}"/>
    <cellStyle name="Normal 75 42 5" xfId="36693" xr:uid="{1BDE2608-204B-4A75-AF7E-3D9EBBE747B8}"/>
    <cellStyle name="Normal 75 43" xfId="10739" xr:uid="{E8031633-2FA9-479A-A25C-10352D4CA20E}"/>
    <cellStyle name="Normal 75 43 2" xfId="18762" xr:uid="{386C7351-9932-4DAB-AC74-4A7A907E1763}"/>
    <cellStyle name="Normal 75 43 3" xfId="25298" xr:uid="{E8B3FC5A-A506-4DE2-B3DD-C56C5A6B0768}"/>
    <cellStyle name="Normal 75 43 4" xfId="30996" xr:uid="{3F6AB8E5-5230-45DF-AC1D-8A6AAFB1FC69}"/>
    <cellStyle name="Normal 75 43 5" xfId="36694" xr:uid="{85C358A6-C5D9-44FD-82E3-C1C8462FC47F}"/>
    <cellStyle name="Normal 75 44" xfId="10740" xr:uid="{D908A57A-F6F4-4B10-861E-D5AC2FFF5C14}"/>
    <cellStyle name="Normal 75 44 2" xfId="18763" xr:uid="{E47E8D22-6FE4-4ECF-8EA0-9457442CDE1C}"/>
    <cellStyle name="Normal 75 44 3" xfId="25299" xr:uid="{429867B1-D75B-4143-A9FB-B57DA3EF31A6}"/>
    <cellStyle name="Normal 75 44 4" xfId="30997" xr:uid="{CA83E873-C990-4CD5-AFB9-328FC032935F}"/>
    <cellStyle name="Normal 75 44 5" xfId="36695" xr:uid="{FF0FAA3C-3C04-4F92-8F0E-1C6C2751DEB0}"/>
    <cellStyle name="Normal 75 45" xfId="10741" xr:uid="{F85D950F-DE82-4707-ACD4-E765793F3FB2}"/>
    <cellStyle name="Normal 75 45 2" xfId="18764" xr:uid="{934AED5A-E392-4492-8F7D-A71EB302AE66}"/>
    <cellStyle name="Normal 75 45 3" xfId="25300" xr:uid="{66699591-FFD1-48FD-A10B-F366B3D40BD8}"/>
    <cellStyle name="Normal 75 45 4" xfId="30998" xr:uid="{A309F2A7-BCA3-4B55-90F0-030684B725B0}"/>
    <cellStyle name="Normal 75 45 5" xfId="36696" xr:uid="{A79AABD7-F654-41F8-AAFB-07FDAA9FE1AE}"/>
    <cellStyle name="Normal 75 46" xfId="10742" xr:uid="{D06CC273-7518-4A7E-83D4-944E481EE705}"/>
    <cellStyle name="Normal 75 46 2" xfId="18765" xr:uid="{AE638884-BE92-4150-9855-D65AD3632DB9}"/>
    <cellStyle name="Normal 75 46 3" xfId="25301" xr:uid="{2B25A923-D35B-4FEF-9416-BFBBF1164AB8}"/>
    <cellStyle name="Normal 75 46 4" xfId="30999" xr:uid="{01FCC766-D29A-4D71-AEDA-D5AD950C9D73}"/>
    <cellStyle name="Normal 75 46 5" xfId="36697" xr:uid="{36FF33CB-DF8F-4CB9-8D20-70ECC9260E41}"/>
    <cellStyle name="Normal 75 47" xfId="10743" xr:uid="{99BA8EAA-A4C5-4E72-A17D-E8F1D17FABD3}"/>
    <cellStyle name="Normal 75 47 2" xfId="18766" xr:uid="{B1441599-0E5C-4126-B7B6-41E86838384F}"/>
    <cellStyle name="Normal 75 47 3" xfId="25302" xr:uid="{69CFDD75-BD81-4000-8E17-9B741CA9C080}"/>
    <cellStyle name="Normal 75 47 4" xfId="31000" xr:uid="{9CC5624A-6E97-44BB-A4FA-41EF6869B9CB}"/>
    <cellStyle name="Normal 75 47 5" xfId="36698" xr:uid="{6F26E1DE-23C2-49A6-B1BD-1F5DC5DC010A}"/>
    <cellStyle name="Normal 75 48" xfId="10744" xr:uid="{6DCE6D7C-3B81-4F5E-9C94-0374EDDC7654}"/>
    <cellStyle name="Normal 75 48 2" xfId="18767" xr:uid="{5678EAC2-C643-40C1-A4E3-E5D9A4BE5ADE}"/>
    <cellStyle name="Normal 75 48 3" xfId="25303" xr:uid="{758C5E48-EFE4-4477-975F-096A143722F7}"/>
    <cellStyle name="Normal 75 48 4" xfId="31001" xr:uid="{89F055B1-87E4-4DB7-A464-DFB073A94D44}"/>
    <cellStyle name="Normal 75 48 5" xfId="36699" xr:uid="{4C938A0B-830D-438C-8F79-CFF3302AA5DA}"/>
    <cellStyle name="Normal 75 49" xfId="10745" xr:uid="{BCA57854-3B4F-48D3-9C49-693AEFCBAD24}"/>
    <cellStyle name="Normal 75 49 2" xfId="18768" xr:uid="{975077F1-368F-4148-9D1A-5C762C686390}"/>
    <cellStyle name="Normal 75 49 3" xfId="25304" xr:uid="{8F98911F-E948-49A1-B582-68394D84365F}"/>
    <cellStyle name="Normal 75 49 4" xfId="31002" xr:uid="{26CFD9B8-B21C-4EE4-A73D-BA6E3A398DB5}"/>
    <cellStyle name="Normal 75 49 5" xfId="36700" xr:uid="{AD3AD7B7-A680-4869-A79E-2E1FDEBF074D}"/>
    <cellStyle name="Normal 75 5" xfId="10746" xr:uid="{EEBFFEEC-DC2A-41A8-BD13-27B21DA70184}"/>
    <cellStyle name="Normal 75 5 2" xfId="10747" xr:uid="{C4E62651-A229-4BBA-B4BC-E0A63A6B512D}"/>
    <cellStyle name="Normal 75 5 2 2" xfId="18770" xr:uid="{70C94392-460A-4102-8C44-826EBC473742}"/>
    <cellStyle name="Normal 75 5 2 3" xfId="25306" xr:uid="{B5FAACCD-E9AA-4C92-A518-240C098891B0}"/>
    <cellStyle name="Normal 75 5 2 4" xfId="31004" xr:uid="{ABB942E8-E6DB-4DE9-8B24-AF5BFFB67B8D}"/>
    <cellStyle name="Normal 75 5 2 5" xfId="36702" xr:uid="{77BBA027-9D18-4509-9CEA-78A31253F75E}"/>
    <cellStyle name="Normal 75 5 3" xfId="10748" xr:uid="{28DB302A-2E38-45B3-A561-B1803CA341AC}"/>
    <cellStyle name="Normal 75 5 4" xfId="10749" xr:uid="{B2848603-3486-4E4B-BFC6-02FEA084F29A}"/>
    <cellStyle name="Normal 75 5 5" xfId="18769" xr:uid="{8EEDB35F-17FC-409D-A294-06E82704A4BA}"/>
    <cellStyle name="Normal 75 5 6" xfId="25305" xr:uid="{A62E1119-B921-4FDF-A422-87AC145FEFBF}"/>
    <cellStyle name="Normal 75 5 7" xfId="31003" xr:uid="{5F93DC3F-C66C-474C-9730-E07AA475C8ED}"/>
    <cellStyle name="Normal 75 5 8" xfId="36701" xr:uid="{B7FC2BCC-BD7B-4A55-B0BE-9310A2BF0D7F}"/>
    <cellStyle name="Normal 75 50" xfId="10750" xr:uid="{CFA52546-C228-4EA8-ADC2-8618D26F8080}"/>
    <cellStyle name="Normal 75 50 2" xfId="18771" xr:uid="{00198E2F-1EA3-4AC4-BAD7-65E05913AE06}"/>
    <cellStyle name="Normal 75 50 3" xfId="25307" xr:uid="{502976D3-0ECE-4E9F-9492-F933D4E6C293}"/>
    <cellStyle name="Normal 75 50 4" xfId="31005" xr:uid="{CFA2D093-73EE-49A7-A593-32BBA683B673}"/>
    <cellStyle name="Normal 75 50 5" xfId="36703" xr:uid="{FF185286-B83A-4F21-89D9-B2F044FF3D23}"/>
    <cellStyle name="Normal 75 51" xfId="10751" xr:uid="{4BC68527-13A0-4C4D-A582-D96F7FAE71D2}"/>
    <cellStyle name="Normal 75 51 2" xfId="18772" xr:uid="{3FD8323C-A259-49A2-A920-FA836A25CB48}"/>
    <cellStyle name="Normal 75 51 3" xfId="25308" xr:uid="{B836A1CA-0DA5-4956-BA0E-B1AD94A62231}"/>
    <cellStyle name="Normal 75 51 4" xfId="31006" xr:uid="{CFDE8CAC-608F-4CA6-908B-2EB168CB8BD4}"/>
    <cellStyle name="Normal 75 51 5" xfId="36704" xr:uid="{162B0D52-7B53-493C-8AC7-2BB3B55B5B4E}"/>
    <cellStyle name="Normal 75 52" xfId="10752" xr:uid="{0C780EE9-276E-4447-B01F-89388B9DC28B}"/>
    <cellStyle name="Normal 75 52 2" xfId="18773" xr:uid="{CAC10FC4-CAC0-4F59-A637-19976E915E5E}"/>
    <cellStyle name="Normal 75 52 3" xfId="25309" xr:uid="{A73D6861-36BE-4E6F-9BEC-E8AEF486138A}"/>
    <cellStyle name="Normal 75 52 4" xfId="31007" xr:uid="{B61AC468-78F8-45E1-BC18-694D36FAC040}"/>
    <cellStyle name="Normal 75 52 5" xfId="36705" xr:uid="{EE8CEED1-7B76-425A-BF9D-A6167D91CFAA}"/>
    <cellStyle name="Normal 75 53" xfId="10753" xr:uid="{D62E3D34-5EE3-409C-8DCF-F260534F4BC1}"/>
    <cellStyle name="Normal 75 53 2" xfId="18774" xr:uid="{33A339B3-C7F9-47EC-B247-3DF78A900574}"/>
    <cellStyle name="Normal 75 53 3" xfId="25310" xr:uid="{3A387407-0F81-4995-AE69-C122830D618E}"/>
    <cellStyle name="Normal 75 53 4" xfId="31008" xr:uid="{F91A9163-BE33-487A-BB1E-FC9F635ECD10}"/>
    <cellStyle name="Normal 75 53 5" xfId="36706" xr:uid="{14561C0A-AF07-4E5C-BA7F-9C95DB8CA820}"/>
    <cellStyle name="Normal 75 54" xfId="10754" xr:uid="{5AA88C88-84F0-4A44-A0BC-CE6C8B5BF1CB}"/>
    <cellStyle name="Normal 75 54 2" xfId="18775" xr:uid="{79B663E6-5DCA-402A-85AF-B11C362D8831}"/>
    <cellStyle name="Normal 75 54 3" xfId="25311" xr:uid="{6669621B-8BDD-4D6B-8F19-CF74C58D4302}"/>
    <cellStyle name="Normal 75 54 4" xfId="31009" xr:uid="{297959A9-A98B-4C7F-95BF-21C9D56F0D02}"/>
    <cellStyle name="Normal 75 54 5" xfId="36707" xr:uid="{0ABF43F0-830B-4F46-A515-FD455568EF7F}"/>
    <cellStyle name="Normal 75 55" xfId="10755" xr:uid="{2ABE57F3-2B38-473D-89E0-395B000A29E9}"/>
    <cellStyle name="Normal 75 55 2" xfId="18776" xr:uid="{C440316A-4A43-408C-89E7-4195E35BB4AF}"/>
    <cellStyle name="Normal 75 55 3" xfId="25312" xr:uid="{7535FB5B-C36D-4A7F-A78D-54C7B2D79CCF}"/>
    <cellStyle name="Normal 75 55 4" xfId="31010" xr:uid="{69203FC4-D1E6-41E4-B5B5-10FC1DCAF0EE}"/>
    <cellStyle name="Normal 75 55 5" xfId="36708" xr:uid="{020F4EBB-0BAD-4074-80EB-2715F8A4E213}"/>
    <cellStyle name="Normal 75 56" xfId="10756" xr:uid="{BC443903-5CBB-4696-888C-0F6F18C2C76B}"/>
    <cellStyle name="Normal 75 56 2" xfId="18777" xr:uid="{3786188F-7273-4388-81F8-BFA3D9818D34}"/>
    <cellStyle name="Normal 75 56 3" xfId="25313" xr:uid="{3615800F-F7FD-4212-982F-034A581A5F6A}"/>
    <cellStyle name="Normal 75 56 4" xfId="31011" xr:uid="{A7348B6B-26CA-4DDE-B60D-7D9ABA09C6FC}"/>
    <cellStyle name="Normal 75 56 5" xfId="36709" xr:uid="{707111F8-1F66-4E60-975B-24BC0A646D32}"/>
    <cellStyle name="Normal 75 57" xfId="10757" xr:uid="{6C98954F-6434-4380-8169-BE298522F08F}"/>
    <cellStyle name="Normal 75 57 2" xfId="18778" xr:uid="{39F8EFCC-034F-44E0-889C-F15AB5B4A865}"/>
    <cellStyle name="Normal 75 57 3" xfId="25314" xr:uid="{CFC2F3A4-C7BC-4150-93DB-3586A7E2EC58}"/>
    <cellStyle name="Normal 75 57 4" xfId="31012" xr:uid="{9955A989-7248-4E36-A7EF-FF82A6243384}"/>
    <cellStyle name="Normal 75 57 5" xfId="36710" xr:uid="{C74B7F8C-A299-4805-873D-AD22852FA732}"/>
    <cellStyle name="Normal 75 58" xfId="10758" xr:uid="{32255907-C08D-49D7-A5F5-00025C19C21C}"/>
    <cellStyle name="Normal 75 58 2" xfId="18779" xr:uid="{2FE9F7E7-B0FB-40D5-9559-98C67CE5213D}"/>
    <cellStyle name="Normal 75 58 3" xfId="25315" xr:uid="{7A3B6825-1C76-4C4A-8777-5C1F4E22C29D}"/>
    <cellStyle name="Normal 75 58 4" xfId="31013" xr:uid="{F01C15DA-6BB3-46E9-B405-69A1613450C1}"/>
    <cellStyle name="Normal 75 58 5" xfId="36711" xr:uid="{F947FA04-2234-4867-8695-09AE7D91034B}"/>
    <cellStyle name="Normal 75 59" xfId="10759" xr:uid="{486AA23D-B041-4A3A-ADE5-101128451616}"/>
    <cellStyle name="Normal 75 59 2" xfId="18780" xr:uid="{32142069-B194-426E-8248-0A207CF3BA70}"/>
    <cellStyle name="Normal 75 59 3" xfId="25316" xr:uid="{3EFE6F30-0C38-43DF-AC1F-2E7834BE1DCB}"/>
    <cellStyle name="Normal 75 59 4" xfId="31014" xr:uid="{553BA723-92F6-4786-A57F-222598B302F6}"/>
    <cellStyle name="Normal 75 59 5" xfId="36712" xr:uid="{CDF10D45-9108-49FB-A402-5DE48B3EE5E9}"/>
    <cellStyle name="Normal 75 6" xfId="10760" xr:uid="{85BDEA39-F469-4BBE-9976-A76DFC3AFBCB}"/>
    <cellStyle name="Normal 75 6 2" xfId="10761" xr:uid="{028950EB-AC26-4B03-9A43-EFF40105565D}"/>
    <cellStyle name="Normal 75 6 2 2" xfId="18782" xr:uid="{5CC6FB1A-AFC0-4D79-892D-801060C34182}"/>
    <cellStyle name="Normal 75 6 2 3" xfId="25318" xr:uid="{34C08D4A-43AD-4EB8-9BC8-7A9D6411A044}"/>
    <cellStyle name="Normal 75 6 2 4" xfId="31016" xr:uid="{12D70AD3-7C83-4327-B7E0-6093EE1CD5D4}"/>
    <cellStyle name="Normal 75 6 2 5" xfId="36714" xr:uid="{59E47EC3-F260-450F-BCF1-02B5F3842CEB}"/>
    <cellStyle name="Normal 75 6 3" xfId="10762" xr:uid="{822F8BBC-8898-4EBD-966B-2B0DA02A8901}"/>
    <cellStyle name="Normal 75 6 4" xfId="10763" xr:uid="{A93AD3C8-0AC9-4C54-8610-823B78CE02BB}"/>
    <cellStyle name="Normal 75 6 5" xfId="18781" xr:uid="{316C6063-36F1-484C-8811-D1DE57510049}"/>
    <cellStyle name="Normal 75 6 6" xfId="25317" xr:uid="{3BD6DA78-6198-4E54-84B6-C9076DE2ABC7}"/>
    <cellStyle name="Normal 75 6 7" xfId="31015" xr:uid="{36F86134-8F6C-40D5-A5CD-27CE3632F37A}"/>
    <cellStyle name="Normal 75 6 8" xfId="36713" xr:uid="{4EB5793F-7978-49C0-97FB-672AA1113DCF}"/>
    <cellStyle name="Normal 75 60" xfId="10764" xr:uid="{0283CF7A-5FC5-471E-8CF0-8278BBB5CBDF}"/>
    <cellStyle name="Normal 75 60 2" xfId="18783" xr:uid="{1F5AFF7E-46AE-420F-9D26-8A76D3EE855C}"/>
    <cellStyle name="Normal 75 60 3" xfId="25319" xr:uid="{555FC877-DDC9-4862-9578-68B564A04465}"/>
    <cellStyle name="Normal 75 60 4" xfId="31017" xr:uid="{E896FEFF-1FED-481D-8CFF-A02C915C1958}"/>
    <cellStyle name="Normal 75 60 5" xfId="36715" xr:uid="{AAAF0916-D49D-4A7E-A4C9-78FCA1A20FEF}"/>
    <cellStyle name="Normal 75 61" xfId="10765" xr:uid="{FE85C4F9-FDC0-4774-B86A-A6301F872875}"/>
    <cellStyle name="Normal 75 61 2" xfId="18784" xr:uid="{E1B842C4-C4F6-4284-8CE0-577D46C31697}"/>
    <cellStyle name="Normal 75 61 3" xfId="25320" xr:uid="{C0C1CF81-EE39-4F02-BC51-8EF9A4D62613}"/>
    <cellStyle name="Normal 75 61 4" xfId="31018" xr:uid="{61F8DC75-AEEB-4917-836C-62405BD434F6}"/>
    <cellStyle name="Normal 75 61 5" xfId="36716" xr:uid="{F70B11E8-E350-4E2D-B533-1580F586763F}"/>
    <cellStyle name="Normal 75 62" xfId="10766" xr:uid="{9EED1AAC-64CD-4816-A474-6037BCADB529}"/>
    <cellStyle name="Normal 75 62 2" xfId="18785" xr:uid="{0C89AD3D-1AF0-4E3C-9A80-35D712900B52}"/>
    <cellStyle name="Normal 75 62 3" xfId="25321" xr:uid="{AA89B5C2-07C7-49DF-B0C4-50C89932F42D}"/>
    <cellStyle name="Normal 75 62 4" xfId="31019" xr:uid="{8DFBE82B-B776-4099-B801-7C9F033A0354}"/>
    <cellStyle name="Normal 75 62 5" xfId="36717" xr:uid="{C81BFD33-E6C4-45D4-A1BC-9F64AF936614}"/>
    <cellStyle name="Normal 75 7" xfId="10767" xr:uid="{2CBF4619-3BE5-4ECA-AFE1-22A77E2FDD29}"/>
    <cellStyle name="Normal 75 7 2" xfId="10768" xr:uid="{8B91526B-0169-40D1-880C-83A92DDE2BE1}"/>
    <cellStyle name="Normal 75 7 2 2" xfId="18787" xr:uid="{0BE0D1C5-BC35-467F-8A36-F07A1D2E4923}"/>
    <cellStyle name="Normal 75 7 2 3" xfId="25323" xr:uid="{88A4FC0B-1D80-4F52-89B1-82F492591B88}"/>
    <cellStyle name="Normal 75 7 2 4" xfId="31021" xr:uid="{119664ED-4747-45C6-BEF4-8D9854E76E21}"/>
    <cellStyle name="Normal 75 7 2 5" xfId="36719" xr:uid="{82B2D503-2AAC-4FC2-AC87-E2A69B8EA7F3}"/>
    <cellStyle name="Normal 75 7 3" xfId="10769" xr:uid="{3869D297-C834-4988-A72D-0B40B4592FA5}"/>
    <cellStyle name="Normal 75 7 4" xfId="10770" xr:uid="{3AA75601-2996-49C7-A003-CF593D8FB709}"/>
    <cellStyle name="Normal 75 7 5" xfId="18786" xr:uid="{C32BFB6A-177D-4AAA-9B87-B600EDB2F92E}"/>
    <cellStyle name="Normal 75 7 6" xfId="25322" xr:uid="{2F21D91E-F36C-470B-AAA7-771257E02ED1}"/>
    <cellStyle name="Normal 75 7 7" xfId="31020" xr:uid="{67627C2E-37BD-4BBE-8A13-40B0EB4613C4}"/>
    <cellStyle name="Normal 75 7 8" xfId="36718" xr:uid="{94F54A28-9425-46D7-B328-89F617422039}"/>
    <cellStyle name="Normal 75 8" xfId="10771" xr:uid="{57731151-06D9-4E33-B96C-46932C9D8B1B}"/>
    <cellStyle name="Normal 75 8 2" xfId="10772" xr:uid="{8E6A79C0-57C2-4A2D-B045-EEBE12D20D29}"/>
    <cellStyle name="Normal 75 8 2 2" xfId="18789" xr:uid="{AB662A7D-4CBE-40A5-B1E1-E1918810B65A}"/>
    <cellStyle name="Normal 75 8 2 3" xfId="25325" xr:uid="{3C683987-DE64-4EBA-894B-84C3C4B08AE9}"/>
    <cellStyle name="Normal 75 8 2 4" xfId="31023" xr:uid="{8452ED30-889B-4E35-8B49-246B4A567275}"/>
    <cellStyle name="Normal 75 8 2 5" xfId="36721" xr:uid="{6B04BE52-3004-4695-B05C-5DF4A49BB105}"/>
    <cellStyle name="Normal 75 8 3" xfId="10773" xr:uid="{828C6259-6B56-46DA-AE6E-6E4E071EDE90}"/>
    <cellStyle name="Normal 75 8 4" xfId="10774" xr:uid="{A4316937-05E8-42B7-8CE1-B504AD2DAB3B}"/>
    <cellStyle name="Normal 75 8 5" xfId="18788" xr:uid="{EC05D62D-8404-4A99-96FD-52BF8B97A8E5}"/>
    <cellStyle name="Normal 75 8 6" xfId="25324" xr:uid="{D7B5FDF9-F214-4845-964F-A2B4A3B669EE}"/>
    <cellStyle name="Normal 75 8 7" xfId="31022" xr:uid="{F3A3F045-5187-4C19-AA89-E5AA4902AE87}"/>
    <cellStyle name="Normal 75 8 8" xfId="36720" xr:uid="{6FAD6A9F-3C4F-49AB-B49A-69FDAC6E6A4A}"/>
    <cellStyle name="Normal 75 9" xfId="10775" xr:uid="{F16944F4-09C8-47CE-835F-66F0400AA979}"/>
    <cellStyle name="Normal 75 9 2" xfId="10776" xr:uid="{2F1FD294-D1A5-4982-BDD2-E60E132F4CF4}"/>
    <cellStyle name="Normal 75 9 2 2" xfId="18791" xr:uid="{ECCB6452-2006-4495-BE1F-E68269B9C6BB}"/>
    <cellStyle name="Normal 75 9 2 3" xfId="25327" xr:uid="{BF6BE4A2-4996-4429-8C46-9746780E6490}"/>
    <cellStyle name="Normal 75 9 2 4" xfId="31025" xr:uid="{0C7236FD-93C2-4B8F-AEBD-A56CD1CA495B}"/>
    <cellStyle name="Normal 75 9 2 5" xfId="36723" xr:uid="{67C9D8D6-B4CD-4B17-A08D-77A791DA2F75}"/>
    <cellStyle name="Normal 75 9 3" xfId="10777" xr:uid="{8B0B03E1-E4EE-415E-8E59-BBFEF9A4ADAA}"/>
    <cellStyle name="Normal 75 9 4" xfId="10778" xr:uid="{C409DFEC-6294-47DA-B8E7-98851C8F72B2}"/>
    <cellStyle name="Normal 75 9 5" xfId="18790" xr:uid="{59B3B196-2261-44EA-96F7-0415931C72A5}"/>
    <cellStyle name="Normal 75 9 6" xfId="25326" xr:uid="{4D3E9C7E-A125-4E98-94D1-DE22E19A189F}"/>
    <cellStyle name="Normal 75 9 7" xfId="31024" xr:uid="{2158C5C2-16CB-4E8D-8306-23179AC01996}"/>
    <cellStyle name="Normal 75 9 8" xfId="36722" xr:uid="{93DA0199-5CBE-4823-97DF-E7C697D8EACC}"/>
    <cellStyle name="Normal 76" xfId="1245" xr:uid="{2774F86A-CCBF-4DDB-ABF6-013A5C7061E8}"/>
    <cellStyle name="Normal 76 2" xfId="1246" xr:uid="{C6F719ED-9C13-42C4-9764-3D60832B71A9}"/>
    <cellStyle name="Normal 76 3" xfId="10779" xr:uid="{DDABDE80-CDA5-4BB9-A7EC-47D6BD011CC2}"/>
    <cellStyle name="Normal 76 4" xfId="10780" xr:uid="{FCEB760A-E267-4F6F-8228-2E9D454BB174}"/>
    <cellStyle name="Normal 76 4 2" xfId="10781" xr:uid="{CD431BEA-B761-4B84-AFB5-3C4048485A01}"/>
    <cellStyle name="Normal 76 4 3" xfId="10782" xr:uid="{203DF931-19F3-4A31-95C6-311BAA01B424}"/>
    <cellStyle name="Normal 76 4 3 2" xfId="10783" xr:uid="{358A1E4B-2FB9-4DE6-8027-3C3582D74B63}"/>
    <cellStyle name="Normal 76 4 3 3" xfId="10784" xr:uid="{D3641624-75C8-4736-BE1E-0E240B6CCFBD}"/>
    <cellStyle name="Normal 76 4 3 4" xfId="10785" xr:uid="{D352B600-ADA3-46D8-A1BF-46ACECADFCBD}"/>
    <cellStyle name="Normal 76 5" xfId="10786" xr:uid="{662AC3E6-F48C-4A34-A58D-A2A80BD9B220}"/>
    <cellStyle name="Normal 77" xfId="1247" xr:uid="{7AF613C4-F15A-45E7-907B-E4CAED81057A}"/>
    <cellStyle name="Normal 77 10" xfId="10787" xr:uid="{87FF8CBD-D849-46E6-80E6-973DE59EB8A8}"/>
    <cellStyle name="Normal 77 10 2" xfId="10788" xr:uid="{37E65FBB-0B2E-451A-8034-38D6D5E1F30C}"/>
    <cellStyle name="Normal 77 10 2 2" xfId="18793" xr:uid="{A5ECC9AE-3627-4F08-86FA-3F2832E7C6BF}"/>
    <cellStyle name="Normal 77 10 2 3" xfId="25329" xr:uid="{87A7C587-D5C8-4B3B-A26B-CA6EA936CF98}"/>
    <cellStyle name="Normal 77 10 2 4" xfId="31027" xr:uid="{ABB9671B-F6D6-4C85-9A2C-59C6109EAECC}"/>
    <cellStyle name="Normal 77 10 2 5" xfId="36725" xr:uid="{FE126EF7-3BDC-4269-8423-339EF90090E6}"/>
    <cellStyle name="Normal 77 10 3" xfId="10789" xr:uid="{4C50C9D1-F67A-4D08-8435-26CFFC9EE15A}"/>
    <cellStyle name="Normal 77 10 4" xfId="10790" xr:uid="{65A8D7A7-9E40-4FC4-BBF0-69EF498503B1}"/>
    <cellStyle name="Normal 77 10 5" xfId="18792" xr:uid="{438AF263-C23D-4F3D-B4A6-073164F29A57}"/>
    <cellStyle name="Normal 77 10 6" xfId="25328" xr:uid="{CFA25482-7961-4EBE-8A98-CBC13D86BA0E}"/>
    <cellStyle name="Normal 77 10 7" xfId="31026" xr:uid="{03FD1D3D-53E1-4AFD-BE35-F46125CC8015}"/>
    <cellStyle name="Normal 77 10 8" xfId="36724" xr:uid="{AEC7C720-83BC-481D-8D49-C4FB554CE140}"/>
    <cellStyle name="Normal 77 11" xfId="10791" xr:uid="{334522CE-CE51-427F-8748-B9CB60D4E596}"/>
    <cellStyle name="Normal 77 11 2" xfId="10792" xr:uid="{480413C4-02E0-4709-A888-A69670C45691}"/>
    <cellStyle name="Normal 77 11 2 2" xfId="18795" xr:uid="{9B06EEBA-EDCC-4B83-B960-887BBD2584A6}"/>
    <cellStyle name="Normal 77 11 2 3" xfId="25331" xr:uid="{EDA1DC38-D2F8-43B9-B79B-BC96507ADFC6}"/>
    <cellStyle name="Normal 77 11 2 4" xfId="31029" xr:uid="{AE3FCFD0-5185-4F37-90C6-70F8FA3D50AC}"/>
    <cellStyle name="Normal 77 11 2 5" xfId="36727" xr:uid="{830A5DAB-3C06-4F1A-AD1C-3B3EFDD80FC7}"/>
    <cellStyle name="Normal 77 11 3" xfId="10793" xr:uid="{B88AC3D3-4B46-4434-B337-307838D5B7C7}"/>
    <cellStyle name="Normal 77 11 4" xfId="10794" xr:uid="{9495DA74-BCC4-4382-824F-8D5F00CE924B}"/>
    <cellStyle name="Normal 77 11 5" xfId="18794" xr:uid="{C8E9F004-237F-4E1C-BDD9-7A9E64715D94}"/>
    <cellStyle name="Normal 77 11 6" xfId="25330" xr:uid="{0F6B6F62-6D92-4079-ACAA-CE9CCD6D55B0}"/>
    <cellStyle name="Normal 77 11 7" xfId="31028" xr:uid="{F9415FC0-EF7A-4D29-8DFA-EBB802BA89F1}"/>
    <cellStyle name="Normal 77 11 8" xfId="36726" xr:uid="{737FF1E2-A587-4869-AAB9-474063F6C433}"/>
    <cellStyle name="Normal 77 12" xfId="10795" xr:uid="{ECEB550A-F9F2-4B03-B829-098578BC63DA}"/>
    <cellStyle name="Normal 77 12 2" xfId="10796" xr:uid="{776157E6-5A49-48D1-A723-37F636F1E72A}"/>
    <cellStyle name="Normal 77 12 2 2" xfId="18797" xr:uid="{719EAE40-FCC7-4F4A-A55B-8CEBD521362C}"/>
    <cellStyle name="Normal 77 12 2 3" xfId="25333" xr:uid="{4F820470-0B08-4DD9-8ECF-5040A9E6ECC9}"/>
    <cellStyle name="Normal 77 12 2 4" xfId="31031" xr:uid="{352AA554-D69A-4D63-BADB-ECFD9A8916CD}"/>
    <cellStyle name="Normal 77 12 2 5" xfId="36729" xr:uid="{50243685-7537-4A8F-A7C2-145C72D9A5D6}"/>
    <cellStyle name="Normal 77 12 3" xfId="10797" xr:uid="{C41AA578-96A9-4DBC-8A88-E19D0D96E1D3}"/>
    <cellStyle name="Normal 77 12 4" xfId="10798" xr:uid="{4C8545DF-90E7-4BA7-95A9-8E99FB47818D}"/>
    <cellStyle name="Normal 77 12 5" xfId="18796" xr:uid="{9BD4DB1B-3D33-4962-AD4C-577117A3F86C}"/>
    <cellStyle name="Normal 77 12 6" xfId="25332" xr:uid="{7520D28C-71DA-4A73-BB50-226614B28303}"/>
    <cellStyle name="Normal 77 12 7" xfId="31030" xr:uid="{287C3948-DC61-4A10-A6FB-5842D5CFD25D}"/>
    <cellStyle name="Normal 77 12 8" xfId="36728" xr:uid="{F107EA6C-639D-4A7B-9D53-677D5628B756}"/>
    <cellStyle name="Normal 77 13" xfId="10799" xr:uid="{FEA270B6-75BD-484B-9D9A-407C1AF92C73}"/>
    <cellStyle name="Normal 77 13 2" xfId="10800" xr:uid="{230081A9-375C-412A-BA6D-6E15D1A5BD6A}"/>
    <cellStyle name="Normal 77 13 2 2" xfId="18799" xr:uid="{74076828-C3BC-4EF0-9B84-D3C07AD6B3CF}"/>
    <cellStyle name="Normal 77 13 2 3" xfId="25335" xr:uid="{96941354-BF04-49EC-9093-70DD261BC91A}"/>
    <cellStyle name="Normal 77 13 2 4" xfId="31033" xr:uid="{5863E5DB-7A4B-4F7F-8BCC-A31A17A09B10}"/>
    <cellStyle name="Normal 77 13 2 5" xfId="36731" xr:uid="{FCA12D40-AECA-41C6-823B-3637C3EC00FC}"/>
    <cellStyle name="Normal 77 13 3" xfId="10801" xr:uid="{6CF571D8-9ECB-41D8-9193-FB1F31A369DB}"/>
    <cellStyle name="Normal 77 13 4" xfId="10802" xr:uid="{4DC04788-C3D3-41BC-BE2C-42246BCB223C}"/>
    <cellStyle name="Normal 77 13 5" xfId="18798" xr:uid="{A61C3D85-18BE-4770-9F2D-FB75A35FF329}"/>
    <cellStyle name="Normal 77 13 6" xfId="25334" xr:uid="{53CC632A-7B81-425A-87B9-DAD443EF38F5}"/>
    <cellStyle name="Normal 77 13 7" xfId="31032" xr:uid="{D4ACE671-BEBD-4BBE-992A-AB9EC2F56DC5}"/>
    <cellStyle name="Normal 77 13 8" xfId="36730" xr:uid="{0974C294-44F3-49FE-8C91-DD82957573C4}"/>
    <cellStyle name="Normal 77 14" xfId="10803" xr:uid="{7C42EAB8-4BA3-4D56-BCC0-EADFB68DF11D}"/>
    <cellStyle name="Normal 77 14 2" xfId="10804" xr:uid="{2D3B5227-3CCA-4535-B63B-B96607F52C3C}"/>
    <cellStyle name="Normal 77 14 2 2" xfId="18801" xr:uid="{B6990352-EA00-46E6-B0FF-4DB9C5E1488F}"/>
    <cellStyle name="Normal 77 14 2 3" xfId="25337" xr:uid="{7979402A-2EB1-4FA0-B6D7-859F2FCB30AD}"/>
    <cellStyle name="Normal 77 14 2 4" xfId="31035" xr:uid="{BE4E1D5A-8A33-41A8-847E-B3E4B7F3C902}"/>
    <cellStyle name="Normal 77 14 2 5" xfId="36733" xr:uid="{ABFB314A-67D9-4E4D-9678-304E42D12780}"/>
    <cellStyle name="Normal 77 14 3" xfId="10805" xr:uid="{D89ECADE-98CD-4333-B9E5-B3B9ED84CD54}"/>
    <cellStyle name="Normal 77 14 4" xfId="10806" xr:uid="{C1185850-BFA8-4029-8E8F-CBEAE9218B97}"/>
    <cellStyle name="Normal 77 14 5" xfId="18800" xr:uid="{60135110-7E03-4A1D-B40C-FC8AA95FC7F2}"/>
    <cellStyle name="Normal 77 14 6" xfId="25336" xr:uid="{A12E769D-7A7C-4B61-999A-FF7F3C4DCC98}"/>
    <cellStyle name="Normal 77 14 7" xfId="31034" xr:uid="{69089383-A212-4C1F-82E9-A606BE8AC450}"/>
    <cellStyle name="Normal 77 14 8" xfId="36732" xr:uid="{1A65A0A9-049C-4D47-8417-A6CF7FDB89A1}"/>
    <cellStyle name="Normal 77 15" xfId="10807" xr:uid="{72BF6D65-C03F-4F60-8074-C349827A68E5}"/>
    <cellStyle name="Normal 77 15 2" xfId="10808" xr:uid="{B1B99A16-788F-4D25-A9E6-4BBB431D73FB}"/>
    <cellStyle name="Normal 77 15 2 2" xfId="18803" xr:uid="{75A256E4-3764-48E1-B080-41BF2488ADE0}"/>
    <cellStyle name="Normal 77 15 2 3" xfId="25339" xr:uid="{307FE58E-EF17-4365-AE93-9C724ADB95FE}"/>
    <cellStyle name="Normal 77 15 2 4" xfId="31037" xr:uid="{51B45010-1E44-4B11-8516-E7A923340311}"/>
    <cellStyle name="Normal 77 15 2 5" xfId="36735" xr:uid="{7BBF9E9D-0D39-407B-8339-584A13EC31A7}"/>
    <cellStyle name="Normal 77 15 3" xfId="10809" xr:uid="{4F9F6E20-EBCA-40AA-BF23-E4739F76BA06}"/>
    <cellStyle name="Normal 77 15 4" xfId="10810" xr:uid="{1C152F32-2288-40E0-9B1D-5C78BD72F8DC}"/>
    <cellStyle name="Normal 77 15 5" xfId="18802" xr:uid="{C14F5D80-7A90-408B-A322-AFC1E06E9856}"/>
    <cellStyle name="Normal 77 15 6" xfId="25338" xr:uid="{6F849C0F-9910-4292-8090-DD2551D7A671}"/>
    <cellStyle name="Normal 77 15 7" xfId="31036" xr:uid="{F82BA891-1987-4E4A-A7E1-F8009C39C7BC}"/>
    <cellStyle name="Normal 77 15 8" xfId="36734" xr:uid="{DBF70E13-5755-4477-B187-ABEB0A68BFC1}"/>
    <cellStyle name="Normal 77 16" xfId="10811" xr:uid="{BFF122C3-1650-452D-9F65-DBA588CCDBA6}"/>
    <cellStyle name="Normal 77 16 2" xfId="10812" xr:uid="{58B4325E-CA57-4BE4-9BDF-4C669F21B340}"/>
    <cellStyle name="Normal 77 16 2 2" xfId="18805" xr:uid="{992BF594-A63E-4BF8-A243-E7676CC66649}"/>
    <cellStyle name="Normal 77 16 2 3" xfId="25341" xr:uid="{363D1C9D-A092-4CBF-9025-156FF26C721C}"/>
    <cellStyle name="Normal 77 16 2 4" xfId="31039" xr:uid="{89879A94-3DA0-42DD-882B-CD8C9741123B}"/>
    <cellStyle name="Normal 77 16 2 5" xfId="36737" xr:uid="{9FB3D394-7913-4D4B-B78A-C436EB7E54F9}"/>
    <cellStyle name="Normal 77 16 3" xfId="10813" xr:uid="{4A248C11-C9E3-45FF-896F-8804A0DBD7C5}"/>
    <cellStyle name="Normal 77 16 4" xfId="10814" xr:uid="{B352082D-EFFA-4B74-9BDC-561905D248D0}"/>
    <cellStyle name="Normal 77 16 5" xfId="18804" xr:uid="{19DF5A9B-E4A1-4E25-A33D-E2E3C3161451}"/>
    <cellStyle name="Normal 77 16 6" xfId="25340" xr:uid="{D812F8EC-1EE3-4D4C-AA79-881779413E6F}"/>
    <cellStyle name="Normal 77 16 7" xfId="31038" xr:uid="{6129588D-DE9A-4F44-A48E-B51D04F4E93B}"/>
    <cellStyle name="Normal 77 16 8" xfId="36736" xr:uid="{69C6BDEA-4AF0-4A07-BA44-17B2DC4DC8E5}"/>
    <cellStyle name="Normal 77 17" xfId="10815" xr:uid="{639670BB-28EA-4DB9-B10C-64134BC64413}"/>
    <cellStyle name="Normal 77 17 2" xfId="10816" xr:uid="{1AAB118C-A7C9-44F7-912F-9D51C11B27DD}"/>
    <cellStyle name="Normal 77 17 2 2" xfId="18807" xr:uid="{B0F7C360-EF18-4E96-BCE2-A2F41DD0E950}"/>
    <cellStyle name="Normal 77 17 2 3" xfId="25343" xr:uid="{A3F63001-4123-4C14-B5C8-74CF9BD82961}"/>
    <cellStyle name="Normal 77 17 2 4" xfId="31041" xr:uid="{14F1299F-EB7A-4CB0-AB1C-D76983290E35}"/>
    <cellStyle name="Normal 77 17 2 5" xfId="36739" xr:uid="{A1140CA6-366B-4DF6-8C87-886C9AD73D93}"/>
    <cellStyle name="Normal 77 17 3" xfId="10817" xr:uid="{A9750061-A3CB-4374-919D-96B154C0317F}"/>
    <cellStyle name="Normal 77 17 4" xfId="10818" xr:uid="{19724870-7A85-481C-A33E-0E722A0A5AF8}"/>
    <cellStyle name="Normal 77 17 5" xfId="18806" xr:uid="{37F7AAA3-8534-4753-9B8F-676EBD87DAA9}"/>
    <cellStyle name="Normal 77 17 6" xfId="25342" xr:uid="{3DF14F15-8063-40E1-90C5-CFB3F650FED2}"/>
    <cellStyle name="Normal 77 17 7" xfId="31040" xr:uid="{BE0CFFB0-65D7-4F20-964F-FA9F9F785BC5}"/>
    <cellStyle name="Normal 77 17 8" xfId="36738" xr:uid="{DFF1BB71-2731-4B8D-A2D1-2411E77C3EC6}"/>
    <cellStyle name="Normal 77 18" xfId="10819" xr:uid="{CD2DBB8F-B69A-4219-9C24-02296D602B07}"/>
    <cellStyle name="Normal 77 18 2" xfId="10820" xr:uid="{7DB1DB4D-0D72-4053-9826-E262DD3E8D04}"/>
    <cellStyle name="Normal 77 18 2 2" xfId="18809" xr:uid="{B9560DA1-5271-413B-AE38-548747304F53}"/>
    <cellStyle name="Normal 77 18 2 3" xfId="25345" xr:uid="{6D5C1B89-400B-46CC-901B-D8D4F9D8986A}"/>
    <cellStyle name="Normal 77 18 2 4" xfId="31043" xr:uid="{EAD6AD6C-2DA5-443D-9318-7932985D6EC6}"/>
    <cellStyle name="Normal 77 18 2 5" xfId="36741" xr:uid="{07A0FD73-C226-436C-B491-991A635832DE}"/>
    <cellStyle name="Normal 77 18 3" xfId="10821" xr:uid="{DA53E02E-BAC4-4E26-A4A2-3ABF7823E7E6}"/>
    <cellStyle name="Normal 77 18 4" xfId="10822" xr:uid="{ECB106E9-A493-459F-AC68-77D79573306A}"/>
    <cellStyle name="Normal 77 18 5" xfId="18808" xr:uid="{41011059-6355-4D63-B095-D92BC6DCD9EA}"/>
    <cellStyle name="Normal 77 18 6" xfId="25344" xr:uid="{D3C061F7-C80E-4984-ABA9-2DC9429ED885}"/>
    <cellStyle name="Normal 77 18 7" xfId="31042" xr:uid="{AB28BFA7-D0CF-4AE2-80DB-543DE56838D7}"/>
    <cellStyle name="Normal 77 18 8" xfId="36740" xr:uid="{1D7A5145-AC80-4BE6-8DBE-B3049B0CCA1C}"/>
    <cellStyle name="Normal 77 19" xfId="10823" xr:uid="{843F6ED7-8182-43E4-92C2-B6BF6F94B2B5}"/>
    <cellStyle name="Normal 77 19 2" xfId="10824" xr:uid="{E79D3216-EC83-48E0-89EF-7EC911233529}"/>
    <cellStyle name="Normal 77 19 2 2" xfId="18811" xr:uid="{4C099C96-034F-47B3-B967-A23EE2C79254}"/>
    <cellStyle name="Normal 77 19 2 3" xfId="25347" xr:uid="{10B80089-B53C-498D-8B0E-767A1F7C40AC}"/>
    <cellStyle name="Normal 77 19 2 4" xfId="31045" xr:uid="{9AD05B7C-ABB5-42C6-AAD3-ECEB5634A8EC}"/>
    <cellStyle name="Normal 77 19 2 5" xfId="36743" xr:uid="{A5E3244A-019C-4955-BF43-552C8B42B178}"/>
    <cellStyle name="Normal 77 19 3" xfId="10825" xr:uid="{12D8CEA9-ABC2-430C-A313-8F8DDAAD415E}"/>
    <cellStyle name="Normal 77 19 4" xfId="10826" xr:uid="{551A13CA-3294-475E-BAD2-A2CCD225B116}"/>
    <cellStyle name="Normal 77 19 5" xfId="18810" xr:uid="{EBE1C614-1E92-44AE-9FA2-47795D2B04D0}"/>
    <cellStyle name="Normal 77 19 6" xfId="25346" xr:uid="{20E37B2F-FBBD-4D72-A7A1-D21E095A289A}"/>
    <cellStyle name="Normal 77 19 7" xfId="31044" xr:uid="{C0F221E5-1DBA-46A8-9850-DFFDCBB8739F}"/>
    <cellStyle name="Normal 77 19 8" xfId="36742" xr:uid="{840AFBDF-0D0B-4F14-AA76-C98D420673C1}"/>
    <cellStyle name="Normal 77 2" xfId="10827" xr:uid="{89A9A8E5-F1AC-4592-A297-5C72109BD486}"/>
    <cellStyle name="Normal 77 2 2" xfId="10828" xr:uid="{E1CB9064-559E-4500-9E72-28FED5FFB926}"/>
    <cellStyle name="Normal 77 2 2 2" xfId="18813" xr:uid="{4FD9F56E-1A3F-4F6E-857D-789B5028844C}"/>
    <cellStyle name="Normal 77 2 2 3" xfId="25349" xr:uid="{CCC3292E-9662-4214-A514-C204FAFE18C6}"/>
    <cellStyle name="Normal 77 2 2 4" xfId="31047" xr:uid="{E7FE4272-ECAF-4C50-8078-1BFBC712894F}"/>
    <cellStyle name="Normal 77 2 2 5" xfId="36745" xr:uid="{07C0AFFC-B885-483E-9632-8097323AF2E9}"/>
    <cellStyle name="Normal 77 2 3" xfId="10829" xr:uid="{0C1885FF-78FF-410C-8603-434C40464C16}"/>
    <cellStyle name="Normal 77 2 4" xfId="10830" xr:uid="{D97DDA56-664B-4FC5-9052-7CD702FA8D1C}"/>
    <cellStyle name="Normal 77 2 5" xfId="18812" xr:uid="{01469958-9306-47EC-A1B3-A19D2ABCD93D}"/>
    <cellStyle name="Normal 77 2 6" xfId="25348" xr:uid="{9E50FD19-30E1-4370-8382-A14F39C07F4E}"/>
    <cellStyle name="Normal 77 2 7" xfId="31046" xr:uid="{7029F47F-306B-40B7-926E-EC6631B18F57}"/>
    <cellStyle name="Normal 77 2 8" xfId="36744" xr:uid="{D486E7BC-7EAF-45C2-8537-21EDA0F74CED}"/>
    <cellStyle name="Normal 77 20" xfId="10831" xr:uid="{761B148D-5637-4634-8E51-50890EAC44E3}"/>
    <cellStyle name="Normal 77 20 2" xfId="18814" xr:uid="{6F8A56C7-93E6-4F80-87BE-77587628F61C}"/>
    <cellStyle name="Normal 77 20 3" xfId="25350" xr:uid="{D657AB0C-3F87-457D-B7AE-58B5D7FB2AFE}"/>
    <cellStyle name="Normal 77 20 4" xfId="31048" xr:uid="{5821250B-D17C-466D-9E23-381861AC183D}"/>
    <cellStyle name="Normal 77 20 5" xfId="36746" xr:uid="{A8C57BB8-E83D-4FD9-8D54-348BE66E36E1}"/>
    <cellStyle name="Normal 77 21" xfId="10832" xr:uid="{8D5FC508-B925-49AD-B5D8-D82BCCB84804}"/>
    <cellStyle name="Normal 77 21 2" xfId="18815" xr:uid="{E63D2BF0-5261-4BF0-886E-96C17FAAB053}"/>
    <cellStyle name="Normal 77 21 3" xfId="25351" xr:uid="{454F0C02-2086-425E-A5B0-6F87C2BCB7FD}"/>
    <cellStyle name="Normal 77 21 4" xfId="31049" xr:uid="{5E189154-FEAD-46EA-B197-22767F2EADA8}"/>
    <cellStyle name="Normal 77 21 5" xfId="36747" xr:uid="{C8C5242C-8F59-402D-9DDE-A7B58546BECA}"/>
    <cellStyle name="Normal 77 22" xfId="10833" xr:uid="{2DD4F079-1650-4207-832E-40B001A69573}"/>
    <cellStyle name="Normal 77 22 2" xfId="18816" xr:uid="{F2E51643-91A7-417F-A226-E3D074E1E450}"/>
    <cellStyle name="Normal 77 22 3" xfId="25352" xr:uid="{5A6FFB6A-7FBF-40F7-BD5D-759E7A86CD32}"/>
    <cellStyle name="Normal 77 22 4" xfId="31050" xr:uid="{4166CB95-6FF6-4AC5-A3D6-37201CF3B364}"/>
    <cellStyle name="Normal 77 22 5" xfId="36748" xr:uid="{73744896-80F0-452D-AD52-0F9AB1A811D6}"/>
    <cellStyle name="Normal 77 23" xfId="10834" xr:uid="{7A84E65B-4156-4BB8-A38C-57F58D80341D}"/>
    <cellStyle name="Normal 77 23 2" xfId="18817" xr:uid="{E0CDE7AE-F4A0-438B-9DC0-37BB9B7FBE9E}"/>
    <cellStyle name="Normal 77 23 3" xfId="25353" xr:uid="{775E6093-206B-4893-B151-0AF1ED8FA169}"/>
    <cellStyle name="Normal 77 23 4" xfId="31051" xr:uid="{0BA23EAE-292F-45B2-88D8-36DBD9B80873}"/>
    <cellStyle name="Normal 77 23 5" xfId="36749" xr:uid="{EFD2ADE3-B994-4B46-B432-9A659EE7857B}"/>
    <cellStyle name="Normal 77 24" xfId="10835" xr:uid="{6AF9A7DC-BE67-439B-9B57-2DFB8B9B7132}"/>
    <cellStyle name="Normal 77 24 2" xfId="18818" xr:uid="{4F093CD8-924E-479F-AD87-8DF6A70B7B8C}"/>
    <cellStyle name="Normal 77 24 3" xfId="25354" xr:uid="{880DB33F-0882-4DDE-BB40-177FE88C0EBB}"/>
    <cellStyle name="Normal 77 24 4" xfId="31052" xr:uid="{2733A59C-F854-4585-ADE4-7ED934C01759}"/>
    <cellStyle name="Normal 77 24 5" xfId="36750" xr:uid="{957C0822-AB2D-414A-A87A-B7C23B6C0A3A}"/>
    <cellStyle name="Normal 77 25" xfId="10836" xr:uid="{217840F9-4841-4119-9FF1-186DB84B2BD1}"/>
    <cellStyle name="Normal 77 25 2" xfId="18819" xr:uid="{F4D26CD6-46F5-43C3-A9A8-E84972595081}"/>
    <cellStyle name="Normal 77 25 3" xfId="25355" xr:uid="{B0D2A28F-71ED-480D-B118-6C4CF00B6D26}"/>
    <cellStyle name="Normal 77 25 4" xfId="31053" xr:uid="{DFD46238-3F9B-4220-9A27-464F52F4EBA7}"/>
    <cellStyle name="Normal 77 25 5" xfId="36751" xr:uid="{3DFF6FFF-DA33-4AF8-AED5-28C330CC342F}"/>
    <cellStyle name="Normal 77 26" xfId="10837" xr:uid="{4F1BB23C-97ED-4C54-8C75-B9588A97C93A}"/>
    <cellStyle name="Normal 77 26 2" xfId="18820" xr:uid="{0D568DAA-9EBB-4545-9678-353F13A1B574}"/>
    <cellStyle name="Normal 77 26 3" xfId="25356" xr:uid="{5DB0A334-F48B-49CA-A1E0-5790CD6731A9}"/>
    <cellStyle name="Normal 77 26 4" xfId="31054" xr:uid="{EEE5E564-A187-46EB-9386-AE99444E699F}"/>
    <cellStyle name="Normal 77 26 5" xfId="36752" xr:uid="{DA431B42-F10C-4D17-B7BC-BD33206BA46C}"/>
    <cellStyle name="Normal 77 27" xfId="10838" xr:uid="{497492BF-D75B-4D3C-9840-0420FEAEE793}"/>
    <cellStyle name="Normal 77 27 2" xfId="18821" xr:uid="{FFDE5F13-C31B-4932-8D5F-8072D44D185A}"/>
    <cellStyle name="Normal 77 27 3" xfId="25357" xr:uid="{5E52679D-ED4F-4A12-9B58-45295D8BA374}"/>
    <cellStyle name="Normal 77 27 4" xfId="31055" xr:uid="{1250CA27-BD59-4B38-976D-88B59CC8004B}"/>
    <cellStyle name="Normal 77 27 5" xfId="36753" xr:uid="{9ABB38B9-6B07-409A-B711-ECCF683AF3DD}"/>
    <cellStyle name="Normal 77 28" xfId="10839" xr:uid="{66EE8A03-77CA-496F-8458-4B5FA07807CC}"/>
    <cellStyle name="Normal 77 28 2" xfId="18822" xr:uid="{5301871F-336A-49D0-8759-D7995BFC4C60}"/>
    <cellStyle name="Normal 77 28 3" xfId="25358" xr:uid="{FC4A8BEC-C16F-41DA-A0EB-26DE8E298386}"/>
    <cellStyle name="Normal 77 28 4" xfId="31056" xr:uid="{635D15BC-9016-488B-9696-F214C9543C03}"/>
    <cellStyle name="Normal 77 28 5" xfId="36754" xr:uid="{F5DF451F-1E97-42D1-B0AD-AAAD49ED7A98}"/>
    <cellStyle name="Normal 77 29" xfId="10840" xr:uid="{AC9A9CE1-B19D-4FBE-A337-0E6DABE35A67}"/>
    <cellStyle name="Normal 77 29 2" xfId="18823" xr:uid="{6163CD0C-723E-4ED8-8A78-7DE1AD58AAED}"/>
    <cellStyle name="Normal 77 29 3" xfId="25359" xr:uid="{E623D325-5542-4D5F-8A15-3C01E4E9E36F}"/>
    <cellStyle name="Normal 77 29 4" xfId="31057" xr:uid="{8FFB949A-4A56-475A-8414-AE542294EF72}"/>
    <cellStyle name="Normal 77 29 5" xfId="36755" xr:uid="{F08BEA83-8A57-4B86-ADA9-9C47EA6CC33C}"/>
    <cellStyle name="Normal 77 3" xfId="10841" xr:uid="{4DD2A137-B3BB-4340-B6D2-36310F41EC84}"/>
    <cellStyle name="Normal 77 3 2" xfId="10842" xr:uid="{A7C76C58-F0F5-4534-96D6-625FF449FE2F}"/>
    <cellStyle name="Normal 77 3 2 2" xfId="18825" xr:uid="{0FC23C19-5145-43F2-8140-D176DBD2AE5D}"/>
    <cellStyle name="Normal 77 3 2 3" xfId="25361" xr:uid="{D50CBDFC-96E8-464B-B15D-6CE5671AAD98}"/>
    <cellStyle name="Normal 77 3 2 4" xfId="31059" xr:uid="{4B93BED0-7764-496F-A6AA-87A761FB3D90}"/>
    <cellStyle name="Normal 77 3 2 5" xfId="36757" xr:uid="{976640A6-BF49-44F5-81FA-96BD57C79E1D}"/>
    <cellStyle name="Normal 77 3 3" xfId="10843" xr:uid="{3A5E2B89-B47D-497E-AAC1-4B868EB83655}"/>
    <cellStyle name="Normal 77 3 4" xfId="10844" xr:uid="{90E1DCAF-91EC-4432-B38C-3A3BE460475F}"/>
    <cellStyle name="Normal 77 3 5" xfId="18824" xr:uid="{05395483-4E1A-40EC-83F6-A65E58B6715B}"/>
    <cellStyle name="Normal 77 3 6" xfId="25360" xr:uid="{633EF02B-0376-486E-AF00-146CBF08E185}"/>
    <cellStyle name="Normal 77 3 7" xfId="31058" xr:uid="{94E0D65C-8C08-40E4-975F-C55D5FE1CF5F}"/>
    <cellStyle name="Normal 77 3 8" xfId="36756" xr:uid="{E6B28E5C-E51D-44D9-9E3E-9035DECEDEB9}"/>
    <cellStyle name="Normal 77 30" xfId="10845" xr:uid="{AAC23F9C-924E-474B-A87B-1F272388B76D}"/>
    <cellStyle name="Normal 77 30 2" xfId="18826" xr:uid="{B6CA4BDF-FB01-421E-9C0F-36AC6FF99EE8}"/>
    <cellStyle name="Normal 77 30 3" xfId="25362" xr:uid="{6202C565-164C-4509-A074-0F6C789B27CE}"/>
    <cellStyle name="Normal 77 30 4" xfId="31060" xr:uid="{934E9C0C-8A78-443B-B75E-8B83210F6DFA}"/>
    <cellStyle name="Normal 77 30 5" xfId="36758" xr:uid="{FE37E728-F20A-4DAE-B1F0-E931A052CADA}"/>
    <cellStyle name="Normal 77 31" xfId="10846" xr:uid="{DF33C8ED-3C8E-4F28-BC26-7E2E22C02DAC}"/>
    <cellStyle name="Normal 77 31 2" xfId="18827" xr:uid="{3BCCDD52-EB48-49F3-A4BD-18EE376ABB24}"/>
    <cellStyle name="Normal 77 31 3" xfId="25363" xr:uid="{F3B6BD16-4A45-4452-A484-DCE155E5AAF6}"/>
    <cellStyle name="Normal 77 31 4" xfId="31061" xr:uid="{1B19D5DA-5F6A-4ED5-B0A7-5BF17E637DCC}"/>
    <cellStyle name="Normal 77 31 5" xfId="36759" xr:uid="{4263C5B2-C150-4447-B389-99D2C49D9930}"/>
    <cellStyle name="Normal 77 32" xfId="10847" xr:uid="{4A075184-F10B-4EBA-AEFB-6A6540B91E25}"/>
    <cellStyle name="Normal 77 32 2" xfId="18828" xr:uid="{8EBEFCD3-3148-4A83-96D5-AAB3F4636A36}"/>
    <cellStyle name="Normal 77 32 3" xfId="25364" xr:uid="{4733B696-EE72-4DA7-B074-BE7EE9663DA9}"/>
    <cellStyle name="Normal 77 32 4" xfId="31062" xr:uid="{5458B9BC-4E0C-46E2-A2EA-5E0BE677EE6A}"/>
    <cellStyle name="Normal 77 32 5" xfId="36760" xr:uid="{FCD3CEC2-0C4C-470A-9A07-1FADA5B661A4}"/>
    <cellStyle name="Normal 77 33" xfId="10848" xr:uid="{6D771EBA-D1CD-4C73-8B86-4E8485B2D4FB}"/>
    <cellStyle name="Normal 77 33 2" xfId="18829" xr:uid="{8CAD2F4B-9D2A-4FEB-A0FB-3C4DBC30B045}"/>
    <cellStyle name="Normal 77 33 3" xfId="25365" xr:uid="{ED2B6482-A8DA-476F-846F-94FDA40129BC}"/>
    <cellStyle name="Normal 77 33 4" xfId="31063" xr:uid="{2E903CEF-F293-4D38-96A2-F3F243D76CFD}"/>
    <cellStyle name="Normal 77 33 5" xfId="36761" xr:uid="{4F73E077-B4BF-429F-94B1-CC2D7D1802BA}"/>
    <cellStyle name="Normal 77 34" xfId="10849" xr:uid="{63E4DA4E-165D-47F5-8E99-A30B894DF68E}"/>
    <cellStyle name="Normal 77 34 2" xfId="18830" xr:uid="{283E95AA-E96C-4017-86DE-9FB2CED479CE}"/>
    <cellStyle name="Normal 77 34 3" xfId="25366" xr:uid="{6DE33408-B69D-4E80-B769-F8F9C96C1F63}"/>
    <cellStyle name="Normal 77 34 4" xfId="31064" xr:uid="{B0C6D563-BC41-46CF-98AC-FA0FA19BB46A}"/>
    <cellStyle name="Normal 77 34 5" xfId="36762" xr:uid="{9523677E-7392-4FCC-9BC2-4823ABE48028}"/>
    <cellStyle name="Normal 77 35" xfId="10850" xr:uid="{A78737F1-D4D7-4DF8-8417-EA11B8461E03}"/>
    <cellStyle name="Normal 77 35 2" xfId="18831" xr:uid="{56D72D1F-1879-4225-8B19-B81C4E40BC43}"/>
    <cellStyle name="Normal 77 35 3" xfId="25367" xr:uid="{539D56CB-5C36-4876-B82A-277CEC7AE8BA}"/>
    <cellStyle name="Normal 77 35 4" xfId="31065" xr:uid="{A36A9532-54EB-4040-915F-DA47288FB3BB}"/>
    <cellStyle name="Normal 77 35 5" xfId="36763" xr:uid="{1886065C-FA45-4786-A44B-0D540FEFDA02}"/>
    <cellStyle name="Normal 77 36" xfId="10851" xr:uid="{D3A90CD8-22A7-4AD2-8EDB-6BFDA9B99959}"/>
    <cellStyle name="Normal 77 36 2" xfId="18832" xr:uid="{FC213EAA-1C06-4D6B-AB56-7E596180ABE3}"/>
    <cellStyle name="Normal 77 36 3" xfId="25368" xr:uid="{D17B7C18-C575-4546-857B-3CEEC810F137}"/>
    <cellStyle name="Normal 77 36 4" xfId="31066" xr:uid="{221F639E-6E12-494D-AA4C-295A8E5518FD}"/>
    <cellStyle name="Normal 77 36 5" xfId="36764" xr:uid="{0FFE0BA1-6D3E-40F6-8D40-856B09D1D485}"/>
    <cellStyle name="Normal 77 37" xfId="10852" xr:uid="{EA6EB466-94FD-4C0E-ADEF-42E8934012B1}"/>
    <cellStyle name="Normal 77 37 2" xfId="18833" xr:uid="{82307270-221D-47D5-A0A1-99892114E650}"/>
    <cellStyle name="Normal 77 37 3" xfId="25369" xr:uid="{7B23CF12-BE2E-4EFB-A718-490792150A68}"/>
    <cellStyle name="Normal 77 37 4" xfId="31067" xr:uid="{26D8DFEF-4EDD-4702-9750-84D6F7E92B85}"/>
    <cellStyle name="Normal 77 37 5" xfId="36765" xr:uid="{FAAA0819-A539-4C3B-A584-9E08C5596823}"/>
    <cellStyle name="Normal 77 38" xfId="10853" xr:uid="{6B65E1D4-BC3C-4B6D-8D25-C327A1450C5A}"/>
    <cellStyle name="Normal 77 38 2" xfId="18834" xr:uid="{6CDA00E8-7C46-4D4E-9993-679DFA90B21C}"/>
    <cellStyle name="Normal 77 38 3" xfId="25370" xr:uid="{7B8F6E8D-D8F0-4536-8E98-982B27DCE77A}"/>
    <cellStyle name="Normal 77 38 4" xfId="31068" xr:uid="{36771CEE-F9F7-41C8-90FA-D26113D61048}"/>
    <cellStyle name="Normal 77 38 5" xfId="36766" xr:uid="{1F007C79-034F-4824-98A2-CBF33AA18DD0}"/>
    <cellStyle name="Normal 77 39" xfId="10854" xr:uid="{70B4B245-1ADB-47DB-AA33-1344B083630C}"/>
    <cellStyle name="Normal 77 39 2" xfId="18835" xr:uid="{9CA5551F-2102-4989-8A5C-12F40295A041}"/>
    <cellStyle name="Normal 77 39 3" xfId="25371" xr:uid="{DB9AA7C4-5666-4D02-8CF0-6E66F89F7722}"/>
    <cellStyle name="Normal 77 39 4" xfId="31069" xr:uid="{C795BE64-9851-4024-B85A-03DE295C3518}"/>
    <cellStyle name="Normal 77 39 5" xfId="36767" xr:uid="{2730C8CE-5A7A-41AA-B2C6-FB4D8FCF72D6}"/>
    <cellStyle name="Normal 77 4" xfId="10855" xr:uid="{0FE3F4E7-508C-4610-A189-27C8262905A2}"/>
    <cellStyle name="Normal 77 4 2" xfId="10856" xr:uid="{5F92A326-3FAA-4707-9405-230A32739B9F}"/>
    <cellStyle name="Normal 77 4 2 2" xfId="18837" xr:uid="{7EE0A58A-9983-41AA-A78C-095573F71D19}"/>
    <cellStyle name="Normal 77 4 2 3" xfId="25373" xr:uid="{B41E71ED-43B4-4ADE-83D9-ED35A89B81D6}"/>
    <cellStyle name="Normal 77 4 2 4" xfId="31071" xr:uid="{135A95E4-6D69-4319-977A-27E727059094}"/>
    <cellStyle name="Normal 77 4 2 5" xfId="36769" xr:uid="{A36CD86D-3B63-4D59-B8B2-5B4073A4A2F0}"/>
    <cellStyle name="Normal 77 4 3" xfId="10857" xr:uid="{6978FEB9-861A-49C2-9DE1-386CFD757AD9}"/>
    <cellStyle name="Normal 77 4 4" xfId="10858" xr:uid="{DBA0002F-F65D-433D-B1F9-3BA61AE1602D}"/>
    <cellStyle name="Normal 77 4 5" xfId="18836" xr:uid="{DA7E592C-D9F6-4CF3-AA86-23A710EE1582}"/>
    <cellStyle name="Normal 77 4 6" xfId="25372" xr:uid="{F161381C-7047-40D2-9C73-57F43448D734}"/>
    <cellStyle name="Normal 77 4 7" xfId="31070" xr:uid="{DC6F3F7E-FF3E-4C34-B5F8-A94829FE81C1}"/>
    <cellStyle name="Normal 77 4 8" xfId="36768" xr:uid="{F3F419F8-19A1-43CB-9D40-6A7C1B053A33}"/>
    <cellStyle name="Normal 77 40" xfId="10859" xr:uid="{04873627-4222-4BDC-A571-D6C47822F699}"/>
    <cellStyle name="Normal 77 40 2" xfId="18838" xr:uid="{19840B80-3827-4962-844F-1B27676F7918}"/>
    <cellStyle name="Normal 77 40 3" xfId="25374" xr:uid="{03DABF26-ABE2-4829-97F7-815ECB16DEA5}"/>
    <cellStyle name="Normal 77 40 4" xfId="31072" xr:uid="{65EA7C7A-B051-4BD3-A318-D4C5F2053BC9}"/>
    <cellStyle name="Normal 77 40 5" xfId="36770" xr:uid="{12144BC1-F957-405E-9D97-7C3E8155424B}"/>
    <cellStyle name="Normal 77 41" xfId="10860" xr:uid="{600C6779-4A85-48E2-8DD5-207ADA4B7A92}"/>
    <cellStyle name="Normal 77 41 2" xfId="18839" xr:uid="{7C4E9F33-FAD6-44B3-8389-E57C3B24C28F}"/>
    <cellStyle name="Normal 77 41 3" xfId="25375" xr:uid="{FCC2EEE7-D3AC-4D59-B00E-CF494EAA83BC}"/>
    <cellStyle name="Normal 77 41 4" xfId="31073" xr:uid="{CF222DEA-89CC-4370-BBED-4A318E666EED}"/>
    <cellStyle name="Normal 77 41 5" xfId="36771" xr:uid="{9D8037E1-BB94-41AF-96B8-A3C658998A28}"/>
    <cellStyle name="Normal 77 42" xfId="10861" xr:uid="{AF6A5B0C-3A0A-4FD9-AE14-B4C4D81517FD}"/>
    <cellStyle name="Normal 77 42 2" xfId="18840" xr:uid="{50DD4153-D1D7-4D0A-B7AE-AE919C8CFC4B}"/>
    <cellStyle name="Normal 77 42 3" xfId="25376" xr:uid="{C1580029-F15F-4909-9E79-88EEB62C3BDD}"/>
    <cellStyle name="Normal 77 42 4" xfId="31074" xr:uid="{50C429E2-609E-4BC4-9DDD-430757141A11}"/>
    <cellStyle name="Normal 77 42 5" xfId="36772" xr:uid="{25CD43B2-AF44-47DE-88A1-370947B7C240}"/>
    <cellStyle name="Normal 77 43" xfId="10862" xr:uid="{1ACFC21E-16AA-49A0-967B-BBAAE276D1F5}"/>
    <cellStyle name="Normal 77 43 2" xfId="18841" xr:uid="{C6EE3085-29CB-474C-963D-5AC7EB15E49B}"/>
    <cellStyle name="Normal 77 43 3" xfId="25377" xr:uid="{0B60F3AB-3500-49BD-B454-15D2A35DBE41}"/>
    <cellStyle name="Normal 77 43 4" xfId="31075" xr:uid="{65806F94-B899-4AFC-A123-2157DD582138}"/>
    <cellStyle name="Normal 77 43 5" xfId="36773" xr:uid="{88167771-AB5C-4402-B247-D2FCFF475353}"/>
    <cellStyle name="Normal 77 44" xfId="10863" xr:uid="{59AE9C04-6080-4D9A-9EE1-1763A37980FB}"/>
    <cellStyle name="Normal 77 44 2" xfId="18842" xr:uid="{ED15B6F5-4849-41E7-984C-711AA2006804}"/>
    <cellStyle name="Normal 77 44 3" xfId="25378" xr:uid="{D0AE854E-988C-4581-AA76-F61C2C9FA9E0}"/>
    <cellStyle name="Normal 77 44 4" xfId="31076" xr:uid="{EC215504-4F89-40C8-BDE1-C302C19F386F}"/>
    <cellStyle name="Normal 77 44 5" xfId="36774" xr:uid="{AE981F15-1000-4C23-A908-6E5089D11875}"/>
    <cellStyle name="Normal 77 45" xfId="10864" xr:uid="{BF5768EF-5958-481E-93ED-CB799CEAC0A9}"/>
    <cellStyle name="Normal 77 45 2" xfId="18843" xr:uid="{3A925B5F-8740-4FD4-8841-3E6B893EC151}"/>
    <cellStyle name="Normal 77 45 3" xfId="25379" xr:uid="{A20CEDC6-5DE0-4792-A0A6-9D9BCD32050D}"/>
    <cellStyle name="Normal 77 45 4" xfId="31077" xr:uid="{99771BD8-CAF0-455D-8210-73664AF885F0}"/>
    <cellStyle name="Normal 77 45 5" xfId="36775" xr:uid="{86F569D3-2718-485E-AF4E-DE14EA7AFC61}"/>
    <cellStyle name="Normal 77 46" xfId="10865" xr:uid="{9091E2C0-F98A-4DC1-BA38-5AA8B2D0E731}"/>
    <cellStyle name="Normal 77 46 2" xfId="18844" xr:uid="{123EF9DC-36C7-47C3-B610-26544B7B4C4B}"/>
    <cellStyle name="Normal 77 46 3" xfId="25380" xr:uid="{C3EFBC53-F0B7-4590-97D9-BE3211F6D6E2}"/>
    <cellStyle name="Normal 77 46 4" xfId="31078" xr:uid="{C5A93FC6-F333-4D47-B070-E4194FDEEC05}"/>
    <cellStyle name="Normal 77 46 5" xfId="36776" xr:uid="{31F74730-BF42-4959-BC13-2747940FA517}"/>
    <cellStyle name="Normal 77 47" xfId="10866" xr:uid="{455608CA-77AE-41BB-8F37-D6BA1D63B813}"/>
    <cellStyle name="Normal 77 47 2" xfId="18845" xr:uid="{D260720C-6A3C-4EB0-A984-102ED0FAC979}"/>
    <cellStyle name="Normal 77 47 3" xfId="25381" xr:uid="{0A5ADB47-ABBF-4C9F-9D7F-3AB425749BDF}"/>
    <cellStyle name="Normal 77 47 4" xfId="31079" xr:uid="{FC22BD04-25E4-4313-A2D0-CE09F16FC0F1}"/>
    <cellStyle name="Normal 77 47 5" xfId="36777" xr:uid="{8DCD63AB-6ABD-4772-91A0-0250335DA5AB}"/>
    <cellStyle name="Normal 77 48" xfId="10867" xr:uid="{1855DA4F-59C5-42A2-A77D-A3CE50C08BAB}"/>
    <cellStyle name="Normal 77 48 2" xfId="18846" xr:uid="{A77C98E8-4150-4140-80D9-A597FDCE0635}"/>
    <cellStyle name="Normal 77 48 3" xfId="25382" xr:uid="{20477EFA-1AAC-4B69-8DC1-C869A66011A7}"/>
    <cellStyle name="Normal 77 48 4" xfId="31080" xr:uid="{7A2A78FA-0779-4040-898A-4038B44AEBD7}"/>
    <cellStyle name="Normal 77 48 5" xfId="36778" xr:uid="{F0E0F466-FABA-4CC0-B23B-94A044A7D844}"/>
    <cellStyle name="Normal 77 49" xfId="10868" xr:uid="{549A95CF-4592-4399-80E2-F7A76EC9324C}"/>
    <cellStyle name="Normal 77 49 2" xfId="18847" xr:uid="{31BC0027-858B-4DB0-A641-999B682A2031}"/>
    <cellStyle name="Normal 77 49 3" xfId="25383" xr:uid="{56CED0B8-946D-4E08-8C79-F6A9428EE07E}"/>
    <cellStyle name="Normal 77 49 4" xfId="31081" xr:uid="{4965EC10-09CB-4FFC-BFE3-CEB1027EF81B}"/>
    <cellStyle name="Normal 77 49 5" xfId="36779" xr:uid="{52ABC5DF-52B0-406F-8581-3734EA42D249}"/>
    <cellStyle name="Normal 77 5" xfId="10869" xr:uid="{C17616C6-2987-4291-9DC8-8CB6D8AD7600}"/>
    <cellStyle name="Normal 77 5 2" xfId="10870" xr:uid="{3EACA17B-A04C-489A-8B5C-7239173283B0}"/>
    <cellStyle name="Normal 77 5 2 2" xfId="18849" xr:uid="{3D7B85CB-2FD4-4F56-B711-115278EA3812}"/>
    <cellStyle name="Normal 77 5 2 3" xfId="25385" xr:uid="{A6FCD9AB-7CA1-43F2-843D-413D63BEFF38}"/>
    <cellStyle name="Normal 77 5 2 4" xfId="31083" xr:uid="{2303ED0A-C3E8-437B-8F77-C423F8350731}"/>
    <cellStyle name="Normal 77 5 2 5" xfId="36781" xr:uid="{B7FF2BA4-E168-4C52-B942-7DA8AD9F7DAC}"/>
    <cellStyle name="Normal 77 5 3" xfId="10871" xr:uid="{F1A3BD33-08B0-43A8-806C-AFC00A68D0E0}"/>
    <cellStyle name="Normal 77 5 4" xfId="10872" xr:uid="{C9908D6B-44AC-4F23-9A14-ACA74F1D6A77}"/>
    <cellStyle name="Normal 77 5 5" xfId="18848" xr:uid="{9CA90EA1-547F-46C5-9E11-15563D7A93A0}"/>
    <cellStyle name="Normal 77 5 6" xfId="25384" xr:uid="{72398B39-367A-477F-A96D-A8A2B10E2045}"/>
    <cellStyle name="Normal 77 5 7" xfId="31082" xr:uid="{DE5CFAE7-DB23-4242-9F50-ED90D31E065C}"/>
    <cellStyle name="Normal 77 5 8" xfId="36780" xr:uid="{FB2E8B18-D832-4267-AB57-DE25C8A26784}"/>
    <cellStyle name="Normal 77 50" xfId="10873" xr:uid="{98BC322F-043B-4542-90D3-C3E1F39C40AF}"/>
    <cellStyle name="Normal 77 50 2" xfId="18850" xr:uid="{B9704FF2-D273-4E03-A7CC-729026059EE2}"/>
    <cellStyle name="Normal 77 50 3" xfId="25386" xr:uid="{C9170F5C-A069-48C7-80F9-C45FFC67EDCC}"/>
    <cellStyle name="Normal 77 50 4" xfId="31084" xr:uid="{8372EF48-6755-459F-B2D3-CFA624C58007}"/>
    <cellStyle name="Normal 77 50 5" xfId="36782" xr:uid="{450D48A0-21AD-408A-8D65-7D4073F28FB7}"/>
    <cellStyle name="Normal 77 51" xfId="10874" xr:uid="{3C10F707-CEC3-4CC3-9543-4602BD03909E}"/>
    <cellStyle name="Normal 77 51 2" xfId="18851" xr:uid="{1000B9A9-BD77-406F-B5A2-5243F9AFCF5D}"/>
    <cellStyle name="Normal 77 51 3" xfId="25387" xr:uid="{6AE97993-1A6D-46CB-86E0-7EA821C3A028}"/>
    <cellStyle name="Normal 77 51 4" xfId="31085" xr:uid="{2417B45A-23EE-4958-8E97-53BA38DC1921}"/>
    <cellStyle name="Normal 77 51 5" xfId="36783" xr:uid="{9F450DEC-96BB-4DBC-96FF-A40C854D6612}"/>
    <cellStyle name="Normal 77 52" xfId="10875" xr:uid="{60E7B717-59DA-43A9-B5BC-8F1183285015}"/>
    <cellStyle name="Normal 77 52 2" xfId="18852" xr:uid="{830C78CD-4B47-4DFF-AFB8-6E978D46E044}"/>
    <cellStyle name="Normal 77 52 3" xfId="25388" xr:uid="{467D4EC8-F1B1-477D-80AA-79C7E3652012}"/>
    <cellStyle name="Normal 77 52 4" xfId="31086" xr:uid="{9136C801-9A9F-4107-B50D-3C0681AAA964}"/>
    <cellStyle name="Normal 77 52 5" xfId="36784" xr:uid="{392E00BF-F9CD-47E9-B902-7F52A5FE046D}"/>
    <cellStyle name="Normal 77 53" xfId="10876" xr:uid="{9DB3F082-86C5-4DAD-9724-885D763C22B1}"/>
    <cellStyle name="Normal 77 53 2" xfId="18853" xr:uid="{287087E7-EE23-4312-A4DB-7836AF660ED0}"/>
    <cellStyle name="Normal 77 53 3" xfId="25389" xr:uid="{45F2B6D8-844D-47D9-9014-5C576DFA43EA}"/>
    <cellStyle name="Normal 77 53 4" xfId="31087" xr:uid="{7240A5C9-B5B0-4CE1-BEC6-1FA21AB7D189}"/>
    <cellStyle name="Normal 77 53 5" xfId="36785" xr:uid="{641A5E89-2E49-43B2-824D-12DE6E6E0F43}"/>
    <cellStyle name="Normal 77 54" xfId="10877" xr:uid="{54B6104A-2E62-4E86-AD42-EACF33C6425B}"/>
    <cellStyle name="Normal 77 54 2" xfId="18854" xr:uid="{A28177E1-6987-4B9F-8A72-6400798BD59C}"/>
    <cellStyle name="Normal 77 54 3" xfId="25390" xr:uid="{AE5B583D-98EF-4CFB-A03C-AA9698DEE4D4}"/>
    <cellStyle name="Normal 77 54 4" xfId="31088" xr:uid="{60B2A220-9188-4E40-857F-F9D80CEC6298}"/>
    <cellStyle name="Normal 77 54 5" xfId="36786" xr:uid="{1EE88558-B9EC-4938-9D89-C9F4D0638B69}"/>
    <cellStyle name="Normal 77 55" xfId="10878" xr:uid="{3724D239-0473-40A9-AAC3-D5308FBC2A15}"/>
    <cellStyle name="Normal 77 55 2" xfId="18855" xr:uid="{1CDE66B2-EABF-4470-8E2F-B2201D749169}"/>
    <cellStyle name="Normal 77 55 3" xfId="25391" xr:uid="{2EA56191-2FA8-4A95-B8F4-AE84FF8C3A7A}"/>
    <cellStyle name="Normal 77 55 4" xfId="31089" xr:uid="{00AF0E05-F013-4B92-BF32-6D9904CCDFBD}"/>
    <cellStyle name="Normal 77 55 5" xfId="36787" xr:uid="{15421F8B-33E5-413F-B36F-6B0D780B361A}"/>
    <cellStyle name="Normal 77 56" xfId="10879" xr:uid="{8CABF153-C6C6-41FD-BDA0-95B60496B61A}"/>
    <cellStyle name="Normal 77 56 2" xfId="18856" xr:uid="{F917EBE2-E6B8-4E30-9E43-F7CB6B2832AF}"/>
    <cellStyle name="Normal 77 56 3" xfId="25392" xr:uid="{21A4668D-5A78-4C6F-ABB1-B66BA87C8662}"/>
    <cellStyle name="Normal 77 56 4" xfId="31090" xr:uid="{AD631BDE-C79B-4221-8992-D5872A452943}"/>
    <cellStyle name="Normal 77 56 5" xfId="36788" xr:uid="{93F39C16-E385-4023-858D-B9984540372C}"/>
    <cellStyle name="Normal 77 57" xfId="10880" xr:uid="{E93BC480-8593-486F-B8EA-3B2D8799A8F5}"/>
    <cellStyle name="Normal 77 57 2" xfId="18857" xr:uid="{46FF1B42-E769-491D-BF0A-637DE87D4953}"/>
    <cellStyle name="Normal 77 57 3" xfId="25393" xr:uid="{27E901E5-C145-4941-AC46-1F99D4CD839C}"/>
    <cellStyle name="Normal 77 57 4" xfId="31091" xr:uid="{B2151104-DE03-412B-9694-F1C41725DFF1}"/>
    <cellStyle name="Normal 77 57 5" xfId="36789" xr:uid="{16BFB7CD-4663-49A0-9AE9-C28EEBAD7568}"/>
    <cellStyle name="Normal 77 58" xfId="10881" xr:uid="{86FCD551-F94A-4C36-9C4E-8CBAC9988067}"/>
    <cellStyle name="Normal 77 58 2" xfId="18858" xr:uid="{6D53EB55-7B29-4F08-B7AA-10D912365CA5}"/>
    <cellStyle name="Normal 77 58 3" xfId="25394" xr:uid="{74FCDD73-CACE-4BF2-B442-602F3286B369}"/>
    <cellStyle name="Normal 77 58 4" xfId="31092" xr:uid="{C75C4FBD-6865-45D6-BF6A-04B2B8F780F4}"/>
    <cellStyle name="Normal 77 58 5" xfId="36790" xr:uid="{0A2DAE07-916F-4CA8-BDE2-C276D777624E}"/>
    <cellStyle name="Normal 77 59" xfId="10882" xr:uid="{7A98B13B-EDAD-43C7-8564-EF2D153795FF}"/>
    <cellStyle name="Normal 77 59 2" xfId="18859" xr:uid="{EA497948-88F5-416B-B3EF-4F8057BF5E6D}"/>
    <cellStyle name="Normal 77 59 3" xfId="25395" xr:uid="{176856DF-FB55-4D18-A4BE-9FDD13378544}"/>
    <cellStyle name="Normal 77 59 4" xfId="31093" xr:uid="{2B934DC3-8F67-48D5-87DF-9770B282A853}"/>
    <cellStyle name="Normal 77 59 5" xfId="36791" xr:uid="{65003645-0623-4B59-9C58-BC54FB2DB9EA}"/>
    <cellStyle name="Normal 77 6" xfId="10883" xr:uid="{6E66FE13-20C0-4274-BFCA-811BD5B94D08}"/>
    <cellStyle name="Normal 77 6 2" xfId="10884" xr:uid="{42E3E163-05DA-4D7D-8092-6DBA9C79C255}"/>
    <cellStyle name="Normal 77 6 2 2" xfId="18861" xr:uid="{2BB34142-8BEA-4D63-BE18-3AB9DA50A3F2}"/>
    <cellStyle name="Normal 77 6 2 3" xfId="25397" xr:uid="{ED20CBDA-AE91-4124-91C1-1996FC0F8948}"/>
    <cellStyle name="Normal 77 6 2 4" xfId="31095" xr:uid="{114CF980-3000-4C1D-A9F2-6872982453ED}"/>
    <cellStyle name="Normal 77 6 2 5" xfId="36793" xr:uid="{5A28D797-75EC-44F1-9A19-5E57685BF71B}"/>
    <cellStyle name="Normal 77 6 3" xfId="10885" xr:uid="{47BC1EDE-C81C-4E06-AF6C-55DB2030233C}"/>
    <cellStyle name="Normal 77 6 4" xfId="10886" xr:uid="{8EDDA3BD-1689-451D-BF06-57B90A3DECBA}"/>
    <cellStyle name="Normal 77 6 5" xfId="18860" xr:uid="{A40334DB-E5AA-4085-8915-C8B3D78E69A9}"/>
    <cellStyle name="Normal 77 6 6" xfId="25396" xr:uid="{D20DCEE8-06BA-4799-8211-E70BAFD64147}"/>
    <cellStyle name="Normal 77 6 7" xfId="31094" xr:uid="{8AA15177-140F-48CA-8CC4-285B78673D96}"/>
    <cellStyle name="Normal 77 6 8" xfId="36792" xr:uid="{BD95250A-4B94-436D-B6B8-0AFEB5B8BC23}"/>
    <cellStyle name="Normal 77 60" xfId="10887" xr:uid="{316E86B7-3BBD-45B1-9C8C-6175DA8EB0A1}"/>
    <cellStyle name="Normal 77 60 2" xfId="18862" xr:uid="{EBACBAC1-C1E2-426F-A7BB-143CCE3427E0}"/>
    <cellStyle name="Normal 77 60 3" xfId="25398" xr:uid="{DFDB1DC1-7300-4139-839D-93509631E5C4}"/>
    <cellStyle name="Normal 77 60 4" xfId="31096" xr:uid="{5E82B64F-2C48-4C2B-80C7-0C5AB5ADF2EA}"/>
    <cellStyle name="Normal 77 60 5" xfId="36794" xr:uid="{C8C4879B-4FEE-4177-9C92-670C1905E349}"/>
    <cellStyle name="Normal 77 61" xfId="10888" xr:uid="{C93C6F53-A345-480E-BFF0-752964363B22}"/>
    <cellStyle name="Normal 77 61 2" xfId="18863" xr:uid="{09C10803-62AC-46E1-8765-9FFFDF91B4F1}"/>
    <cellStyle name="Normal 77 61 3" xfId="25399" xr:uid="{C31E5C1F-684B-420A-88C5-273F310289F7}"/>
    <cellStyle name="Normal 77 61 4" xfId="31097" xr:uid="{AA933E04-7B36-4ED3-A414-87187688E611}"/>
    <cellStyle name="Normal 77 61 5" xfId="36795" xr:uid="{83AB62E9-8D1E-450E-BAFB-F9686FD6996B}"/>
    <cellStyle name="Normal 77 62" xfId="10889" xr:uid="{6E7A5190-0743-4373-9DF5-77360E57755C}"/>
    <cellStyle name="Normal 77 62 2" xfId="18864" xr:uid="{CF48D162-6D66-4CF8-868D-F47B5EBF9E52}"/>
    <cellStyle name="Normal 77 62 3" xfId="25400" xr:uid="{043D0291-E8E4-44E1-AB80-5C655237967B}"/>
    <cellStyle name="Normal 77 62 4" xfId="31098" xr:uid="{D030DF15-B022-4A0D-9910-8417F4781838}"/>
    <cellStyle name="Normal 77 62 5" xfId="36796" xr:uid="{DF0AF82F-A46A-4A7A-88B1-BA31BF3CE14D}"/>
    <cellStyle name="Normal 77 7" xfId="10890" xr:uid="{5CB197C3-C1A0-4711-9AD5-288F1F0A4719}"/>
    <cellStyle name="Normal 77 7 2" xfId="10891" xr:uid="{20842311-65B1-44DF-94EA-1CB2F0D39F69}"/>
    <cellStyle name="Normal 77 7 2 2" xfId="18866" xr:uid="{5A2674F6-BDC2-4AA8-8C0C-AB9B01978C6A}"/>
    <cellStyle name="Normal 77 7 2 3" xfId="25402" xr:uid="{BD96EE3C-F5C1-4E0A-A13D-055C7B1E5A0C}"/>
    <cellStyle name="Normal 77 7 2 4" xfId="31100" xr:uid="{7FA94355-A4BD-421C-BE54-F134CFDB6233}"/>
    <cellStyle name="Normal 77 7 2 5" xfId="36798" xr:uid="{829C0E7D-8A68-4AF1-BA3E-CB40B000DD9E}"/>
    <cellStyle name="Normal 77 7 3" xfId="10892" xr:uid="{BAE5EE23-B654-422F-AACD-5616319342ED}"/>
    <cellStyle name="Normal 77 7 4" xfId="10893" xr:uid="{C6BC0079-A88A-4C87-8178-6F8BE55263B2}"/>
    <cellStyle name="Normal 77 7 5" xfId="18865" xr:uid="{927E0013-9AA6-444B-971D-732AF8B4C91A}"/>
    <cellStyle name="Normal 77 7 6" xfId="25401" xr:uid="{37484DF3-4A98-4056-B3F6-C6F8ACC925C4}"/>
    <cellStyle name="Normal 77 7 7" xfId="31099" xr:uid="{F213931B-1B66-4F1C-975F-B8677F539384}"/>
    <cellStyle name="Normal 77 7 8" xfId="36797" xr:uid="{68F2EA7C-562A-4246-9DB3-FCC0C9501566}"/>
    <cellStyle name="Normal 77 8" xfId="10894" xr:uid="{EEF97E36-BF6C-40A1-8518-FBA87535019D}"/>
    <cellStyle name="Normal 77 8 2" xfId="10895" xr:uid="{BE0324B0-5753-43C6-8F1E-BA46464AE7DA}"/>
    <cellStyle name="Normal 77 8 2 2" xfId="18868" xr:uid="{8098C06A-9414-4E40-A755-42C716E31E4D}"/>
    <cellStyle name="Normal 77 8 2 3" xfId="25404" xr:uid="{82072C4B-D30A-4807-AF5E-CDA226FA17FD}"/>
    <cellStyle name="Normal 77 8 2 4" xfId="31102" xr:uid="{6D02BC4F-A181-4A28-9AE7-CC332D61F3AB}"/>
    <cellStyle name="Normal 77 8 2 5" xfId="36800" xr:uid="{5DFAA434-68A2-4B79-9653-2A826DA7DC94}"/>
    <cellStyle name="Normal 77 8 3" xfId="10896" xr:uid="{3682A693-60FF-4555-980C-0A4C5930ECBD}"/>
    <cellStyle name="Normal 77 8 4" xfId="10897" xr:uid="{BC606750-A073-413F-95C7-CC489DB1E5A5}"/>
    <cellStyle name="Normal 77 8 5" xfId="18867" xr:uid="{F355D5A9-FA8B-4C2B-8EDE-DEE6F6BD4F6D}"/>
    <cellStyle name="Normal 77 8 6" xfId="25403" xr:uid="{357C9584-CA7D-4A96-8697-C6D62BE081B2}"/>
    <cellStyle name="Normal 77 8 7" xfId="31101" xr:uid="{B5326551-B35C-473C-B951-B2035297E0A6}"/>
    <cellStyle name="Normal 77 8 8" xfId="36799" xr:uid="{B17B4A3A-CC61-41BB-8538-63FE2D5F388E}"/>
    <cellStyle name="Normal 77 9" xfId="10898" xr:uid="{7365E2E0-0EAB-4E80-BF7C-33DA197123A0}"/>
    <cellStyle name="Normal 77 9 2" xfId="10899" xr:uid="{BD33AD28-615F-4C3B-A469-F606200E581C}"/>
    <cellStyle name="Normal 77 9 2 2" xfId="18870" xr:uid="{4A65BA17-6FEA-4E78-B175-D43AE2EDC863}"/>
    <cellStyle name="Normal 77 9 2 3" xfId="25406" xr:uid="{212C03D5-42D9-4F45-BAC6-323B4E6AEF1B}"/>
    <cellStyle name="Normal 77 9 2 4" xfId="31104" xr:uid="{3D84CE3C-F7CD-4C01-82B5-5400F40D980F}"/>
    <cellStyle name="Normal 77 9 2 5" xfId="36802" xr:uid="{B73B75E8-FD49-4CC9-8ED4-B78F3CF5E80B}"/>
    <cellStyle name="Normal 77 9 3" xfId="10900" xr:uid="{C928A6D0-4B1B-4B2C-8A48-B1BF9B988ED5}"/>
    <cellStyle name="Normal 77 9 4" xfId="10901" xr:uid="{8C0AAA95-9FDC-40D5-A300-0E6283BCC54A}"/>
    <cellStyle name="Normal 77 9 5" xfId="18869" xr:uid="{FC5C20FA-D965-494C-9988-73F919969B24}"/>
    <cellStyle name="Normal 77 9 6" xfId="25405" xr:uid="{30A0D54B-AC5C-40D1-A1A3-2E9D3A6D40CE}"/>
    <cellStyle name="Normal 77 9 7" xfId="31103" xr:uid="{9D8E3B0A-B59B-4F9A-A31F-BF30209E61C3}"/>
    <cellStyle name="Normal 77 9 8" xfId="36801" xr:uid="{113101F0-723E-47C5-96FD-22B6493024D6}"/>
    <cellStyle name="Normal 78" xfId="1248" xr:uid="{F017C591-4BAA-4B2C-9D7D-8F2FE95284D6}"/>
    <cellStyle name="Normal 78 10" xfId="10902" xr:uid="{5A3DB606-F8D3-402E-A3DD-B86124F98F1E}"/>
    <cellStyle name="Normal 78 10 2" xfId="10903" xr:uid="{6B5265E6-57CE-4CB0-9AB7-F94D274BF790}"/>
    <cellStyle name="Normal 78 10 2 2" xfId="18872" xr:uid="{52F4B759-3F34-45A6-94C4-6218220C129F}"/>
    <cellStyle name="Normal 78 10 2 3" xfId="25408" xr:uid="{7AE0CDC1-3D9D-47EB-9952-FDC7F7D07A33}"/>
    <cellStyle name="Normal 78 10 2 4" xfId="31106" xr:uid="{156A4944-1BF4-4440-99BF-838590457620}"/>
    <cellStyle name="Normal 78 10 2 5" xfId="36804" xr:uid="{575931C0-41D9-4732-852B-65C4E58E4DC5}"/>
    <cellStyle name="Normal 78 10 3" xfId="10904" xr:uid="{3E5BABA6-C072-48B2-A2B6-4CCBB99D5565}"/>
    <cellStyle name="Normal 78 10 4" xfId="10905" xr:uid="{3FCA4404-BCBF-4995-82D9-B03887E0F6EB}"/>
    <cellStyle name="Normal 78 10 5" xfId="18871" xr:uid="{7024CCF3-34AF-4CFF-9388-56924FEE0C85}"/>
    <cellStyle name="Normal 78 10 6" xfId="25407" xr:uid="{BE935C0A-26B7-4A47-B6F5-44D154044942}"/>
    <cellStyle name="Normal 78 10 7" xfId="31105" xr:uid="{8573E53B-0C93-476B-9861-15CB4EFA501D}"/>
    <cellStyle name="Normal 78 10 8" xfId="36803" xr:uid="{1BBB034D-11C2-42C8-8170-1D2F0A471E1C}"/>
    <cellStyle name="Normal 78 11" xfId="10906" xr:uid="{41FAF157-8868-43B7-8027-036DDC79D3CC}"/>
    <cellStyle name="Normal 78 11 2" xfId="10907" xr:uid="{664F28FF-CC9D-4AB6-87AD-E50076F8BC6E}"/>
    <cellStyle name="Normal 78 11 2 2" xfId="18874" xr:uid="{F92FFC5C-CC07-4F05-A27B-79E5BA7B6A03}"/>
    <cellStyle name="Normal 78 11 2 3" xfId="25410" xr:uid="{81A65B55-1B47-42B2-8D8D-A6E78A74C638}"/>
    <cellStyle name="Normal 78 11 2 4" xfId="31108" xr:uid="{EFD0F8A3-7487-4AE8-B420-82A0D5039496}"/>
    <cellStyle name="Normal 78 11 2 5" xfId="36806" xr:uid="{92398E2B-E8AF-4209-8CBB-EB5217D8631D}"/>
    <cellStyle name="Normal 78 11 3" xfId="10908" xr:uid="{D79447FE-6A29-4417-900C-357A02810F6C}"/>
    <cellStyle name="Normal 78 11 4" xfId="10909" xr:uid="{B367E292-FC3A-401F-80AB-10E0E471E6FD}"/>
    <cellStyle name="Normal 78 11 5" xfId="18873" xr:uid="{040ACB99-94A9-4A6A-9D15-438B5974E629}"/>
    <cellStyle name="Normal 78 11 6" xfId="25409" xr:uid="{9186C7FE-AEA9-4058-B227-F0D54B454111}"/>
    <cellStyle name="Normal 78 11 7" xfId="31107" xr:uid="{371AF8C4-73D0-4422-8E5F-4E59ADCA8B62}"/>
    <cellStyle name="Normal 78 11 8" xfId="36805" xr:uid="{FBF51BD5-220A-458E-92F1-461902D4E5AA}"/>
    <cellStyle name="Normal 78 12" xfId="10910" xr:uid="{0163DDF6-F26B-43E8-A9F2-581DFA429BE4}"/>
    <cellStyle name="Normal 78 12 2" xfId="10911" xr:uid="{D9EE06AB-774D-48C0-B27E-42745FB890EE}"/>
    <cellStyle name="Normal 78 12 2 2" xfId="18876" xr:uid="{87CC4B79-093B-487C-901D-B2C5D9805465}"/>
    <cellStyle name="Normal 78 12 2 3" xfId="25412" xr:uid="{D209F1E6-9DBE-426F-B6CB-E508BA551A1E}"/>
    <cellStyle name="Normal 78 12 2 4" xfId="31110" xr:uid="{5F8A0259-367E-4B17-A2DE-5E07591D5CC6}"/>
    <cellStyle name="Normal 78 12 2 5" xfId="36808" xr:uid="{5FD63953-D929-4486-BDFA-A01A26E48D19}"/>
    <cellStyle name="Normal 78 12 3" xfId="10912" xr:uid="{8FFCFDC7-0039-4FA1-A229-8E0BD574917C}"/>
    <cellStyle name="Normal 78 12 4" xfId="10913" xr:uid="{B1081AF7-832C-4355-B98D-4CABD66320C6}"/>
    <cellStyle name="Normal 78 12 5" xfId="18875" xr:uid="{39A03BFC-4E21-4FE6-8F26-5E2444741364}"/>
    <cellStyle name="Normal 78 12 6" xfId="25411" xr:uid="{52407A00-D207-45D2-858E-985F88DDA40C}"/>
    <cellStyle name="Normal 78 12 7" xfId="31109" xr:uid="{58CC216A-4A1F-45E5-A6E5-49DB09DA25D8}"/>
    <cellStyle name="Normal 78 12 8" xfId="36807" xr:uid="{1919F5E1-A2E0-4C32-B1F4-DA0DC08E8B35}"/>
    <cellStyle name="Normal 78 13" xfId="10914" xr:uid="{C59B4E15-0429-46E2-8BC8-7FF007C26D8F}"/>
    <cellStyle name="Normal 78 13 2" xfId="10915" xr:uid="{DAA15AF5-DA8B-45A9-9982-E447EFFD1D50}"/>
    <cellStyle name="Normal 78 13 2 2" xfId="18878" xr:uid="{7060AE1F-2405-4B9A-A2B8-EE0E179DD601}"/>
    <cellStyle name="Normal 78 13 2 3" xfId="25414" xr:uid="{CFD0048E-05BC-4700-93FE-3CAC303131C9}"/>
    <cellStyle name="Normal 78 13 2 4" xfId="31112" xr:uid="{8C1C891A-8E94-4A5E-B4A0-7F4385E19110}"/>
    <cellStyle name="Normal 78 13 2 5" xfId="36810" xr:uid="{26E83C94-6DAB-422B-AF87-4EE4661BEC85}"/>
    <cellStyle name="Normal 78 13 3" xfId="10916" xr:uid="{CF32FFC4-8BB4-4666-896B-874DD88817E0}"/>
    <cellStyle name="Normal 78 13 4" xfId="10917" xr:uid="{9188D10F-59E7-46DA-BD11-5F2B157369A9}"/>
    <cellStyle name="Normal 78 13 5" xfId="18877" xr:uid="{4AA9D93B-2016-4B98-947E-74B8848D22E5}"/>
    <cellStyle name="Normal 78 13 6" xfId="25413" xr:uid="{CC2905AF-C4E7-4C71-927B-836BB690EF83}"/>
    <cellStyle name="Normal 78 13 7" xfId="31111" xr:uid="{3E554F92-B105-40D9-8DA5-2808170CA744}"/>
    <cellStyle name="Normal 78 13 8" xfId="36809" xr:uid="{DFFB8065-A495-43E5-BB0E-BBEFA9E631AB}"/>
    <cellStyle name="Normal 78 14" xfId="10918" xr:uid="{6C4994EE-E964-4855-842A-718D04A2ECEA}"/>
    <cellStyle name="Normal 78 14 2" xfId="10919" xr:uid="{57328854-B9D0-4C9E-9623-9E0129BA81D5}"/>
    <cellStyle name="Normal 78 14 2 2" xfId="18880" xr:uid="{D21DC69D-B944-4903-BD07-054434A2B357}"/>
    <cellStyle name="Normal 78 14 2 3" xfId="25416" xr:uid="{005EF3C2-B705-4B8B-B84F-720B2DFB2850}"/>
    <cellStyle name="Normal 78 14 2 4" xfId="31114" xr:uid="{351353C4-C5FD-46F9-AEC8-65A08233D93F}"/>
    <cellStyle name="Normal 78 14 2 5" xfId="36812" xr:uid="{7692ED3B-6FC0-46B1-AF5F-29E65B13215E}"/>
    <cellStyle name="Normal 78 14 3" xfId="10920" xr:uid="{97C56BD6-DF03-44D9-AF2B-1150CEAC4095}"/>
    <cellStyle name="Normal 78 14 4" xfId="10921" xr:uid="{CC5CE667-44D5-4773-AFE0-0F8F601540E8}"/>
    <cellStyle name="Normal 78 14 5" xfId="18879" xr:uid="{089D7634-6984-441C-9D2E-DC29BAF24B72}"/>
    <cellStyle name="Normal 78 14 6" xfId="25415" xr:uid="{B1C116EA-EA90-4A8F-BECF-43CD43E670C8}"/>
    <cellStyle name="Normal 78 14 7" xfId="31113" xr:uid="{18DB94F6-961B-484A-9D48-1D0F1EA5021D}"/>
    <cellStyle name="Normal 78 14 8" xfId="36811" xr:uid="{E3EA1D0C-4A18-46A7-BA19-3A5EB2474723}"/>
    <cellStyle name="Normal 78 15" xfId="10922" xr:uid="{952360B0-AA72-4DBF-B048-527B06486B16}"/>
    <cellStyle name="Normal 78 15 2" xfId="10923" xr:uid="{8898A5A9-9723-4FCB-827B-2BBBE869199A}"/>
    <cellStyle name="Normal 78 15 2 2" xfId="18882" xr:uid="{3FCD7754-F23B-4A51-9176-52B6FD798DE2}"/>
    <cellStyle name="Normal 78 15 2 3" xfId="25418" xr:uid="{35485A3E-AAB1-4973-A776-30EC486FB634}"/>
    <cellStyle name="Normal 78 15 2 4" xfId="31116" xr:uid="{898DDE9A-9AB1-420D-8034-F746EB1282E8}"/>
    <cellStyle name="Normal 78 15 2 5" xfId="36814" xr:uid="{9A1CEE85-78F7-48A0-A4C3-54E8D5BF2564}"/>
    <cellStyle name="Normal 78 15 3" xfId="10924" xr:uid="{9D9DEA6D-FF57-4189-9C68-8BAD55CDEB94}"/>
    <cellStyle name="Normal 78 15 4" xfId="10925" xr:uid="{426B3739-C691-43AF-AA60-8BA87CB7F843}"/>
    <cellStyle name="Normal 78 15 5" xfId="18881" xr:uid="{7FC360FB-F724-4C56-AE0F-87DC2611763D}"/>
    <cellStyle name="Normal 78 15 6" xfId="25417" xr:uid="{24E84C6C-309A-47BA-9B7A-F5A8D2546C75}"/>
    <cellStyle name="Normal 78 15 7" xfId="31115" xr:uid="{D10FA246-D505-4277-9D9E-C0B7931439A3}"/>
    <cellStyle name="Normal 78 15 8" xfId="36813" xr:uid="{92161A92-A9DE-419D-B969-4FD818D33ACC}"/>
    <cellStyle name="Normal 78 16" xfId="10926" xr:uid="{4D0E2A70-C9E2-47E5-808E-1D99221CFA02}"/>
    <cellStyle name="Normal 78 16 2" xfId="10927" xr:uid="{C573BD4A-8E77-431E-A024-7908BBF3900B}"/>
    <cellStyle name="Normal 78 16 2 2" xfId="18884" xr:uid="{7322023C-B768-47EC-BDE8-45D8C951E05A}"/>
    <cellStyle name="Normal 78 16 2 3" xfId="25420" xr:uid="{E9E1E79B-2492-491A-B3D1-23F80820532D}"/>
    <cellStyle name="Normal 78 16 2 4" xfId="31118" xr:uid="{AB4EB191-E658-4A89-B6B0-7049EEC50270}"/>
    <cellStyle name="Normal 78 16 2 5" xfId="36816" xr:uid="{DFBE0422-517E-4348-9BB9-6E303B244479}"/>
    <cellStyle name="Normal 78 16 3" xfId="10928" xr:uid="{D3391F4B-296D-4F9E-BA54-8CE6375F7E8F}"/>
    <cellStyle name="Normal 78 16 4" xfId="10929" xr:uid="{D966FDF7-8275-4555-84C6-1A734F0599D1}"/>
    <cellStyle name="Normal 78 16 5" xfId="18883" xr:uid="{84052955-F46E-4F5B-B2F3-A20D43F6C24B}"/>
    <cellStyle name="Normal 78 16 6" xfId="25419" xr:uid="{29A8D692-F515-4B7D-BEDF-277A104FE4F5}"/>
    <cellStyle name="Normal 78 16 7" xfId="31117" xr:uid="{2B14645E-D904-4A00-A5F5-428ADFE2C040}"/>
    <cellStyle name="Normal 78 16 8" xfId="36815" xr:uid="{14264A8C-44B9-4EEB-A7B6-06181AED7537}"/>
    <cellStyle name="Normal 78 17" xfId="10930" xr:uid="{AC75B455-6BA6-4E31-BF21-36B601D42DD1}"/>
    <cellStyle name="Normal 78 17 2" xfId="10931" xr:uid="{BDED898C-AA10-483A-91FB-A6EB4AE7673E}"/>
    <cellStyle name="Normal 78 17 2 2" xfId="18886" xr:uid="{8E2EFC0E-84B2-47E4-82A7-E12D40F481EA}"/>
    <cellStyle name="Normal 78 17 2 3" xfId="25422" xr:uid="{C3C07D9C-359C-44EE-818B-9D2C92263FA6}"/>
    <cellStyle name="Normal 78 17 2 4" xfId="31120" xr:uid="{74471C22-053B-49D9-ACDB-A0A14F662C57}"/>
    <cellStyle name="Normal 78 17 2 5" xfId="36818" xr:uid="{9D254235-3E35-48B3-AE6A-3F8369750936}"/>
    <cellStyle name="Normal 78 17 3" xfId="10932" xr:uid="{11BC20ED-A6B9-47E2-9D9F-21EBFA1F6816}"/>
    <cellStyle name="Normal 78 17 4" xfId="10933" xr:uid="{AFCB00C4-EACD-4D71-BD99-8B43E5BEB762}"/>
    <cellStyle name="Normal 78 17 5" xfId="18885" xr:uid="{18747FE6-62B2-45C9-9897-068BDD7E7B31}"/>
    <cellStyle name="Normal 78 17 6" xfId="25421" xr:uid="{7FD09743-12A7-46EC-95DA-7D54DE740D1F}"/>
    <cellStyle name="Normal 78 17 7" xfId="31119" xr:uid="{C45BBF5E-A2A5-45A7-A25E-31864F7E8CE3}"/>
    <cellStyle name="Normal 78 17 8" xfId="36817" xr:uid="{98A5F3A8-1E6C-4007-BB85-370FE07CE094}"/>
    <cellStyle name="Normal 78 18" xfId="10934" xr:uid="{D97DA81D-835F-4B1F-915B-E68333E2BDFC}"/>
    <cellStyle name="Normal 78 18 2" xfId="10935" xr:uid="{B9F59674-C6A8-4F41-9F4C-D4BC990E3845}"/>
    <cellStyle name="Normal 78 18 2 2" xfId="18888" xr:uid="{014C07C4-E09D-43F7-8B97-57EB0020E4C6}"/>
    <cellStyle name="Normal 78 18 2 3" xfId="25424" xr:uid="{3D8C825F-AC63-4BF4-A8C1-75CA7DE7D42A}"/>
    <cellStyle name="Normal 78 18 2 4" xfId="31122" xr:uid="{57BDB45E-42CE-40F2-B514-897995E08E45}"/>
    <cellStyle name="Normal 78 18 2 5" xfId="36820" xr:uid="{9527B431-2EED-4D3A-8B07-EF1D3AD6F7FB}"/>
    <cellStyle name="Normal 78 18 3" xfId="10936" xr:uid="{8747E61B-E628-4164-8EBE-0C76AD62D271}"/>
    <cellStyle name="Normal 78 18 4" xfId="10937" xr:uid="{40A844A1-B7DB-4D55-9165-9171FD9BD9BC}"/>
    <cellStyle name="Normal 78 18 5" xfId="18887" xr:uid="{DC4214F3-5BBF-4A38-8BCF-C19EA763C3EB}"/>
    <cellStyle name="Normal 78 18 6" xfId="25423" xr:uid="{510B0285-DC65-462E-80CD-57FEE818D03D}"/>
    <cellStyle name="Normal 78 18 7" xfId="31121" xr:uid="{9B7B1F1F-90FF-4925-B3C2-E5AE8FE69414}"/>
    <cellStyle name="Normal 78 18 8" xfId="36819" xr:uid="{59378C64-C9A5-46BD-87BD-6091FEE701E2}"/>
    <cellStyle name="Normal 78 19" xfId="10938" xr:uid="{2A9C98FE-C51E-45F1-BB2C-EE2C80CD8B47}"/>
    <cellStyle name="Normal 78 19 2" xfId="10939" xr:uid="{4AEE3218-26EF-42C0-9F6B-2FFFA8F02633}"/>
    <cellStyle name="Normal 78 19 2 2" xfId="18890" xr:uid="{6F3BD961-99D9-4995-ABB7-B01EF5F34B4F}"/>
    <cellStyle name="Normal 78 19 2 3" xfId="25426" xr:uid="{EC08774C-BD57-4EF0-A87E-D82D7A7056E7}"/>
    <cellStyle name="Normal 78 19 2 4" xfId="31124" xr:uid="{B945AFB3-8BD1-48A7-B7A9-D8351E830FFE}"/>
    <cellStyle name="Normal 78 19 2 5" xfId="36822" xr:uid="{9ED7B998-58BB-452D-A5E0-B63E93A6B829}"/>
    <cellStyle name="Normal 78 19 3" xfId="10940" xr:uid="{297A1F41-5B69-46F8-ADDC-FF0A48EEAE04}"/>
    <cellStyle name="Normal 78 19 4" xfId="10941" xr:uid="{53878883-F06D-4B51-9586-6528F33C9E51}"/>
    <cellStyle name="Normal 78 19 5" xfId="18889" xr:uid="{1346CF95-D0AD-4A90-A255-2E9BA89041FC}"/>
    <cellStyle name="Normal 78 19 6" xfId="25425" xr:uid="{F4880F0C-F71E-4516-8A81-CC4229174F03}"/>
    <cellStyle name="Normal 78 19 7" xfId="31123" xr:uid="{5A5D22C2-71C2-448B-823E-3707A5BA83A1}"/>
    <cellStyle name="Normal 78 19 8" xfId="36821" xr:uid="{A4D0BFEC-6367-4565-8934-6A70B1ABF182}"/>
    <cellStyle name="Normal 78 2" xfId="1249" xr:uid="{435B0EF8-7DA7-44FC-B366-E97E3A583B51}"/>
    <cellStyle name="Normal 78 2 2" xfId="10942" xr:uid="{778AFDAF-7F47-41AD-B421-61A32C071926}"/>
    <cellStyle name="Normal 78 2 2 2" xfId="18891" xr:uid="{0FDC3C5D-E6C9-4380-B672-9179A866F374}"/>
    <cellStyle name="Normal 78 2 2 3" xfId="25427" xr:uid="{0D39E8EA-A678-4816-9EF8-172CED587086}"/>
    <cellStyle name="Normal 78 2 2 4" xfId="31125" xr:uid="{F8FC59E4-AB49-4D1C-B263-EDBD022852DE}"/>
    <cellStyle name="Normal 78 2 2 5" xfId="36823" xr:uid="{88E0A503-2DBA-492F-AE05-FB0CF37A86EC}"/>
    <cellStyle name="Normal 78 2 3" xfId="10943" xr:uid="{315DB74D-AC1C-4CBA-A3FE-88288B597D16}"/>
    <cellStyle name="Normal 78 2 4" xfId="10944" xr:uid="{3208ADEE-1C25-42D0-8A90-8E603059EA71}"/>
    <cellStyle name="Normal 78 20" xfId="10945" xr:uid="{719D5D63-7792-48E9-9CA2-120769CE03F5}"/>
    <cellStyle name="Normal 78 20 2" xfId="18892" xr:uid="{0224F464-BFA4-4068-B7EF-333657306643}"/>
    <cellStyle name="Normal 78 20 3" xfId="25428" xr:uid="{6B407E09-31AB-427F-836F-86FA4917337B}"/>
    <cellStyle name="Normal 78 20 4" xfId="31126" xr:uid="{A0739C2A-55E0-4C69-A5C5-A6950CA68D39}"/>
    <cellStyle name="Normal 78 20 5" xfId="36824" xr:uid="{FA6CD862-CE7B-496A-88BE-B90222D74E51}"/>
    <cellStyle name="Normal 78 21" xfId="10946" xr:uid="{186215EC-B499-4A0D-957C-0C86C4F9A6F8}"/>
    <cellStyle name="Normal 78 21 2" xfId="18893" xr:uid="{B9960CDB-F3A7-4160-A604-310C2E10E6B7}"/>
    <cellStyle name="Normal 78 21 3" xfId="25429" xr:uid="{B0F29680-E206-4230-9F6D-1814686EDC69}"/>
    <cellStyle name="Normal 78 21 4" xfId="31127" xr:uid="{0EE4ED4F-A3CF-4C7D-A754-30C54C50F60D}"/>
    <cellStyle name="Normal 78 21 5" xfId="36825" xr:uid="{05CE60D9-E438-4199-B09F-5CC43E1387DF}"/>
    <cellStyle name="Normal 78 22" xfId="10947" xr:uid="{6E953409-805F-4379-9F7F-6817683DDBEA}"/>
    <cellStyle name="Normal 78 22 2" xfId="18894" xr:uid="{5E4CBC10-AC0B-4DF6-9B16-14E091EC3B7D}"/>
    <cellStyle name="Normal 78 22 3" xfId="25430" xr:uid="{FDC9CFB8-029F-45F5-BB79-FBA6764204DF}"/>
    <cellStyle name="Normal 78 22 4" xfId="31128" xr:uid="{0E7BBB7B-5688-4CDD-BC1C-389F459A31B2}"/>
    <cellStyle name="Normal 78 22 5" xfId="36826" xr:uid="{A02F131F-6889-4CCF-891F-DCE663D03BAB}"/>
    <cellStyle name="Normal 78 23" xfId="10948" xr:uid="{F54E8C3B-D902-4D6A-B5AB-023DEDDEA86F}"/>
    <cellStyle name="Normal 78 23 2" xfId="18895" xr:uid="{B650B4AB-BEC5-4ADB-A22E-3A417525D2E7}"/>
    <cellStyle name="Normal 78 23 3" xfId="25431" xr:uid="{F3EE7BCC-780D-4734-AAFB-C6418618F8C0}"/>
    <cellStyle name="Normal 78 23 4" xfId="31129" xr:uid="{64690E95-1D66-4816-A956-D0031ABC7CCC}"/>
    <cellStyle name="Normal 78 23 5" xfId="36827" xr:uid="{04695B9D-4C12-4645-B91B-C8BFB523ED27}"/>
    <cellStyle name="Normal 78 24" xfId="10949" xr:uid="{2236D933-2E39-4A54-87C1-316FC2FAB387}"/>
    <cellStyle name="Normal 78 24 2" xfId="18896" xr:uid="{5195862B-C8CB-4BCD-9283-B38F77B34811}"/>
    <cellStyle name="Normal 78 24 3" xfId="25432" xr:uid="{8F65E385-C538-4E7D-B1BB-DA0DEAD19EBD}"/>
    <cellStyle name="Normal 78 24 4" xfId="31130" xr:uid="{91450E0A-81B8-4A78-9A01-771D9C23F14D}"/>
    <cellStyle name="Normal 78 24 5" xfId="36828" xr:uid="{14E87AD9-F11A-4AFE-B1F5-E66E6226CBA2}"/>
    <cellStyle name="Normal 78 25" xfId="10950" xr:uid="{8D2F0864-9FC5-4819-9361-F2BE14A0CC8A}"/>
    <cellStyle name="Normal 78 25 2" xfId="18897" xr:uid="{036AE8CE-00F0-4E7A-BA8C-4ACD48CFFA44}"/>
    <cellStyle name="Normal 78 25 3" xfId="25433" xr:uid="{BDE7C2CD-3941-4E45-8E84-94F374FA42B7}"/>
    <cellStyle name="Normal 78 25 4" xfId="31131" xr:uid="{D07EBFE9-63A1-475B-BEDB-648F90B7BDEB}"/>
    <cellStyle name="Normal 78 25 5" xfId="36829" xr:uid="{9A94ECC9-AAA4-4EF6-8A9F-8F507539E098}"/>
    <cellStyle name="Normal 78 26" xfId="10951" xr:uid="{CB89D771-900F-45D6-A7C5-925D8F06BD30}"/>
    <cellStyle name="Normal 78 26 2" xfId="18898" xr:uid="{C1616271-130B-4131-85F1-27F873EFCB91}"/>
    <cellStyle name="Normal 78 26 3" xfId="25434" xr:uid="{F598715C-5E4E-4F38-A415-23FA639AAF3C}"/>
    <cellStyle name="Normal 78 26 4" xfId="31132" xr:uid="{A07C1BF7-D676-447E-BB66-7169ECA6C779}"/>
    <cellStyle name="Normal 78 26 5" xfId="36830" xr:uid="{F0D3247E-95FC-45AD-82DF-B7A328B9E197}"/>
    <cellStyle name="Normal 78 27" xfId="10952" xr:uid="{E4596106-B6A9-4DE5-9609-6E451A6782AA}"/>
    <cellStyle name="Normal 78 27 2" xfId="18899" xr:uid="{ED1CD784-5C99-4574-B1ED-1E0BC9CFF4F1}"/>
    <cellStyle name="Normal 78 27 3" xfId="25435" xr:uid="{3903B629-A203-41DE-95DE-89529160BBBD}"/>
    <cellStyle name="Normal 78 27 4" xfId="31133" xr:uid="{D3DCF66E-40F6-4CB7-8FF7-3AA7091B19F9}"/>
    <cellStyle name="Normal 78 27 5" xfId="36831" xr:uid="{0DBAFF98-FA7A-41D6-9339-CD41FCF91340}"/>
    <cellStyle name="Normal 78 28" xfId="10953" xr:uid="{9151C5C7-2B3F-4D57-B587-9E5F4B3B25A3}"/>
    <cellStyle name="Normal 78 28 2" xfId="18900" xr:uid="{7DF35CF4-4356-47FD-9866-1E01BB286FD6}"/>
    <cellStyle name="Normal 78 28 3" xfId="25436" xr:uid="{B1F90533-8450-47B8-AFAB-9F35F28C40E9}"/>
    <cellStyle name="Normal 78 28 4" xfId="31134" xr:uid="{C847AC89-1BD3-4369-B924-585035032B1F}"/>
    <cellStyle name="Normal 78 28 5" xfId="36832" xr:uid="{BCA153D2-80B7-4C2A-9D33-BFED54B90E8F}"/>
    <cellStyle name="Normal 78 29" xfId="10954" xr:uid="{B8065600-D731-42C5-9BF3-F99E1519F254}"/>
    <cellStyle name="Normal 78 29 2" xfId="18901" xr:uid="{EDAF8B1B-7E98-431C-8F62-515F771F6D31}"/>
    <cellStyle name="Normal 78 29 3" xfId="25437" xr:uid="{CDD96946-FB6B-4CBE-BABD-71DD6BF6C948}"/>
    <cellStyle name="Normal 78 29 4" xfId="31135" xr:uid="{11DA0E95-54DB-4328-B54D-AB65A772BAA9}"/>
    <cellStyle name="Normal 78 29 5" xfId="36833" xr:uid="{74B6692F-E32E-40E9-9C4F-98525E2B81F1}"/>
    <cellStyle name="Normal 78 3" xfId="10955" xr:uid="{99348704-1FB1-43A6-B439-6BCA4E8052A2}"/>
    <cellStyle name="Normal 78 3 2" xfId="10956" xr:uid="{86FDBEF1-8679-44D2-BDBD-3EBFD411BFD5}"/>
    <cellStyle name="Normal 78 3 2 2" xfId="18903" xr:uid="{55EAAA84-5971-4858-89CA-481ECFBBF11F}"/>
    <cellStyle name="Normal 78 3 2 3" xfId="25439" xr:uid="{E72676EB-4F22-4E39-BD68-A94AE15B7155}"/>
    <cellStyle name="Normal 78 3 2 4" xfId="31137" xr:uid="{32136697-31D9-401D-A027-5965EB18D0D4}"/>
    <cellStyle name="Normal 78 3 2 5" xfId="36835" xr:uid="{D523B7D8-E530-4CD1-BE7D-270CA47E7A95}"/>
    <cellStyle name="Normal 78 3 3" xfId="10957" xr:uid="{3938D3BD-E524-4FCC-9976-A0FE25DF4169}"/>
    <cellStyle name="Normal 78 3 4" xfId="10958" xr:uid="{2ACA9C87-E481-4001-A093-7ACA110801E7}"/>
    <cellStyle name="Normal 78 3 5" xfId="18902" xr:uid="{A66B123E-C6DB-4B20-80DD-591E8919F9EA}"/>
    <cellStyle name="Normal 78 3 6" xfId="25438" xr:uid="{76321747-4D1A-4BA0-A0E4-13B7E66BDFEA}"/>
    <cellStyle name="Normal 78 3 7" xfId="31136" xr:uid="{8F155E78-1471-4712-A4CA-149D07217141}"/>
    <cellStyle name="Normal 78 3 8" xfId="36834" xr:uid="{F38FDF2A-16B4-418D-87AB-0593084B6052}"/>
    <cellStyle name="Normal 78 30" xfId="10959" xr:uid="{F2EAEAA4-ECA2-40F4-BC81-84711060CF8E}"/>
    <cellStyle name="Normal 78 30 2" xfId="18904" xr:uid="{D5873AC9-8B5E-4340-AA99-91C3395919AD}"/>
    <cellStyle name="Normal 78 30 3" xfId="25440" xr:uid="{20E7722F-3E9A-4F58-B98B-DE5CFDB6FDC3}"/>
    <cellStyle name="Normal 78 30 4" xfId="31138" xr:uid="{A9E06F29-0AC5-4801-96B1-B3F666119E21}"/>
    <cellStyle name="Normal 78 30 5" xfId="36836" xr:uid="{13377B41-26C3-40C7-89C1-1B575287D0B4}"/>
    <cellStyle name="Normal 78 31" xfId="10960" xr:uid="{9CA32A04-ECF3-4944-B59C-437DFF5E03DF}"/>
    <cellStyle name="Normal 78 31 2" xfId="18905" xr:uid="{E74C0948-5EAD-4291-AF7B-9825EC467FC2}"/>
    <cellStyle name="Normal 78 31 3" xfId="25441" xr:uid="{E33FA876-5A71-449D-896E-E066F45C13FC}"/>
    <cellStyle name="Normal 78 31 4" xfId="31139" xr:uid="{EF5058FB-26BE-49CD-9CF5-F1EDFCC3269F}"/>
    <cellStyle name="Normal 78 31 5" xfId="36837" xr:uid="{7B1AB408-A1E8-4B35-AE12-EFE37658D54E}"/>
    <cellStyle name="Normal 78 32" xfId="10961" xr:uid="{48557890-AD4D-4F6C-A31D-F3598DDDB0FA}"/>
    <cellStyle name="Normal 78 32 2" xfId="18906" xr:uid="{CAD655FD-48F2-4229-9E9C-5039FB95EBE2}"/>
    <cellStyle name="Normal 78 32 3" xfId="25442" xr:uid="{6DD3A55F-632D-46DF-8CD1-73BF82FD929F}"/>
    <cellStyle name="Normal 78 32 4" xfId="31140" xr:uid="{C5C63533-4650-498F-BE6F-1F3FE572108B}"/>
    <cellStyle name="Normal 78 32 5" xfId="36838" xr:uid="{3827E7DB-773B-4D6D-8115-6B05D2529B72}"/>
    <cellStyle name="Normal 78 33" xfId="10962" xr:uid="{A82274F8-E8AD-4271-810C-62B9048E1AEF}"/>
    <cellStyle name="Normal 78 33 2" xfId="18907" xr:uid="{5E1517DF-BF1F-4379-9FCF-8AC16871C507}"/>
    <cellStyle name="Normal 78 33 3" xfId="25443" xr:uid="{99495AC1-7DFE-41FF-80F1-5B05818E9231}"/>
    <cellStyle name="Normal 78 33 4" xfId="31141" xr:uid="{4BAECA9F-2D91-4ABC-8654-21BA620DB255}"/>
    <cellStyle name="Normal 78 33 5" xfId="36839" xr:uid="{BA03E709-A52C-491A-BD20-546DEC84D5C8}"/>
    <cellStyle name="Normal 78 34" xfId="10963" xr:uid="{9D80982D-F931-4226-AE74-FBA4C27F7202}"/>
    <cellStyle name="Normal 78 34 2" xfId="18908" xr:uid="{B0A698BB-F9E1-4AE2-B951-E80546E59107}"/>
    <cellStyle name="Normal 78 34 3" xfId="25444" xr:uid="{A526D795-8286-4E5A-A842-12F09931962F}"/>
    <cellStyle name="Normal 78 34 4" xfId="31142" xr:uid="{756E6FF7-6AE4-4EFF-9F9D-2302BAA0FCBC}"/>
    <cellStyle name="Normal 78 34 5" xfId="36840" xr:uid="{8BB8E346-0058-493F-9EB1-894058195732}"/>
    <cellStyle name="Normal 78 35" xfId="10964" xr:uid="{5EB69432-3BF9-4200-BE6E-C6B7C6F5E087}"/>
    <cellStyle name="Normal 78 35 2" xfId="18909" xr:uid="{5C5EFA64-790D-4E96-81BC-34B1447E3634}"/>
    <cellStyle name="Normal 78 35 3" xfId="25445" xr:uid="{F275D9C0-F9E5-4EA0-8CD6-317D70EA899B}"/>
    <cellStyle name="Normal 78 35 4" xfId="31143" xr:uid="{4CE337D2-A6EF-4164-9E74-029A704462BB}"/>
    <cellStyle name="Normal 78 35 5" xfId="36841" xr:uid="{D657EC5E-D900-4F38-9654-5C5AC4A763F3}"/>
    <cellStyle name="Normal 78 36" xfId="10965" xr:uid="{EA1F5834-7DC6-4461-8B0A-5C6395711778}"/>
    <cellStyle name="Normal 78 36 2" xfId="18910" xr:uid="{588DCE62-B8A0-4BAA-8D11-E8C22A566330}"/>
    <cellStyle name="Normal 78 36 3" xfId="25446" xr:uid="{3E9F49E1-E075-4AF8-A884-108867F0F179}"/>
    <cellStyle name="Normal 78 36 4" xfId="31144" xr:uid="{FF532941-2051-44D6-BA2D-0C49569CC648}"/>
    <cellStyle name="Normal 78 36 5" xfId="36842" xr:uid="{DABB09CA-869A-46CF-BA72-C87E071DA4C1}"/>
    <cellStyle name="Normal 78 37" xfId="10966" xr:uid="{672CA846-A8FA-4EEE-8A22-B5DBA849A071}"/>
    <cellStyle name="Normal 78 37 2" xfId="18911" xr:uid="{22716B6F-2C5F-472F-8B87-A7C4088ED8A4}"/>
    <cellStyle name="Normal 78 37 3" xfId="25447" xr:uid="{FDE25B87-334D-4D69-8C66-D8846D272A72}"/>
    <cellStyle name="Normal 78 37 4" xfId="31145" xr:uid="{75B3B339-4291-4D30-895D-7DF2D1595D78}"/>
    <cellStyle name="Normal 78 37 5" xfId="36843" xr:uid="{5197B2DC-D39F-4D19-99DD-38BA2E9A06A5}"/>
    <cellStyle name="Normal 78 38" xfId="10967" xr:uid="{62F42E8B-4662-45FD-AEB5-AA9A6C12E1E5}"/>
    <cellStyle name="Normal 78 38 2" xfId="18912" xr:uid="{F00791A1-E733-47CC-ADBB-3B1316634AEC}"/>
    <cellStyle name="Normal 78 38 3" xfId="25448" xr:uid="{368CC7ED-7E92-438A-AA18-F38CC2F799E9}"/>
    <cellStyle name="Normal 78 38 4" xfId="31146" xr:uid="{AF0A1584-85A5-4889-A84B-3A765AEAB196}"/>
    <cellStyle name="Normal 78 38 5" xfId="36844" xr:uid="{055323BE-AC32-4B40-8A0A-8565B9B55856}"/>
    <cellStyle name="Normal 78 39" xfId="10968" xr:uid="{C445F3F2-AD2F-49B0-991A-A30E4F0AE196}"/>
    <cellStyle name="Normal 78 39 2" xfId="18913" xr:uid="{31D69BFE-947C-4E6D-A79C-ADF75123C2E1}"/>
    <cellStyle name="Normal 78 39 3" xfId="25449" xr:uid="{B6D1BCB3-1C6C-4A00-A26B-425465C5E1DD}"/>
    <cellStyle name="Normal 78 39 4" xfId="31147" xr:uid="{B13228C2-B62D-4A8D-81B6-6539A96CFC02}"/>
    <cellStyle name="Normal 78 39 5" xfId="36845" xr:uid="{EB43D5C0-A207-44F4-B0CC-CD904FE9921A}"/>
    <cellStyle name="Normal 78 4" xfId="10969" xr:uid="{7E93D777-39A8-4008-B328-54971F10F320}"/>
    <cellStyle name="Normal 78 4 2" xfId="10970" xr:uid="{ED9BEAEA-CA03-4CC8-868B-622890EF9B44}"/>
    <cellStyle name="Normal 78 4 2 2" xfId="18915" xr:uid="{5F4CD935-30C6-4576-A12D-A22DFCD6AAE6}"/>
    <cellStyle name="Normal 78 4 2 3" xfId="25451" xr:uid="{7DA6EBE1-10BE-498A-95E7-BAFD21CD2BC9}"/>
    <cellStyle name="Normal 78 4 2 4" xfId="31149" xr:uid="{321D1715-26A9-40D8-B13C-245AB8A32BF6}"/>
    <cellStyle name="Normal 78 4 2 5" xfId="36847" xr:uid="{8502E6BF-13DD-4AA7-9A9D-0EB90CCAC655}"/>
    <cellStyle name="Normal 78 4 3" xfId="10971" xr:uid="{59F0C2F3-39F1-4B11-A5C8-3B815A50BECF}"/>
    <cellStyle name="Normal 78 4 4" xfId="10972" xr:uid="{1DDE048E-D0A3-40B8-B50B-A71E458AB7F1}"/>
    <cellStyle name="Normal 78 4 5" xfId="18914" xr:uid="{7FE9E47A-1B1F-459A-BE36-02C904EF5378}"/>
    <cellStyle name="Normal 78 4 6" xfId="25450" xr:uid="{B89134B1-F5C2-4812-91EB-355BA0822550}"/>
    <cellStyle name="Normal 78 4 7" xfId="31148" xr:uid="{D2706B09-BB3D-4F82-A31B-4FD449CDF527}"/>
    <cellStyle name="Normal 78 4 8" xfId="36846" xr:uid="{F9C9C140-0CD8-4155-9B4F-A1E3E1894C82}"/>
    <cellStyle name="Normal 78 40" xfId="10973" xr:uid="{06D2DD31-7D76-431A-B500-6DFD310751DD}"/>
    <cellStyle name="Normal 78 40 2" xfId="18916" xr:uid="{6D19A05C-84C9-482F-9246-BBE08B8C2598}"/>
    <cellStyle name="Normal 78 40 3" xfId="25452" xr:uid="{0CD72A4E-305A-471B-9B96-3C54AF26176A}"/>
    <cellStyle name="Normal 78 40 4" xfId="31150" xr:uid="{8F6EB2A2-9F5A-46B5-AA2C-5D687BFBACC4}"/>
    <cellStyle name="Normal 78 40 5" xfId="36848" xr:uid="{378E9954-7C18-4CDD-A12C-41A6122935E0}"/>
    <cellStyle name="Normal 78 41" xfId="10974" xr:uid="{BBBB5896-D020-47BC-A525-98EC1218115F}"/>
    <cellStyle name="Normal 78 41 2" xfId="18917" xr:uid="{CC6AEEFD-D686-4884-9125-33F7898ECAE2}"/>
    <cellStyle name="Normal 78 41 3" xfId="25453" xr:uid="{2A990B52-22A6-4254-8500-2D1289AFD8B5}"/>
    <cellStyle name="Normal 78 41 4" xfId="31151" xr:uid="{DC291385-50B2-46F0-B1D7-E48F879B3F84}"/>
    <cellStyle name="Normal 78 41 5" xfId="36849" xr:uid="{E77A1D83-71BC-423D-A767-7156EBE4C1EA}"/>
    <cellStyle name="Normal 78 42" xfId="10975" xr:uid="{49756465-5B54-47C3-AEF0-47A5BB7FE691}"/>
    <cellStyle name="Normal 78 42 2" xfId="18918" xr:uid="{FA923F03-DEFE-4D50-B15E-F404ECC28A83}"/>
    <cellStyle name="Normal 78 42 3" xfId="25454" xr:uid="{9C970CB6-2A39-4AEC-B9E3-39EAAC74D21A}"/>
    <cellStyle name="Normal 78 42 4" xfId="31152" xr:uid="{35E7E4DA-36C0-4997-8B29-50F448BAC896}"/>
    <cellStyle name="Normal 78 42 5" xfId="36850" xr:uid="{A05B02A4-3725-4D4C-8C96-F943173E85BC}"/>
    <cellStyle name="Normal 78 43" xfId="10976" xr:uid="{531F4696-9924-474C-9C43-50F8CF3CA052}"/>
    <cellStyle name="Normal 78 43 2" xfId="18919" xr:uid="{05321955-8730-41DA-BC5C-3CEE4EFDDD70}"/>
    <cellStyle name="Normal 78 43 3" xfId="25455" xr:uid="{E5F26B84-2D68-4266-9086-59E5847F589F}"/>
    <cellStyle name="Normal 78 43 4" xfId="31153" xr:uid="{4CE0F3E8-07A5-48EB-A8EC-317414F1C2B2}"/>
    <cellStyle name="Normal 78 43 5" xfId="36851" xr:uid="{C5538859-DF15-4D07-A244-C66CFA589AAB}"/>
    <cellStyle name="Normal 78 44" xfId="10977" xr:uid="{5860C3D2-82FE-451E-BDA8-C8004FBE99F3}"/>
    <cellStyle name="Normal 78 44 2" xfId="18920" xr:uid="{1A5CE4FA-6660-47A0-A2CF-8396925DA9F4}"/>
    <cellStyle name="Normal 78 44 3" xfId="25456" xr:uid="{81BDE59E-B998-4133-912A-58C99E990D5E}"/>
    <cellStyle name="Normal 78 44 4" xfId="31154" xr:uid="{66AB1CFC-3321-4F50-9305-867639AA2755}"/>
    <cellStyle name="Normal 78 44 5" xfId="36852" xr:uid="{8A7FFF89-3BCA-4504-AA75-43DDEDDE3F91}"/>
    <cellStyle name="Normal 78 45" xfId="10978" xr:uid="{0D6FDC83-86F1-4B08-B7B8-25D0F0F67FE3}"/>
    <cellStyle name="Normal 78 45 2" xfId="18921" xr:uid="{8DC4C76D-D59E-4AD6-A1BA-27A9F622D20C}"/>
    <cellStyle name="Normal 78 45 3" xfId="25457" xr:uid="{BB800647-842B-422E-8F9E-7656C5BAED51}"/>
    <cellStyle name="Normal 78 45 4" xfId="31155" xr:uid="{05B442A8-8450-46D0-BB42-B96AE0EA3565}"/>
    <cellStyle name="Normal 78 45 5" xfId="36853" xr:uid="{ECFA0627-E8AB-41B6-A61D-640F64565F42}"/>
    <cellStyle name="Normal 78 46" xfId="10979" xr:uid="{3E4FA3AD-36DE-4BE4-AEE0-6B95A8612150}"/>
    <cellStyle name="Normal 78 46 2" xfId="18922" xr:uid="{A4054215-0BDE-494A-A7EC-8D9DD69E7BF6}"/>
    <cellStyle name="Normal 78 46 3" xfId="25458" xr:uid="{16351972-621D-46FD-B197-9716202ABB1E}"/>
    <cellStyle name="Normal 78 46 4" xfId="31156" xr:uid="{7577B680-DD98-4031-936D-5732A352FD0D}"/>
    <cellStyle name="Normal 78 46 5" xfId="36854" xr:uid="{4733D9CB-3303-448B-B329-340FC1A88D6E}"/>
    <cellStyle name="Normal 78 47" xfId="10980" xr:uid="{918F32AA-51FE-4ED0-B187-A695A3FBC50E}"/>
    <cellStyle name="Normal 78 47 2" xfId="18923" xr:uid="{04D7BE31-8E9A-432D-8673-46DAA011327A}"/>
    <cellStyle name="Normal 78 47 3" xfId="25459" xr:uid="{6B8674C7-15CF-4DA0-9E46-B54B7BF54D42}"/>
    <cellStyle name="Normal 78 47 4" xfId="31157" xr:uid="{5142D550-F399-4E50-925D-9BAFA5E22862}"/>
    <cellStyle name="Normal 78 47 5" xfId="36855" xr:uid="{3AB6D252-A2AB-4973-AD6B-8F67A3628B78}"/>
    <cellStyle name="Normal 78 48" xfId="10981" xr:uid="{F37FF23B-CD09-4890-8F53-4468DA73FEA8}"/>
    <cellStyle name="Normal 78 48 2" xfId="18924" xr:uid="{255DE354-C322-4253-8887-C69CFE5439ED}"/>
    <cellStyle name="Normal 78 48 3" xfId="25460" xr:uid="{A5085829-9C92-46D1-9236-4FE083A1C704}"/>
    <cellStyle name="Normal 78 48 4" xfId="31158" xr:uid="{44520EC7-F441-427D-9482-B77520221E6E}"/>
    <cellStyle name="Normal 78 48 5" xfId="36856" xr:uid="{25E096B7-3FC5-42FE-8D47-1246564855F8}"/>
    <cellStyle name="Normal 78 49" xfId="10982" xr:uid="{82AAE488-F7DA-426C-BB7E-418EEDA4A204}"/>
    <cellStyle name="Normal 78 49 2" xfId="18925" xr:uid="{DAE49856-DDDA-435E-834E-D18E532AA8C9}"/>
    <cellStyle name="Normal 78 49 3" xfId="25461" xr:uid="{950D207A-B412-4019-85C0-1E39C8D6C3F8}"/>
    <cellStyle name="Normal 78 49 4" xfId="31159" xr:uid="{B1BB4F58-6E9D-4865-A60F-E855DC271809}"/>
    <cellStyle name="Normal 78 49 5" xfId="36857" xr:uid="{5302A036-5893-44ED-A5FF-467D766918CC}"/>
    <cellStyle name="Normal 78 5" xfId="10983" xr:uid="{47592544-37A4-4C70-A213-F958B6810F1B}"/>
    <cellStyle name="Normal 78 5 2" xfId="10984" xr:uid="{825CA30A-F9C4-406C-BDE5-96116EC17106}"/>
    <cellStyle name="Normal 78 5 2 2" xfId="18927" xr:uid="{CF11BB70-ED38-42C5-B117-B44B8E58DFE3}"/>
    <cellStyle name="Normal 78 5 2 3" xfId="25463" xr:uid="{E077958A-FB57-41FA-A1A0-937BA9ACC90D}"/>
    <cellStyle name="Normal 78 5 2 4" xfId="31161" xr:uid="{3A539CD5-3253-47B5-A075-EED39DAE0167}"/>
    <cellStyle name="Normal 78 5 2 5" xfId="36859" xr:uid="{CCAE7C04-FA53-4E42-A5F0-E892DFFC2847}"/>
    <cellStyle name="Normal 78 5 3" xfId="10985" xr:uid="{F74AA698-87FF-4765-BA9A-547212299503}"/>
    <cellStyle name="Normal 78 5 4" xfId="10986" xr:uid="{6D84DA91-9B17-4613-BE29-8847DE4C55E0}"/>
    <cellStyle name="Normal 78 5 5" xfId="18926" xr:uid="{04A09A30-E83B-41BE-81CD-CE038D74F966}"/>
    <cellStyle name="Normal 78 5 6" xfId="25462" xr:uid="{DAD8B1AF-9FCD-403E-BD79-79673E669C3E}"/>
    <cellStyle name="Normal 78 5 7" xfId="31160" xr:uid="{B19348F7-1B79-4E37-9CBC-F6A57DFA9E0C}"/>
    <cellStyle name="Normal 78 5 8" xfId="36858" xr:uid="{07BCBF49-A27C-4397-9D8F-520175CC8234}"/>
    <cellStyle name="Normal 78 50" xfId="10987" xr:uid="{BF8B4ED5-040F-4EAC-B5EC-1B5B08512831}"/>
    <cellStyle name="Normal 78 50 2" xfId="18928" xr:uid="{45D6D41A-57A0-43C7-B250-916AA1AE58FF}"/>
    <cellStyle name="Normal 78 50 3" xfId="25464" xr:uid="{C9FDA51C-D45E-42D8-8CEA-FB53A0DD428A}"/>
    <cellStyle name="Normal 78 50 4" xfId="31162" xr:uid="{876C84CA-2C8D-4763-992A-31BDFA35A6A8}"/>
    <cellStyle name="Normal 78 50 5" xfId="36860" xr:uid="{39AA3647-C8C6-4F8A-8DE4-C302D86923EA}"/>
    <cellStyle name="Normal 78 51" xfId="10988" xr:uid="{AA80B548-D5E0-4A3D-B9D6-07B780641ADE}"/>
    <cellStyle name="Normal 78 51 2" xfId="18929" xr:uid="{6555A95D-2178-46E0-BF76-E4F477AADE7B}"/>
    <cellStyle name="Normal 78 51 3" xfId="25465" xr:uid="{31022632-51E2-4665-B758-41A236699D91}"/>
    <cellStyle name="Normal 78 51 4" xfId="31163" xr:uid="{043C60C8-5993-4103-A4CF-CDC76BD40E90}"/>
    <cellStyle name="Normal 78 51 5" xfId="36861" xr:uid="{33F2E65E-3E09-47A3-B186-2A8D2BA26909}"/>
    <cellStyle name="Normal 78 52" xfId="10989" xr:uid="{3C15E876-E5F4-43DC-AF86-DA05D2F82632}"/>
    <cellStyle name="Normal 78 52 2" xfId="18930" xr:uid="{46DDE9A5-A7D8-49E7-A18D-71D392C29996}"/>
    <cellStyle name="Normal 78 52 3" xfId="25466" xr:uid="{CFACAC6C-BBAD-49AA-A803-3E69D338930B}"/>
    <cellStyle name="Normal 78 52 4" xfId="31164" xr:uid="{A5E088D2-74E8-466F-946B-543F8E9E51C6}"/>
    <cellStyle name="Normal 78 52 5" xfId="36862" xr:uid="{A26B7CF0-25AF-47B3-8052-FCC6E2829F4E}"/>
    <cellStyle name="Normal 78 53" xfId="10990" xr:uid="{015166E9-6BCC-44B8-AFF1-7F4CA0DD9341}"/>
    <cellStyle name="Normal 78 53 2" xfId="18931" xr:uid="{BE5D5694-8929-430D-95FF-10F3AF0ABE05}"/>
    <cellStyle name="Normal 78 53 3" xfId="25467" xr:uid="{BC9FD335-B287-4436-9F58-EE3E1211A12D}"/>
    <cellStyle name="Normal 78 53 4" xfId="31165" xr:uid="{118050E0-7425-4DB2-A2EB-A6F9C50097B2}"/>
    <cellStyle name="Normal 78 53 5" xfId="36863" xr:uid="{6B1E42E7-04E0-4915-BC3D-2F4D46B7C7D3}"/>
    <cellStyle name="Normal 78 54" xfId="10991" xr:uid="{EC5D62DA-0611-4079-A3FA-31DE33FA1AD6}"/>
    <cellStyle name="Normal 78 54 2" xfId="18932" xr:uid="{C97E38DE-6A81-4403-BBC1-F87167243779}"/>
    <cellStyle name="Normal 78 54 3" xfId="25468" xr:uid="{8CC8E861-A9FB-41B1-B096-DDEDF4DF32D1}"/>
    <cellStyle name="Normal 78 54 4" xfId="31166" xr:uid="{EC9C87AA-04D6-4D2D-89B3-3160932EF52D}"/>
    <cellStyle name="Normal 78 54 5" xfId="36864" xr:uid="{BF6B9479-7DC5-424C-82FF-D5FFF0AC259F}"/>
    <cellStyle name="Normal 78 55" xfId="10992" xr:uid="{29FD747B-CBC9-495C-9480-69316E8FF3A9}"/>
    <cellStyle name="Normal 78 55 2" xfId="18933" xr:uid="{22C4676F-6289-4D64-BD06-45959F3B815B}"/>
    <cellStyle name="Normal 78 55 3" xfId="25469" xr:uid="{B6B376CD-5971-4B49-9F91-658C6F3A888A}"/>
    <cellStyle name="Normal 78 55 4" xfId="31167" xr:uid="{DBF1EE23-D98C-4200-89F0-F7FEC6AA2E8E}"/>
    <cellStyle name="Normal 78 55 5" xfId="36865" xr:uid="{FB756791-C12F-4573-865B-608E4372AF65}"/>
    <cellStyle name="Normal 78 56" xfId="10993" xr:uid="{3A8B6BD6-5E7A-4BD8-A0A6-05920774EA9C}"/>
    <cellStyle name="Normal 78 56 2" xfId="18934" xr:uid="{C06AB40F-E09D-4CB8-88C7-F60B2D090DDF}"/>
    <cellStyle name="Normal 78 56 3" xfId="25470" xr:uid="{82058A40-AF62-4C7F-81FB-585B1CB8F9E6}"/>
    <cellStyle name="Normal 78 56 4" xfId="31168" xr:uid="{F6D69622-C601-486C-B5A6-4A38AB3AC0C2}"/>
    <cellStyle name="Normal 78 56 5" xfId="36866" xr:uid="{95EAE4F6-3B31-4877-BDF6-143DF2202042}"/>
    <cellStyle name="Normal 78 57" xfId="10994" xr:uid="{9EA675A1-6B17-4A67-9EB7-B34564D5D00E}"/>
    <cellStyle name="Normal 78 57 2" xfId="18935" xr:uid="{28CD12AC-C18E-47D8-9C3A-2A5EA7FB38CD}"/>
    <cellStyle name="Normal 78 57 3" xfId="25471" xr:uid="{DF784E6A-69EA-490B-95D0-5940FB6C3B59}"/>
    <cellStyle name="Normal 78 57 4" xfId="31169" xr:uid="{3F11E0A9-6FB5-489B-80CE-4ACE409DF707}"/>
    <cellStyle name="Normal 78 57 5" xfId="36867" xr:uid="{B1654BB1-D3D7-41D5-95D0-6B2AFC236CB8}"/>
    <cellStyle name="Normal 78 58" xfId="10995" xr:uid="{2E8944FD-211B-4A0C-8380-6A3EE5616D24}"/>
    <cellStyle name="Normal 78 58 2" xfId="18936" xr:uid="{726391BB-6338-462E-8DA1-6B157BE7C911}"/>
    <cellStyle name="Normal 78 58 3" xfId="25472" xr:uid="{2A31C141-18E6-48F0-9820-AC3FF860BCC1}"/>
    <cellStyle name="Normal 78 58 4" xfId="31170" xr:uid="{FBF4BE8B-4532-446B-85C6-39148B55B0E0}"/>
    <cellStyle name="Normal 78 58 5" xfId="36868" xr:uid="{9B3E783A-B7B9-4418-8C18-BC888A3F5646}"/>
    <cellStyle name="Normal 78 59" xfId="10996" xr:uid="{518D295E-194D-4FC0-9BF2-C0A074379893}"/>
    <cellStyle name="Normal 78 59 2" xfId="18937" xr:uid="{BDBB0745-EA56-466C-9C51-09DC74C4F8A0}"/>
    <cellStyle name="Normal 78 59 3" xfId="25473" xr:uid="{BD5CAE63-F369-4C4E-A921-B9106FD02385}"/>
    <cellStyle name="Normal 78 59 4" xfId="31171" xr:uid="{719FDFD7-E550-40F4-BED1-5328AE2487CD}"/>
    <cellStyle name="Normal 78 59 5" xfId="36869" xr:uid="{DE00699C-CD66-477E-A50E-11BE6F98C001}"/>
    <cellStyle name="Normal 78 6" xfId="10997" xr:uid="{C4555DE6-01CB-4A2C-820F-5023299B0039}"/>
    <cellStyle name="Normal 78 6 2" xfId="10998" xr:uid="{E9B2FC17-301A-443F-AA72-4B8AFF504EFF}"/>
    <cellStyle name="Normal 78 6 2 2" xfId="18939" xr:uid="{EED6C4B1-6C94-4D5D-94C1-557391628631}"/>
    <cellStyle name="Normal 78 6 2 3" xfId="25475" xr:uid="{8412916A-96F9-42BE-BAF4-04D59765279B}"/>
    <cellStyle name="Normal 78 6 2 4" xfId="31173" xr:uid="{866646D7-0F81-417E-ABC6-12382BF4C952}"/>
    <cellStyle name="Normal 78 6 2 5" xfId="36871" xr:uid="{B94675E7-890C-4BA2-8155-623E294C723C}"/>
    <cellStyle name="Normal 78 6 3" xfId="10999" xr:uid="{5294DCB8-26B9-4E57-A789-C31C28BC427C}"/>
    <cellStyle name="Normal 78 6 4" xfId="11000" xr:uid="{7301AD97-79E1-439F-8F70-974C138AF0D5}"/>
    <cellStyle name="Normal 78 6 5" xfId="18938" xr:uid="{41BFA11A-7E3C-4DB1-BE16-052567445EB0}"/>
    <cellStyle name="Normal 78 6 6" xfId="25474" xr:uid="{FB47013E-8B8F-4EDD-BBDE-4CE164EE7DEF}"/>
    <cellStyle name="Normal 78 6 7" xfId="31172" xr:uid="{1DDAA802-2E51-4D2F-B985-D7722195FBD4}"/>
    <cellStyle name="Normal 78 6 8" xfId="36870" xr:uid="{0E215068-D144-43AD-BB58-85345E58762E}"/>
    <cellStyle name="Normal 78 60" xfId="11001" xr:uid="{A8BF248F-4761-47E0-9287-D063E5B5F66F}"/>
    <cellStyle name="Normal 78 60 2" xfId="18940" xr:uid="{8A3E75A2-9A3E-480C-A91F-D8796D6E6588}"/>
    <cellStyle name="Normal 78 60 3" xfId="25476" xr:uid="{62EF2860-C30F-44C4-A98C-D08EE6AF1684}"/>
    <cellStyle name="Normal 78 60 4" xfId="31174" xr:uid="{9698BF26-17D1-4641-B49E-2C4A08CC68C3}"/>
    <cellStyle name="Normal 78 60 5" xfId="36872" xr:uid="{4F4BD1E3-ED28-4CA8-BA1C-BCF61604CE12}"/>
    <cellStyle name="Normal 78 61" xfId="11002" xr:uid="{7713A9E8-7B77-4037-9221-1D3F9B7EA0CB}"/>
    <cellStyle name="Normal 78 61 2" xfId="18941" xr:uid="{68382C1A-9C1A-4A7F-BB08-ACEA8593CC4F}"/>
    <cellStyle name="Normal 78 61 3" xfId="25477" xr:uid="{901C5DB0-D076-478F-8DD1-CCF57A040A09}"/>
    <cellStyle name="Normal 78 61 4" xfId="31175" xr:uid="{7EF5C23E-12B5-452C-90E2-272693D6C653}"/>
    <cellStyle name="Normal 78 61 5" xfId="36873" xr:uid="{C77DE91D-4D1B-49BD-A261-7E8368046426}"/>
    <cellStyle name="Normal 78 62" xfId="11003" xr:uid="{499AD171-17DC-43D9-88B9-D221DA96F578}"/>
    <cellStyle name="Normal 78 62 2" xfId="18942" xr:uid="{DBDC6021-B0A4-447C-BF9F-A7F50A7110E6}"/>
    <cellStyle name="Normal 78 62 3" xfId="25478" xr:uid="{CFAB424A-BD97-4749-9453-D707E165B31F}"/>
    <cellStyle name="Normal 78 62 4" xfId="31176" xr:uid="{E5805BA1-F5FA-4C73-81F4-0DB0A373086D}"/>
    <cellStyle name="Normal 78 62 5" xfId="36874" xr:uid="{0B2AC730-A676-4748-9774-1E62F89FDAEF}"/>
    <cellStyle name="Normal 78 7" xfId="11004" xr:uid="{91C8796C-238D-4879-A462-D4480FFFE9DE}"/>
    <cellStyle name="Normal 78 7 2" xfId="11005" xr:uid="{E346791C-1382-4CF3-B9E6-BED6310A59D9}"/>
    <cellStyle name="Normal 78 7 2 2" xfId="18944" xr:uid="{DC4C47C2-FCC4-4E0E-8FFE-16245F73460E}"/>
    <cellStyle name="Normal 78 7 2 3" xfId="25480" xr:uid="{E770E51C-6FAB-424E-98E2-AEA536636A0C}"/>
    <cellStyle name="Normal 78 7 2 4" xfId="31178" xr:uid="{47CA4E4D-626F-4D44-9516-B084D6973AAF}"/>
    <cellStyle name="Normal 78 7 2 5" xfId="36876" xr:uid="{B7ADA006-4728-4B84-B85D-AF902BD61AFF}"/>
    <cellStyle name="Normal 78 7 3" xfId="11006" xr:uid="{E12BF0A0-67EE-497B-AB89-7A39C7EA1269}"/>
    <cellStyle name="Normal 78 7 4" xfId="11007" xr:uid="{B738BA35-3DD0-4820-9943-76E847389C94}"/>
    <cellStyle name="Normal 78 7 5" xfId="18943" xr:uid="{CF11A9A3-591C-4D71-9CE5-FEAD636371AF}"/>
    <cellStyle name="Normal 78 7 6" xfId="25479" xr:uid="{D9A1F206-E5E1-4D68-9A8B-AB002DC97B22}"/>
    <cellStyle name="Normal 78 7 7" xfId="31177" xr:uid="{829F0B64-DA43-4C38-9901-1A625C901C09}"/>
    <cellStyle name="Normal 78 7 8" xfId="36875" xr:uid="{2F18D33E-4B7B-4858-9308-29AE710ABFB9}"/>
    <cellStyle name="Normal 78 8" xfId="11008" xr:uid="{008875EC-0FAA-4FB6-B151-EFEEA99BCDAE}"/>
    <cellStyle name="Normal 78 8 2" xfId="11009" xr:uid="{C1D53415-AC75-443C-825B-DDE8805FB516}"/>
    <cellStyle name="Normal 78 8 2 2" xfId="18946" xr:uid="{9B635450-69F1-436C-B3D5-723D23E45792}"/>
    <cellStyle name="Normal 78 8 2 3" xfId="25482" xr:uid="{A19742BA-BF20-4203-B8D5-A20D9A9E4EEA}"/>
    <cellStyle name="Normal 78 8 2 4" xfId="31180" xr:uid="{DCC4802E-5938-4C94-BDA2-1DA3509E2F8D}"/>
    <cellStyle name="Normal 78 8 2 5" xfId="36878" xr:uid="{5BF64F20-C293-49E6-9670-998F2924616F}"/>
    <cellStyle name="Normal 78 8 3" xfId="11010" xr:uid="{90913E6C-32CA-4575-BA60-0B3812F707A2}"/>
    <cellStyle name="Normal 78 8 4" xfId="11011" xr:uid="{7046E146-14A6-47B0-82FD-91D0B1040EE1}"/>
    <cellStyle name="Normal 78 8 5" xfId="18945" xr:uid="{8A94EFAA-CDDB-4E86-9F3D-F29CD2A0C47E}"/>
    <cellStyle name="Normal 78 8 6" xfId="25481" xr:uid="{22516F72-AD4D-4D18-807B-B155CA1C8647}"/>
    <cellStyle name="Normal 78 8 7" xfId="31179" xr:uid="{6EA02810-9D12-464C-BB95-DD608D040647}"/>
    <cellStyle name="Normal 78 8 8" xfId="36877" xr:uid="{1454667E-89DD-4765-AE0A-667AEA087576}"/>
    <cellStyle name="Normal 78 9" xfId="11012" xr:uid="{770886F4-5908-421E-BC9D-1068D7E7AFCA}"/>
    <cellStyle name="Normal 78 9 2" xfId="11013" xr:uid="{843A28C8-125D-4665-83EF-A249C3382992}"/>
    <cellStyle name="Normal 78 9 2 2" xfId="18948" xr:uid="{3F8DCC8D-CF78-4D35-B102-A1DAB3FD912E}"/>
    <cellStyle name="Normal 78 9 2 3" xfId="25484" xr:uid="{34B4E2E8-2362-425E-98D0-9F696EEC74A0}"/>
    <cellStyle name="Normal 78 9 2 4" xfId="31182" xr:uid="{80F586F6-341F-4077-8203-13F9D2407010}"/>
    <cellStyle name="Normal 78 9 2 5" xfId="36880" xr:uid="{487B94A6-FDE7-4600-8D16-88DFB4F0E5F7}"/>
    <cellStyle name="Normal 78 9 3" xfId="11014" xr:uid="{BC0DE407-72A8-423A-8200-3E77A395F494}"/>
    <cellStyle name="Normal 78 9 4" xfId="11015" xr:uid="{451C32DD-B0DA-4484-81E8-D4F3F4ACAB86}"/>
    <cellStyle name="Normal 78 9 5" xfId="18947" xr:uid="{476326E7-36FF-44E6-8E20-C429BDB518CF}"/>
    <cellStyle name="Normal 78 9 6" xfId="25483" xr:uid="{C963343D-841A-4001-8DFA-D35AEAFE9096}"/>
    <cellStyle name="Normal 78 9 7" xfId="31181" xr:uid="{C90BB103-14AC-4B7C-A00C-56BA08D80639}"/>
    <cellStyle name="Normal 78 9 8" xfId="36879" xr:uid="{9136C57F-B769-4A01-B9F4-64A4559528FE}"/>
    <cellStyle name="Normal 79" xfId="1250" xr:uid="{0E0A660C-03F1-4BBC-A63D-33704CA0A3B8}"/>
    <cellStyle name="Normal 79 10" xfId="11016" xr:uid="{3F204A1F-E1DB-4D3C-84B6-AFAE28C310CF}"/>
    <cellStyle name="Normal 79 10 2" xfId="11017" xr:uid="{37816C25-E6EF-4FC4-81A6-9FFEB692A038}"/>
    <cellStyle name="Normal 79 10 2 2" xfId="18950" xr:uid="{49A6CE2F-0964-4AFC-BB01-D31FCF5090B7}"/>
    <cellStyle name="Normal 79 10 2 3" xfId="25486" xr:uid="{8A4D99A4-37FA-45BF-8BD3-235C32462E7D}"/>
    <cellStyle name="Normal 79 10 2 4" xfId="31184" xr:uid="{B8C3E5E6-E22F-480A-9F19-243B45894AB0}"/>
    <cellStyle name="Normal 79 10 2 5" xfId="36882" xr:uid="{0D4E1A6A-817F-40A3-AF7F-482B93D863DB}"/>
    <cellStyle name="Normal 79 10 3" xfId="11018" xr:uid="{6FA3A91D-8EFD-45F9-838D-8DCD63845BDD}"/>
    <cellStyle name="Normal 79 10 4" xfId="11019" xr:uid="{DD79249D-A4F3-47BA-ADE5-9B89AA137A42}"/>
    <cellStyle name="Normal 79 10 5" xfId="18949" xr:uid="{DAEB87EC-1FC4-4B27-A641-1AA91569FC1B}"/>
    <cellStyle name="Normal 79 10 6" xfId="25485" xr:uid="{528D4414-6FF5-4098-B682-EDB250E21E5C}"/>
    <cellStyle name="Normal 79 10 7" xfId="31183" xr:uid="{A8C5E72E-4F36-441C-827C-5C2C80969033}"/>
    <cellStyle name="Normal 79 10 8" xfId="36881" xr:uid="{3C8B8A1B-BCD2-4367-A3C2-2E2379BB05A2}"/>
    <cellStyle name="Normal 79 11" xfId="11020" xr:uid="{95A0349A-4BCC-48C0-A3A5-1D8A1804B4F1}"/>
    <cellStyle name="Normal 79 11 2" xfId="11021" xr:uid="{5CA8C2ED-3E46-4B77-91F3-45A283F6C5AE}"/>
    <cellStyle name="Normal 79 11 2 2" xfId="18952" xr:uid="{9B1F765B-6AD8-45F0-8171-D996B943B328}"/>
    <cellStyle name="Normal 79 11 2 3" xfId="25488" xr:uid="{F3E7E895-4830-4CA3-A155-9CD2CC42F050}"/>
    <cellStyle name="Normal 79 11 2 4" xfId="31186" xr:uid="{951C0448-0D66-4265-9835-8AB26B7F76E2}"/>
    <cellStyle name="Normal 79 11 2 5" xfId="36884" xr:uid="{AC631F76-4935-4B2D-949C-799F7C2588E6}"/>
    <cellStyle name="Normal 79 11 3" xfId="11022" xr:uid="{330A1208-B24D-44D2-9146-E4E843CFFECE}"/>
    <cellStyle name="Normal 79 11 4" xfId="11023" xr:uid="{0318BCC8-C3E7-41E4-8A44-EA0846211DF3}"/>
    <cellStyle name="Normal 79 11 5" xfId="18951" xr:uid="{0064F9EA-B077-44FB-9545-02FC61228D9A}"/>
    <cellStyle name="Normal 79 11 6" xfId="25487" xr:uid="{D4AB25B1-4CC4-4121-9685-421B37461A24}"/>
    <cellStyle name="Normal 79 11 7" xfId="31185" xr:uid="{B796BD29-CD29-498F-8BBF-F00A7B956A51}"/>
    <cellStyle name="Normal 79 11 8" xfId="36883" xr:uid="{5C0EA3AF-4B94-45E3-AA68-8EC047A49EAA}"/>
    <cellStyle name="Normal 79 12" xfId="11024" xr:uid="{A6F6070F-C563-4609-BBB2-57A2D8E40188}"/>
    <cellStyle name="Normal 79 12 2" xfId="11025" xr:uid="{5161AC0A-0EA5-4B86-BAC6-F7F1E67012F9}"/>
    <cellStyle name="Normal 79 12 2 2" xfId="18954" xr:uid="{E3686DEA-F9A4-4EB2-B87B-4B860A065CF2}"/>
    <cellStyle name="Normal 79 12 2 3" xfId="25490" xr:uid="{3F8498DE-3006-478A-BC9B-9452FD45CB91}"/>
    <cellStyle name="Normal 79 12 2 4" xfId="31188" xr:uid="{1D7212E5-1A0A-4815-8F4C-0659A9BE9C24}"/>
    <cellStyle name="Normal 79 12 2 5" xfId="36886" xr:uid="{C39CB501-2164-4157-8BE5-F9248C9AC085}"/>
    <cellStyle name="Normal 79 12 3" xfId="11026" xr:uid="{0C8AFB37-EBC1-4228-93B8-EC609C0CD702}"/>
    <cellStyle name="Normal 79 12 4" xfId="11027" xr:uid="{1A2AD001-1D1D-4018-A19A-3EA027BA33D6}"/>
    <cellStyle name="Normal 79 12 5" xfId="18953" xr:uid="{BF82C730-886B-4B6C-B5E6-FA5B8AEE46BB}"/>
    <cellStyle name="Normal 79 12 6" xfId="25489" xr:uid="{4E937E7E-75DA-4AE7-B6F8-83103333B18A}"/>
    <cellStyle name="Normal 79 12 7" xfId="31187" xr:uid="{9935D564-E530-45C2-9C6D-8056EB796118}"/>
    <cellStyle name="Normal 79 12 8" xfId="36885" xr:uid="{5F1C9067-7207-4E42-BAF9-C883F527E419}"/>
    <cellStyle name="Normal 79 13" xfId="11028" xr:uid="{9B8057EA-AB2F-4D24-BD44-A5A328082548}"/>
    <cellStyle name="Normal 79 13 2" xfId="11029" xr:uid="{78FD91D3-E143-4C66-B46E-9B5FDFA06F69}"/>
    <cellStyle name="Normal 79 13 2 2" xfId="18956" xr:uid="{0DC5979D-60D7-481C-81C0-F3FEA0EF5888}"/>
    <cellStyle name="Normal 79 13 2 3" xfId="25492" xr:uid="{FD997E0B-C868-4290-BD97-6D813C4C7327}"/>
    <cellStyle name="Normal 79 13 2 4" xfId="31190" xr:uid="{3D4D21EB-15FD-4FB1-9AAE-A78C8CAB9467}"/>
    <cellStyle name="Normal 79 13 2 5" xfId="36888" xr:uid="{1ABE4FCB-86A5-4E08-B7A5-CEF418B9457D}"/>
    <cellStyle name="Normal 79 13 3" xfId="11030" xr:uid="{1DF30F00-745C-411F-BFCE-3DE1B1E869EA}"/>
    <cellStyle name="Normal 79 13 4" xfId="11031" xr:uid="{AF887108-7DF8-4232-96A1-207F1E1D92B8}"/>
    <cellStyle name="Normal 79 13 5" xfId="18955" xr:uid="{814CAF8E-42F3-4DCE-AC52-9FB275AA81A9}"/>
    <cellStyle name="Normal 79 13 6" xfId="25491" xr:uid="{241BABB7-3192-4268-83EC-3901EB47D919}"/>
    <cellStyle name="Normal 79 13 7" xfId="31189" xr:uid="{EA027E1E-0BDC-4389-84E4-A56C0709011B}"/>
    <cellStyle name="Normal 79 13 8" xfId="36887" xr:uid="{95ADFC21-E214-4768-91DD-0309201C4347}"/>
    <cellStyle name="Normal 79 14" xfId="11032" xr:uid="{922EFB07-15E6-49F8-8E85-72B79B1562BD}"/>
    <cellStyle name="Normal 79 14 2" xfId="11033" xr:uid="{38B2947E-10D6-4DEB-9D0C-BCCA9BDA17EE}"/>
    <cellStyle name="Normal 79 14 2 2" xfId="18958" xr:uid="{5197EEC6-EC85-4A15-8827-A6CB06E3F04A}"/>
    <cellStyle name="Normal 79 14 2 3" xfId="25494" xr:uid="{C10C4717-1F70-4136-A09A-4358B3A72CE2}"/>
    <cellStyle name="Normal 79 14 2 4" xfId="31192" xr:uid="{647F82CF-3857-4532-A75F-2BBE4CAEB0CC}"/>
    <cellStyle name="Normal 79 14 2 5" xfId="36890" xr:uid="{D8D4255B-A69C-4DEA-B15B-7B76E63A8364}"/>
    <cellStyle name="Normal 79 14 3" xfId="11034" xr:uid="{8A481E8A-FBB9-41EA-8F1B-BD71F895ED0A}"/>
    <cellStyle name="Normal 79 14 4" xfId="11035" xr:uid="{8F4E56E5-6259-47A3-B004-7212625A8FF6}"/>
    <cellStyle name="Normal 79 14 5" xfId="18957" xr:uid="{A76F1E52-841B-439C-B114-A79E90CF4E69}"/>
    <cellStyle name="Normal 79 14 6" xfId="25493" xr:uid="{A35DE993-5EDA-4F94-8229-E8D3C0F5C88B}"/>
    <cellStyle name="Normal 79 14 7" xfId="31191" xr:uid="{411575BD-F7E1-4034-B091-8266BFBA9F1F}"/>
    <cellStyle name="Normal 79 14 8" xfId="36889" xr:uid="{3BEAC23C-AD51-4CEE-B6D2-E70021F91507}"/>
    <cellStyle name="Normal 79 15" xfId="11036" xr:uid="{80C6C004-74F9-49B3-85E1-9F830B513353}"/>
    <cellStyle name="Normal 79 15 2" xfId="11037" xr:uid="{83F48BE5-6BBD-47D4-B553-7CDF6E878405}"/>
    <cellStyle name="Normal 79 15 2 2" xfId="18960" xr:uid="{7ADE0420-037B-4B86-8CF8-94B7B20BDCC8}"/>
    <cellStyle name="Normal 79 15 2 3" xfId="25496" xr:uid="{9F5457C9-A771-4698-B61F-AF3C3B6BD415}"/>
    <cellStyle name="Normal 79 15 2 4" xfId="31194" xr:uid="{26A9CD24-DC46-4B0B-B35D-66C18B3613C1}"/>
    <cellStyle name="Normal 79 15 2 5" xfId="36892" xr:uid="{1F0D976D-0DDE-4E19-9117-519831321731}"/>
    <cellStyle name="Normal 79 15 3" xfId="11038" xr:uid="{A2BC1270-EC84-45D6-BE01-A4495A9F8DFB}"/>
    <cellStyle name="Normal 79 15 4" xfId="11039" xr:uid="{54C4A9D1-4DCE-479E-B42B-1ED1BF4D1193}"/>
    <cellStyle name="Normal 79 15 5" xfId="18959" xr:uid="{9DDB9920-EBA8-4951-96FF-0F50C2DD987F}"/>
    <cellStyle name="Normal 79 15 6" xfId="25495" xr:uid="{C15B8E24-BE72-4DFF-9B52-03A866863B1C}"/>
    <cellStyle name="Normal 79 15 7" xfId="31193" xr:uid="{8A5AA39A-ACFD-4F0A-BAF1-E8388E665CC1}"/>
    <cellStyle name="Normal 79 15 8" xfId="36891" xr:uid="{9E861C89-8CB4-4E3D-B1AD-FE84002C3559}"/>
    <cellStyle name="Normal 79 16" xfId="11040" xr:uid="{28CCCEEF-330F-4CEC-AA01-50E33A42E195}"/>
    <cellStyle name="Normal 79 16 2" xfId="11041" xr:uid="{294EBC9D-9DE2-4AB5-8887-B057539700BE}"/>
    <cellStyle name="Normal 79 16 2 2" xfId="18962" xr:uid="{47DE742C-626E-4EF7-ACF3-CA0A1ED6AC73}"/>
    <cellStyle name="Normal 79 16 2 3" xfId="25498" xr:uid="{B1F36B9A-726D-49DC-8317-04EEF8CE7F02}"/>
    <cellStyle name="Normal 79 16 2 4" xfId="31196" xr:uid="{073DD461-D760-4AED-B95A-ECC30EBEF30E}"/>
    <cellStyle name="Normal 79 16 2 5" xfId="36894" xr:uid="{4493B54F-AE78-4589-B44D-F94B3356FD84}"/>
    <cellStyle name="Normal 79 16 3" xfId="11042" xr:uid="{B8867690-1A31-4733-B19C-BCDD4E738DC5}"/>
    <cellStyle name="Normal 79 16 4" xfId="11043" xr:uid="{185AC56D-6620-48ED-94FB-44FF866D3B45}"/>
    <cellStyle name="Normal 79 16 5" xfId="18961" xr:uid="{05941C1D-ADF9-4A18-8206-0779FD6E6DC2}"/>
    <cellStyle name="Normal 79 16 6" xfId="25497" xr:uid="{ABEEB67A-E7C8-4F28-8294-598170C1AAAC}"/>
    <cellStyle name="Normal 79 16 7" xfId="31195" xr:uid="{ED5E132C-926B-4B9A-BB77-EAA887096EBA}"/>
    <cellStyle name="Normal 79 16 8" xfId="36893" xr:uid="{D1C61FBB-53E1-433F-8A60-B2B9FBEC8FD4}"/>
    <cellStyle name="Normal 79 17" xfId="11044" xr:uid="{215BE989-A0D3-4B2C-87F6-7C0353A39C6D}"/>
    <cellStyle name="Normal 79 17 2" xfId="11045" xr:uid="{EF9E57B6-FA25-427A-9622-9BB4EBD9ED9F}"/>
    <cellStyle name="Normal 79 17 2 2" xfId="18964" xr:uid="{341B0F9F-E378-42FB-964D-60D9FAD6491A}"/>
    <cellStyle name="Normal 79 17 2 3" xfId="25500" xr:uid="{38A63A8D-1101-4210-AA63-0BB301310071}"/>
    <cellStyle name="Normal 79 17 2 4" xfId="31198" xr:uid="{192FF17E-3071-4057-B1F9-8D20AF296C8D}"/>
    <cellStyle name="Normal 79 17 2 5" xfId="36896" xr:uid="{A7A5F27A-5F9A-410B-994A-BB1CA7FF9718}"/>
    <cellStyle name="Normal 79 17 3" xfId="11046" xr:uid="{2C0A159D-7B5C-4B58-8F91-053658239E6C}"/>
    <cellStyle name="Normal 79 17 4" xfId="11047" xr:uid="{52B18A63-AA93-4909-A66C-89D0F64F473D}"/>
    <cellStyle name="Normal 79 17 5" xfId="18963" xr:uid="{314A4628-C66A-4A18-93CA-162330DE7C20}"/>
    <cellStyle name="Normal 79 17 6" xfId="25499" xr:uid="{02412D56-6F6E-47C1-80E5-23C1EBC5921C}"/>
    <cellStyle name="Normal 79 17 7" xfId="31197" xr:uid="{1DE241C9-17DC-452F-B354-7BE2994EC272}"/>
    <cellStyle name="Normal 79 17 8" xfId="36895" xr:uid="{403CC771-03C1-4C41-9A94-E23F47AAE7BB}"/>
    <cellStyle name="Normal 79 18" xfId="11048" xr:uid="{58042CAD-DDE7-479E-97D9-1BE972BA9DAB}"/>
    <cellStyle name="Normal 79 18 2" xfId="11049" xr:uid="{421886A9-2328-4EF6-AFBC-BBFB41572207}"/>
    <cellStyle name="Normal 79 18 2 2" xfId="18966" xr:uid="{6D7E64A9-383E-48C4-9BDF-F35CE67749E5}"/>
    <cellStyle name="Normal 79 18 2 3" xfId="25502" xr:uid="{8449B46D-1798-4952-A858-7C85AD0D24A6}"/>
    <cellStyle name="Normal 79 18 2 4" xfId="31200" xr:uid="{369DEDF1-B2D9-4CC6-BC84-FE2D4DFB284E}"/>
    <cellStyle name="Normal 79 18 2 5" xfId="36898" xr:uid="{244CA020-B1B5-46DC-8AA9-600ABE9A064E}"/>
    <cellStyle name="Normal 79 18 3" xfId="11050" xr:uid="{7836C489-D369-4704-BCBD-9FB554A04AE5}"/>
    <cellStyle name="Normal 79 18 4" xfId="11051" xr:uid="{AC03D001-815F-41CB-85E2-48EEF8C7702A}"/>
    <cellStyle name="Normal 79 18 5" xfId="18965" xr:uid="{821D2C72-4EDF-4A4C-9179-B69CE768C63D}"/>
    <cellStyle name="Normal 79 18 6" xfId="25501" xr:uid="{A2B45ADE-4F54-4CD7-8F87-0718E6F5A9E8}"/>
    <cellStyle name="Normal 79 18 7" xfId="31199" xr:uid="{39109C9E-E0F2-4F0D-954E-FDE432C70C90}"/>
    <cellStyle name="Normal 79 18 8" xfId="36897" xr:uid="{452348A9-895A-4491-96C7-9D92ADF49E3B}"/>
    <cellStyle name="Normal 79 19" xfId="11052" xr:uid="{6A085756-0C6E-4F86-9F20-514B9F40F907}"/>
    <cellStyle name="Normal 79 19 2" xfId="11053" xr:uid="{A87BB12B-33E7-4678-8A35-E5E3F4CB9201}"/>
    <cellStyle name="Normal 79 19 2 2" xfId="18968" xr:uid="{F7D45970-6F56-4307-9A5E-84860AF44A59}"/>
    <cellStyle name="Normal 79 19 2 3" xfId="25504" xr:uid="{A78ED200-149E-44A9-87EB-76EC070D31F4}"/>
    <cellStyle name="Normal 79 19 2 4" xfId="31202" xr:uid="{C20CCD83-38BC-436B-BE5B-EAA508F14C24}"/>
    <cellStyle name="Normal 79 19 2 5" xfId="36900" xr:uid="{2CBE9073-F0DF-4D98-8B30-C4826CAF05D6}"/>
    <cellStyle name="Normal 79 19 3" xfId="11054" xr:uid="{F8B6E4AF-E288-4E48-AC68-A05B7F2C8915}"/>
    <cellStyle name="Normal 79 19 4" xfId="11055" xr:uid="{99A81DE0-7680-41A5-B249-72E5FCA9E452}"/>
    <cellStyle name="Normal 79 19 5" xfId="18967" xr:uid="{0C02AA04-CBE7-4D8C-BA6A-DBF45184DC16}"/>
    <cellStyle name="Normal 79 19 6" xfId="25503" xr:uid="{377F944A-CF79-4284-A28F-6047EC84B7C8}"/>
    <cellStyle name="Normal 79 19 7" xfId="31201" xr:uid="{3EC461CF-08F0-478B-A5F2-FCB7C3DB4E0A}"/>
    <cellStyle name="Normal 79 19 8" xfId="36899" xr:uid="{FA95824F-F261-496D-846E-B29A22DECA93}"/>
    <cellStyle name="Normal 79 2" xfId="1251" xr:uid="{8E77298C-051B-4FF9-842B-332B08A490A1}"/>
    <cellStyle name="Normal 79 2 2" xfId="11056" xr:uid="{61CF3D76-A431-42D8-BDBA-A33FD5340B03}"/>
    <cellStyle name="Normal 79 2 2 2" xfId="18969" xr:uid="{9C811982-C1B8-44DF-8F36-DCB00873E012}"/>
    <cellStyle name="Normal 79 2 2 3" xfId="25505" xr:uid="{68360CB6-FAEF-4261-85C0-28F63D8C6D69}"/>
    <cellStyle name="Normal 79 2 2 4" xfId="31203" xr:uid="{5C9095D6-EFF0-4B94-853A-5555A361F412}"/>
    <cellStyle name="Normal 79 2 2 5" xfId="36901" xr:uid="{72CDDA6C-80C1-4D07-A761-A66333B90300}"/>
    <cellStyle name="Normal 79 2 3" xfId="11057" xr:uid="{D6077FA4-AEA9-41DD-A896-9883535045C9}"/>
    <cellStyle name="Normal 79 2 4" xfId="11058" xr:uid="{A16EF382-4F02-4887-AB97-B82B698E9D67}"/>
    <cellStyle name="Normal 79 20" xfId="11059" xr:uid="{19901E57-5A89-4DE9-B1C6-441865CA36EB}"/>
    <cellStyle name="Normal 79 20 2" xfId="18970" xr:uid="{09DE228C-B5FD-40C3-8782-F0CC6A06F1F3}"/>
    <cellStyle name="Normal 79 20 3" xfId="25506" xr:uid="{2CD69604-D662-4CF7-9325-E472D06EA8CA}"/>
    <cellStyle name="Normal 79 20 4" xfId="31204" xr:uid="{04DF5EA3-B8B9-4C30-8C97-BB415D6D0275}"/>
    <cellStyle name="Normal 79 20 5" xfId="36902" xr:uid="{B8414439-46AF-44D4-BDF2-5E69B9E72194}"/>
    <cellStyle name="Normal 79 21" xfId="11060" xr:uid="{367AA786-DB99-42A8-8D61-7B1BCA8CED85}"/>
    <cellStyle name="Normal 79 21 2" xfId="18971" xr:uid="{5B02E0E2-9EEB-424C-9A9E-BEBA78A23C65}"/>
    <cellStyle name="Normal 79 21 3" xfId="25507" xr:uid="{F22809B1-066F-4B48-9601-932C2C4D3929}"/>
    <cellStyle name="Normal 79 21 4" xfId="31205" xr:uid="{90AFC382-5AAB-4156-AE79-527ADC283150}"/>
    <cellStyle name="Normal 79 21 5" xfId="36903" xr:uid="{92CB755A-5A44-4C6C-9068-ACAEC3408C29}"/>
    <cellStyle name="Normal 79 22" xfId="11061" xr:uid="{D886A681-3BD5-4E1D-A37D-E6BEFEB6F474}"/>
    <cellStyle name="Normal 79 22 2" xfId="18972" xr:uid="{3DD446FC-B2B2-4142-8752-4BDDA952DB6E}"/>
    <cellStyle name="Normal 79 22 3" xfId="25508" xr:uid="{3FF0811B-F817-4E8B-90D9-E51C938956F2}"/>
    <cellStyle name="Normal 79 22 4" xfId="31206" xr:uid="{70E14C72-DB45-4FE7-AD9F-460A36690772}"/>
    <cellStyle name="Normal 79 22 5" xfId="36904" xr:uid="{02544C89-C2C3-4EB4-AC3D-695F842A91F9}"/>
    <cellStyle name="Normal 79 23" xfId="11062" xr:uid="{DAE8A166-870F-4443-9D6A-DD5336F461EF}"/>
    <cellStyle name="Normal 79 23 2" xfId="18973" xr:uid="{9D7D09F2-32D7-46B5-8F1F-59099E8D18BF}"/>
    <cellStyle name="Normal 79 23 3" xfId="25509" xr:uid="{AC1AD292-9CA1-4D55-B3F8-2A6B883DBF2E}"/>
    <cellStyle name="Normal 79 23 4" xfId="31207" xr:uid="{7A396475-2CE0-43B9-A0C3-2F42BCE5073F}"/>
    <cellStyle name="Normal 79 23 5" xfId="36905" xr:uid="{F5D3FC9E-C56E-4BE5-AC43-5B6FEEDFDBC3}"/>
    <cellStyle name="Normal 79 24" xfId="11063" xr:uid="{12E7656E-B900-40C5-B2C3-8ADAF77DA04A}"/>
    <cellStyle name="Normal 79 24 2" xfId="18974" xr:uid="{05E227DD-678F-41A9-8568-80221E54EFF8}"/>
    <cellStyle name="Normal 79 24 3" xfId="25510" xr:uid="{CB01F808-9B41-4E8E-B7CE-63462210CF40}"/>
    <cellStyle name="Normal 79 24 4" xfId="31208" xr:uid="{0D6B09E0-06A8-42D5-81A6-8E08D857AFFB}"/>
    <cellStyle name="Normal 79 24 5" xfId="36906" xr:uid="{AC64547B-A5C5-405A-A6F4-5C64FCE3838B}"/>
    <cellStyle name="Normal 79 25" xfId="11064" xr:uid="{037D9B1A-D114-456D-9AF1-A0D54BA0C257}"/>
    <cellStyle name="Normal 79 25 2" xfId="18975" xr:uid="{798E762E-35C8-4DE8-8935-8AA0990B37F2}"/>
    <cellStyle name="Normal 79 25 3" xfId="25511" xr:uid="{BF1B8190-BE5C-4442-83B2-4F33996FDC6B}"/>
    <cellStyle name="Normal 79 25 4" xfId="31209" xr:uid="{785560D8-F397-4708-B34E-424623588E70}"/>
    <cellStyle name="Normal 79 25 5" xfId="36907" xr:uid="{11708E95-08F8-4238-B628-178E46698FB9}"/>
    <cellStyle name="Normal 79 26" xfId="11065" xr:uid="{82AA37CC-36F0-4058-8507-F113B2298C8D}"/>
    <cellStyle name="Normal 79 26 2" xfId="18976" xr:uid="{AE54E084-4586-47C3-B70A-2CEC4D73A65C}"/>
    <cellStyle name="Normal 79 26 3" xfId="25512" xr:uid="{E9257872-20C5-49FE-B9CE-AD1FD6A2B503}"/>
    <cellStyle name="Normal 79 26 4" xfId="31210" xr:uid="{30D178A9-40A6-4379-ADAD-2FC948F495A2}"/>
    <cellStyle name="Normal 79 26 5" xfId="36908" xr:uid="{C7CC75A8-599B-4507-BB0C-C6903E94854F}"/>
    <cellStyle name="Normal 79 27" xfId="11066" xr:uid="{8282951F-D975-4A52-B8FD-91626D7EAFFF}"/>
    <cellStyle name="Normal 79 27 2" xfId="18977" xr:uid="{0F64BB01-447B-4B14-823A-450D703A9EB3}"/>
    <cellStyle name="Normal 79 27 3" xfId="25513" xr:uid="{4DE6A390-A6FD-48F4-9B64-777A44B47899}"/>
    <cellStyle name="Normal 79 27 4" xfId="31211" xr:uid="{11A6B323-49C0-4431-A19F-B534A15C75B9}"/>
    <cellStyle name="Normal 79 27 5" xfId="36909" xr:uid="{E01B2086-4558-4369-8742-2EB05B95A3A2}"/>
    <cellStyle name="Normal 79 28" xfId="11067" xr:uid="{133187FA-A8EF-4E2F-8811-0E5F91A839C0}"/>
    <cellStyle name="Normal 79 28 2" xfId="18978" xr:uid="{436AF22D-E6F2-40DA-BB75-45AD396F7779}"/>
    <cellStyle name="Normal 79 28 3" xfId="25514" xr:uid="{4696FBA1-DBD8-4EC7-AA54-535187862152}"/>
    <cellStyle name="Normal 79 28 4" xfId="31212" xr:uid="{F11FE01D-33A3-4C1C-8E55-34A0B559A2C1}"/>
    <cellStyle name="Normal 79 28 5" xfId="36910" xr:uid="{F1B008C9-B9AC-4E92-83B1-0B509B4C5B0D}"/>
    <cellStyle name="Normal 79 29" xfId="11068" xr:uid="{600AE0DF-985F-4525-AEF1-D54B389B95C5}"/>
    <cellStyle name="Normal 79 29 2" xfId="18979" xr:uid="{22108326-A737-4EEE-AFFE-5E1B11C2DAE1}"/>
    <cellStyle name="Normal 79 29 3" xfId="25515" xr:uid="{88336022-13BB-463B-A504-2F7B09358D66}"/>
    <cellStyle name="Normal 79 29 4" xfId="31213" xr:uid="{46237681-AD6A-4E32-942A-F94C04218EEE}"/>
    <cellStyle name="Normal 79 29 5" xfId="36911" xr:uid="{A55474AF-9449-4F13-9C45-D4D13BBC1DFD}"/>
    <cellStyle name="Normal 79 3" xfId="11069" xr:uid="{A3073D00-9709-4AF8-97E1-904F9FB3E4CF}"/>
    <cellStyle name="Normal 79 3 2" xfId="11070" xr:uid="{D101322E-FBC4-4DC7-A88B-88EF7FFA2E84}"/>
    <cellStyle name="Normal 79 3 2 2" xfId="18981" xr:uid="{B69D836A-C69E-4FD2-B16B-C0BB7189751A}"/>
    <cellStyle name="Normal 79 3 2 3" xfId="25517" xr:uid="{19C4F08E-233A-4C87-9F1E-9EEB60E43515}"/>
    <cellStyle name="Normal 79 3 2 4" xfId="31215" xr:uid="{666F3D9C-C11A-4C3D-8899-F6A7EF4AD8E7}"/>
    <cellStyle name="Normal 79 3 2 5" xfId="36913" xr:uid="{C7FD94B0-8A73-4458-AFC2-0E26E4900F82}"/>
    <cellStyle name="Normal 79 3 3" xfId="11071" xr:uid="{E5CF0843-C716-4359-936C-062C19A5A75D}"/>
    <cellStyle name="Normal 79 3 4" xfId="11072" xr:uid="{9AC9C131-AC85-4A9D-9A42-11FE21126718}"/>
    <cellStyle name="Normal 79 3 5" xfId="18980" xr:uid="{CAF02D4D-1487-4E2B-BCF2-41875A39EF76}"/>
    <cellStyle name="Normal 79 3 6" xfId="25516" xr:uid="{D2ED5947-7055-4D6D-833B-2C727C459E8F}"/>
    <cellStyle name="Normal 79 3 7" xfId="31214" xr:uid="{BEF593D7-3534-4688-8EF8-8C8E2AE7EEAD}"/>
    <cellStyle name="Normal 79 3 8" xfId="36912" xr:uid="{5492CEC2-9C88-4F11-AA3E-B852A440B7BC}"/>
    <cellStyle name="Normal 79 30" xfId="11073" xr:uid="{3A563093-3483-493B-87A7-00489232C321}"/>
    <cellStyle name="Normal 79 30 2" xfId="18982" xr:uid="{BECDA90F-ED17-477A-BA8C-F6B5EBEAC1D1}"/>
    <cellStyle name="Normal 79 30 3" xfId="25518" xr:uid="{92657814-19C6-4298-A7AD-54DE18E4F936}"/>
    <cellStyle name="Normal 79 30 4" xfId="31216" xr:uid="{EA602ED6-B3EC-4A19-B013-F08090C9253E}"/>
    <cellStyle name="Normal 79 30 5" xfId="36914" xr:uid="{E5BDF420-A9DF-4134-A4D9-1F2B176E50B7}"/>
    <cellStyle name="Normal 79 31" xfId="11074" xr:uid="{C53DB855-BBF5-4E81-BDFA-3C7C2EF73FA6}"/>
    <cellStyle name="Normal 79 31 2" xfId="18983" xr:uid="{C388112B-0605-4853-8D09-C03B0A643D30}"/>
    <cellStyle name="Normal 79 31 3" xfId="25519" xr:uid="{396DD1E2-4D0B-4092-B1FD-6ED4ACEEE3CD}"/>
    <cellStyle name="Normal 79 31 4" xfId="31217" xr:uid="{AC1DED8A-612A-47CA-A802-8D6441B4AD89}"/>
    <cellStyle name="Normal 79 31 5" xfId="36915" xr:uid="{F0EFA922-8ED3-428A-B017-7DD9847A15C8}"/>
    <cellStyle name="Normal 79 32" xfId="11075" xr:uid="{6672515A-F2D7-4CDC-BD43-4E9FD28F63AD}"/>
    <cellStyle name="Normal 79 32 2" xfId="18984" xr:uid="{AD6379CF-67E7-4EA0-A246-227D82B88C20}"/>
    <cellStyle name="Normal 79 32 3" xfId="25520" xr:uid="{0D77C54F-3CAA-48A9-B1FC-E7AE85ABCE73}"/>
    <cellStyle name="Normal 79 32 4" xfId="31218" xr:uid="{DB578FF5-6B5B-4913-B8C7-78E5172901E8}"/>
    <cellStyle name="Normal 79 32 5" xfId="36916" xr:uid="{DABCCDF4-77A0-4ACC-A2BB-AAA4A96E583B}"/>
    <cellStyle name="Normal 79 33" xfId="11076" xr:uid="{30D1FEFD-07BE-43B3-A4C1-E00EAB2D04EC}"/>
    <cellStyle name="Normal 79 33 2" xfId="18985" xr:uid="{0BC8F9FE-E6FD-46ED-9DE3-8B5D7EE788D6}"/>
    <cellStyle name="Normal 79 33 3" xfId="25521" xr:uid="{7E52693F-5C96-4BCC-8463-13303D2BE01E}"/>
    <cellStyle name="Normal 79 33 4" xfId="31219" xr:uid="{E114333D-7D23-4559-9B53-BD846A7DED92}"/>
    <cellStyle name="Normal 79 33 5" xfId="36917" xr:uid="{ACFEAD6F-D934-49E9-947C-F66908B99300}"/>
    <cellStyle name="Normal 79 34" xfId="11077" xr:uid="{1539F69A-8F52-4B8D-B479-DB602C8F5385}"/>
    <cellStyle name="Normal 79 34 2" xfId="18986" xr:uid="{597D0152-C129-48CC-B978-6D71F4FC80E7}"/>
    <cellStyle name="Normal 79 34 3" xfId="25522" xr:uid="{603F67EF-1355-4620-B25F-69F25D551121}"/>
    <cellStyle name="Normal 79 34 4" xfId="31220" xr:uid="{D2BE7D23-F4A5-4C97-8ED7-A14D04AC9DF3}"/>
    <cellStyle name="Normal 79 34 5" xfId="36918" xr:uid="{27D7F16E-0238-4FC1-BD43-5EA9F3111D38}"/>
    <cellStyle name="Normal 79 35" xfId="11078" xr:uid="{EE155330-A502-4729-A1CE-D9E1594CDA44}"/>
    <cellStyle name="Normal 79 35 2" xfId="18987" xr:uid="{2A486226-AC4E-48D0-866D-688F9A56A59A}"/>
    <cellStyle name="Normal 79 35 3" xfId="25523" xr:uid="{DEECF2A2-1AFA-460E-86AE-9B5363E73CE2}"/>
    <cellStyle name="Normal 79 35 4" xfId="31221" xr:uid="{0168446B-D0CE-47EE-89ED-7A6310719958}"/>
    <cellStyle name="Normal 79 35 5" xfId="36919" xr:uid="{9B783E40-D7B8-4852-8B1E-FFCAC664FAA8}"/>
    <cellStyle name="Normal 79 36" xfId="11079" xr:uid="{42A7F0D3-71DB-4C3B-94D3-BBEBACF15544}"/>
    <cellStyle name="Normal 79 36 2" xfId="18988" xr:uid="{109CB8AE-95A3-4A89-9D21-FD792972DA9B}"/>
    <cellStyle name="Normal 79 36 3" xfId="25524" xr:uid="{DA7C1835-56C8-4F9A-A4CC-0A23BDA8CEB5}"/>
    <cellStyle name="Normal 79 36 4" xfId="31222" xr:uid="{15C7F516-31EC-481E-A6EC-9C26E41107BA}"/>
    <cellStyle name="Normal 79 36 5" xfId="36920" xr:uid="{A3D1707E-D0FE-44ED-95AE-231DDA1EA38A}"/>
    <cellStyle name="Normal 79 37" xfId="11080" xr:uid="{2142B537-13EF-42B6-9475-1E1093CB149D}"/>
    <cellStyle name="Normal 79 37 2" xfId="18989" xr:uid="{9161B1E6-BD0D-40A6-9998-28F885157E70}"/>
    <cellStyle name="Normal 79 37 3" xfId="25525" xr:uid="{309705DB-4942-45A0-8174-D373518F570C}"/>
    <cellStyle name="Normal 79 37 4" xfId="31223" xr:uid="{E669AC4D-44C2-4924-9045-C956DAB2F674}"/>
    <cellStyle name="Normal 79 37 5" xfId="36921" xr:uid="{679AC4FB-2FAF-4BFE-ADAC-152918DF2380}"/>
    <cellStyle name="Normal 79 38" xfId="11081" xr:uid="{35BBA0F2-70D8-40FE-AF27-9D37552423EE}"/>
    <cellStyle name="Normal 79 38 2" xfId="18990" xr:uid="{1C6135DA-33F6-405F-B5B0-7F63548C32D4}"/>
    <cellStyle name="Normal 79 38 3" xfId="25526" xr:uid="{E8600DA3-6BD6-416F-A43B-13134040B328}"/>
    <cellStyle name="Normal 79 38 4" xfId="31224" xr:uid="{171804EB-1473-47B0-927A-084BAD00D75F}"/>
    <cellStyle name="Normal 79 38 5" xfId="36922" xr:uid="{12D7086D-9E0C-463E-B65A-AA9E9BE05C4B}"/>
    <cellStyle name="Normal 79 39" xfId="11082" xr:uid="{B4AA0005-E0FF-48FA-BA9F-49E6FE8C8BBA}"/>
    <cellStyle name="Normal 79 39 2" xfId="18991" xr:uid="{26805CBC-224F-4627-A389-B11BE2AEC082}"/>
    <cellStyle name="Normal 79 39 3" xfId="25527" xr:uid="{5DD1DB64-FD5B-429D-ADDF-99B1FF31EB25}"/>
    <cellStyle name="Normal 79 39 4" xfId="31225" xr:uid="{56386A84-4A5C-421A-AF09-6DD13ACACC29}"/>
    <cellStyle name="Normal 79 39 5" xfId="36923" xr:uid="{419F828F-A3AD-49B9-9AD5-55F75DBD4C0E}"/>
    <cellStyle name="Normal 79 4" xfId="11083" xr:uid="{3F3E4BBE-EB90-4AA5-B281-C7D32ADCA0C8}"/>
    <cellStyle name="Normal 79 4 2" xfId="11084" xr:uid="{56E18A5A-56CF-41C8-84B4-276AB3E5FAFE}"/>
    <cellStyle name="Normal 79 4 2 2" xfId="18993" xr:uid="{8E4F2976-877E-45D3-8D93-1EBC3AA6C7B2}"/>
    <cellStyle name="Normal 79 4 2 3" xfId="25529" xr:uid="{BB19762D-0B95-4CC6-9FDC-D40EA85E65B7}"/>
    <cellStyle name="Normal 79 4 2 4" xfId="31227" xr:uid="{88532A91-D76D-4715-A8F4-DE08F15E316C}"/>
    <cellStyle name="Normal 79 4 2 5" xfId="36925" xr:uid="{46A72EFA-F9C1-48B2-92E5-18C9EE4ED00B}"/>
    <cellStyle name="Normal 79 4 3" xfId="11085" xr:uid="{568C6F0A-50F8-424D-9A4F-D3120A5EC654}"/>
    <cellStyle name="Normal 79 4 4" xfId="11086" xr:uid="{2976D38F-F1D5-4662-A525-BAA88A159CB2}"/>
    <cellStyle name="Normal 79 4 5" xfId="18992" xr:uid="{655FD85F-4A3C-406D-849D-95E639CD20BE}"/>
    <cellStyle name="Normal 79 4 6" xfId="25528" xr:uid="{CF69E9E8-0A06-4A74-8B31-D40824BC4045}"/>
    <cellStyle name="Normal 79 4 7" xfId="31226" xr:uid="{D9BD6297-BD1E-44D3-94B5-AFD8DE76C59E}"/>
    <cellStyle name="Normal 79 4 8" xfId="36924" xr:uid="{05884C60-D577-4984-B878-9CAB0DB3A4B6}"/>
    <cellStyle name="Normal 79 40" xfId="11087" xr:uid="{13780C2D-5E3B-4F96-9849-F92A513E12B0}"/>
    <cellStyle name="Normal 79 40 2" xfId="18994" xr:uid="{03DE0CA3-1469-4A25-A662-D4C56A79D5C0}"/>
    <cellStyle name="Normal 79 40 3" xfId="25530" xr:uid="{7C8E7F1F-2788-42E5-A98E-65B7FB65EA99}"/>
    <cellStyle name="Normal 79 40 4" xfId="31228" xr:uid="{B85637F4-5310-47A9-8DFE-0163DA64449E}"/>
    <cellStyle name="Normal 79 40 5" xfId="36926" xr:uid="{3372DA11-0867-4C39-B733-91A93CB82499}"/>
    <cellStyle name="Normal 79 41" xfId="11088" xr:uid="{4B514EFB-40F3-468E-8D8E-1327385F7D3A}"/>
    <cellStyle name="Normal 79 41 2" xfId="18995" xr:uid="{3B08B0B0-3F61-4914-AFBD-C22A901918ED}"/>
    <cellStyle name="Normal 79 41 3" xfId="25531" xr:uid="{428142C3-FA3B-430A-9F02-9C94A9871DBA}"/>
    <cellStyle name="Normal 79 41 4" xfId="31229" xr:uid="{7BEDE9DB-A944-4373-B747-E638019FF0A2}"/>
    <cellStyle name="Normal 79 41 5" xfId="36927" xr:uid="{4D9523D6-D6D1-455D-AC29-DCF17316D54A}"/>
    <cellStyle name="Normal 79 42" xfId="11089" xr:uid="{4C89F4E7-473F-4EFC-863C-7C5F43E066B2}"/>
    <cellStyle name="Normal 79 42 2" xfId="18996" xr:uid="{F6E9A28E-F221-4925-B6BA-874AE18CA324}"/>
    <cellStyle name="Normal 79 42 3" xfId="25532" xr:uid="{8026D705-A1B5-4B86-82B0-2FFCFF4437BF}"/>
    <cellStyle name="Normal 79 42 4" xfId="31230" xr:uid="{9CE22784-60C6-4DAC-A2D8-F55DD04CD8FC}"/>
    <cellStyle name="Normal 79 42 5" xfId="36928" xr:uid="{845CB41C-C2F2-40F3-A424-E9A7968B4C70}"/>
    <cellStyle name="Normal 79 43" xfId="11090" xr:uid="{712C6F85-1FC8-4312-A694-BC74201EF754}"/>
    <cellStyle name="Normal 79 43 2" xfId="18997" xr:uid="{2054A4DA-3A54-4B18-8F5F-82BED32C5B77}"/>
    <cellStyle name="Normal 79 43 3" xfId="25533" xr:uid="{D7F4275E-D78A-4340-8473-36C400B4BB87}"/>
    <cellStyle name="Normal 79 43 4" xfId="31231" xr:uid="{341D7A10-DEED-4FB6-9FF2-706632C97AA9}"/>
    <cellStyle name="Normal 79 43 5" xfId="36929" xr:uid="{6064C886-6995-42C9-8D04-F6C400893B9C}"/>
    <cellStyle name="Normal 79 44" xfId="11091" xr:uid="{72C42608-F77C-45D7-88C7-034B92DEA658}"/>
    <cellStyle name="Normal 79 44 2" xfId="18998" xr:uid="{7D085A26-9F24-405B-A430-6C1B1A8D857F}"/>
    <cellStyle name="Normal 79 44 3" xfId="25534" xr:uid="{DD29D49A-4D45-4D87-B9A6-094CB11E803F}"/>
    <cellStyle name="Normal 79 44 4" xfId="31232" xr:uid="{67B99FCA-C7E8-41A0-A098-3E10AA9F162B}"/>
    <cellStyle name="Normal 79 44 5" xfId="36930" xr:uid="{E587AE61-173A-428C-88CB-5939E5148D46}"/>
    <cellStyle name="Normal 79 45" xfId="11092" xr:uid="{20849B51-5B76-4886-AA28-8167EB85B200}"/>
    <cellStyle name="Normal 79 45 2" xfId="18999" xr:uid="{EBD8624D-60C4-451A-BECD-4837D1C49C2D}"/>
    <cellStyle name="Normal 79 45 3" xfId="25535" xr:uid="{80F9075A-2FAF-4DC0-954A-B6B639D7756F}"/>
    <cellStyle name="Normal 79 45 4" xfId="31233" xr:uid="{4743688E-F415-46CC-AAF3-F8D209EED221}"/>
    <cellStyle name="Normal 79 45 5" xfId="36931" xr:uid="{2FFCAED7-37FF-46B5-8C86-3E147CBF461A}"/>
    <cellStyle name="Normal 79 46" xfId="11093" xr:uid="{FFFDA6F8-5CF9-4989-B271-843DDB544EED}"/>
    <cellStyle name="Normal 79 46 2" xfId="19000" xr:uid="{91ECE3CA-F825-4624-BF85-F8E17235F463}"/>
    <cellStyle name="Normal 79 46 3" xfId="25536" xr:uid="{4D680E88-63E9-4A45-B044-7C4CF28450ED}"/>
    <cellStyle name="Normal 79 46 4" xfId="31234" xr:uid="{423918EB-6F56-4CD3-BDFB-6CBD1FCBDDE3}"/>
    <cellStyle name="Normal 79 46 5" xfId="36932" xr:uid="{5F10942E-118B-4700-8E04-95F64ED7851B}"/>
    <cellStyle name="Normal 79 47" xfId="11094" xr:uid="{CCC8769D-E47E-4404-9BAE-E48721E117A6}"/>
    <cellStyle name="Normal 79 47 2" xfId="19001" xr:uid="{D01B70D1-7DC3-4757-853F-BBAF0DC3FFEA}"/>
    <cellStyle name="Normal 79 47 3" xfId="25537" xr:uid="{2052F440-08AA-47B3-B44B-E7B3AE7F530F}"/>
    <cellStyle name="Normal 79 47 4" xfId="31235" xr:uid="{FCDC13AA-5A0D-41F7-BFA8-DAC8BE45D13C}"/>
    <cellStyle name="Normal 79 47 5" xfId="36933" xr:uid="{27A06D1A-6F4A-46AD-88FB-E07566FE0665}"/>
    <cellStyle name="Normal 79 48" xfId="11095" xr:uid="{F0CD0400-FC94-4F36-86A3-9262B8727710}"/>
    <cellStyle name="Normal 79 48 2" xfId="19002" xr:uid="{AF66C4E3-8E4B-4764-B2A8-DC8CEBFCD324}"/>
    <cellStyle name="Normal 79 48 3" xfId="25538" xr:uid="{02DF6B43-B9EA-4DFE-8286-19D3D35B746C}"/>
    <cellStyle name="Normal 79 48 4" xfId="31236" xr:uid="{559F5271-86C8-49A8-8B48-A5DAA9AC23D0}"/>
    <cellStyle name="Normal 79 48 5" xfId="36934" xr:uid="{307CD6F4-20B0-40FC-BCA6-F5123FC59B61}"/>
    <cellStyle name="Normal 79 49" xfId="11096" xr:uid="{BF35E598-44A9-4A44-99D7-469F48A8DF41}"/>
    <cellStyle name="Normal 79 49 2" xfId="19003" xr:uid="{3EDDA46A-ED76-4661-917C-B49DF398C9D1}"/>
    <cellStyle name="Normal 79 49 3" xfId="25539" xr:uid="{35FFABD1-1219-4B03-8518-6B730C5BB6D3}"/>
    <cellStyle name="Normal 79 49 4" xfId="31237" xr:uid="{2F50684D-5593-41B7-B528-1784165C0D44}"/>
    <cellStyle name="Normal 79 49 5" xfId="36935" xr:uid="{A752637A-4C7F-4671-A7AC-8AB2118051D5}"/>
    <cellStyle name="Normal 79 5" xfId="11097" xr:uid="{4B816205-1CAF-4EE1-80D9-69274DFF4A54}"/>
    <cellStyle name="Normal 79 5 2" xfId="11098" xr:uid="{017B63BB-1092-4FD7-80EF-9749A129D03C}"/>
    <cellStyle name="Normal 79 5 2 2" xfId="19005" xr:uid="{404C1634-DB15-4A58-8058-83D1961385BA}"/>
    <cellStyle name="Normal 79 5 2 3" xfId="25541" xr:uid="{5BA710FA-68CF-479F-9129-1EBC3EA853E0}"/>
    <cellStyle name="Normal 79 5 2 4" xfId="31239" xr:uid="{6E5ADFCE-D3AD-4C30-85B0-B318743A3D16}"/>
    <cellStyle name="Normal 79 5 2 5" xfId="36937" xr:uid="{2EBC2E45-D8B4-44DE-A0A0-5012345553C6}"/>
    <cellStyle name="Normal 79 5 3" xfId="11099" xr:uid="{26D5A94D-4024-490C-AD53-355D0C35B501}"/>
    <cellStyle name="Normal 79 5 4" xfId="11100" xr:uid="{88CF6802-4212-4B5D-A638-255F31B77646}"/>
    <cellStyle name="Normal 79 5 5" xfId="19004" xr:uid="{6C99ECA9-F165-4FBF-81E3-02B375095B44}"/>
    <cellStyle name="Normal 79 5 6" xfId="25540" xr:uid="{5FD0AE56-ADE5-49F6-8BAE-FB9EBEA81A1A}"/>
    <cellStyle name="Normal 79 5 7" xfId="31238" xr:uid="{27600A66-3D3F-41B2-95C9-459AAC644036}"/>
    <cellStyle name="Normal 79 5 8" xfId="36936" xr:uid="{CF455139-509E-4EF4-8726-75C2E69B005D}"/>
    <cellStyle name="Normal 79 50" xfId="11101" xr:uid="{B370C86B-768F-432C-88B2-DD84E448E392}"/>
    <cellStyle name="Normal 79 50 2" xfId="19006" xr:uid="{510042B1-2250-4889-99CD-2FA749161883}"/>
    <cellStyle name="Normal 79 50 3" xfId="25542" xr:uid="{A26DCA99-BFF2-4931-A57E-400F86CA71E7}"/>
    <cellStyle name="Normal 79 50 4" xfId="31240" xr:uid="{0A67F87C-F747-4B3A-B975-A3147D239832}"/>
    <cellStyle name="Normal 79 50 5" xfId="36938" xr:uid="{D8F0D0B8-91B8-4FB4-A6DD-70E6C590FFBE}"/>
    <cellStyle name="Normal 79 51" xfId="11102" xr:uid="{62D43E90-FF7A-4B28-8E9D-030594948F8F}"/>
    <cellStyle name="Normal 79 51 2" xfId="19007" xr:uid="{2EA561DF-1A0D-4B6E-B7C4-6FD0432DB9B9}"/>
    <cellStyle name="Normal 79 51 3" xfId="25543" xr:uid="{4B6908AB-BDD6-4B27-8C8D-DC2E027A4C07}"/>
    <cellStyle name="Normal 79 51 4" xfId="31241" xr:uid="{9E97F2C3-2C5E-49D4-AED4-E6BB59D01C0F}"/>
    <cellStyle name="Normal 79 51 5" xfId="36939" xr:uid="{08AA7C4F-519D-47C3-B216-3FDC0C8357DA}"/>
    <cellStyle name="Normal 79 52" xfId="11103" xr:uid="{317E2275-7D9D-4921-B597-5F6CFB9A9D54}"/>
    <cellStyle name="Normal 79 52 2" xfId="19008" xr:uid="{07266D66-A52C-4428-ACA3-4613AE52D90C}"/>
    <cellStyle name="Normal 79 52 3" xfId="25544" xr:uid="{4D90750A-8A0E-4C21-AF47-1EBBD9EE694D}"/>
    <cellStyle name="Normal 79 52 4" xfId="31242" xr:uid="{C2128B5D-6479-46B0-8378-CD096975A841}"/>
    <cellStyle name="Normal 79 52 5" xfId="36940" xr:uid="{CC4B4DC6-74CE-4162-82AF-D4BEE5F7BBA3}"/>
    <cellStyle name="Normal 79 53" xfId="11104" xr:uid="{163E4689-E946-45B7-8240-0FA65B6E60EE}"/>
    <cellStyle name="Normal 79 53 2" xfId="19009" xr:uid="{0D94E53C-7271-4B66-B543-C215C9C84143}"/>
    <cellStyle name="Normal 79 53 3" xfId="25545" xr:uid="{C8BB3C1A-B7DC-41D6-B855-8B528A0A9ED0}"/>
    <cellStyle name="Normal 79 53 4" xfId="31243" xr:uid="{92366E71-F352-488F-8DB1-5DAC102CBBBB}"/>
    <cellStyle name="Normal 79 53 5" xfId="36941" xr:uid="{59878795-4468-43B5-8ACF-B0043F2812DB}"/>
    <cellStyle name="Normal 79 54" xfId="11105" xr:uid="{704349E6-CC3B-4F34-981D-B17D0EA7C98D}"/>
    <cellStyle name="Normal 79 54 2" xfId="19010" xr:uid="{E3119E9B-CCF3-47C5-BD81-385C71277A10}"/>
    <cellStyle name="Normal 79 54 3" xfId="25546" xr:uid="{F9D7CE0C-038A-403E-A7AE-3E87FAAF769D}"/>
    <cellStyle name="Normal 79 54 4" xfId="31244" xr:uid="{B71BF03C-724F-407A-9FE7-A3F12ED7FC50}"/>
    <cellStyle name="Normal 79 54 5" xfId="36942" xr:uid="{749C62BF-648A-4F5D-9F79-2FC0783C41D9}"/>
    <cellStyle name="Normal 79 55" xfId="11106" xr:uid="{92DEF89B-E560-4751-A8CD-7CAF39259075}"/>
    <cellStyle name="Normal 79 55 2" xfId="19011" xr:uid="{B3A0E7F0-C933-404A-90B8-C75B2F7DEE2C}"/>
    <cellStyle name="Normal 79 55 3" xfId="25547" xr:uid="{19D67CB9-F3D8-40D5-ABAE-3619DC1CA5EF}"/>
    <cellStyle name="Normal 79 55 4" xfId="31245" xr:uid="{57598359-DB50-4724-8D6A-AC56DBA19EB4}"/>
    <cellStyle name="Normal 79 55 5" xfId="36943" xr:uid="{2AA3E604-A740-4272-810F-1E2DB080C252}"/>
    <cellStyle name="Normal 79 56" xfId="11107" xr:uid="{81D6DB34-15D3-46AE-BF2D-13E516E46FFB}"/>
    <cellStyle name="Normal 79 56 2" xfId="19012" xr:uid="{76D225BA-B39A-4F63-B9E3-EA63D3AA7FAC}"/>
    <cellStyle name="Normal 79 56 3" xfId="25548" xr:uid="{DC0A298F-EF6B-4E01-9145-8AB34AB5CFD0}"/>
    <cellStyle name="Normal 79 56 4" xfId="31246" xr:uid="{A2861F67-6914-4100-BD89-26B3481EAA7A}"/>
    <cellStyle name="Normal 79 56 5" xfId="36944" xr:uid="{F2B27F79-F259-4728-8E73-1A53236EC775}"/>
    <cellStyle name="Normal 79 57" xfId="11108" xr:uid="{B5DD6B62-D923-4F75-851A-8C11B1DA0351}"/>
    <cellStyle name="Normal 79 57 2" xfId="19013" xr:uid="{FD82C7EF-BBA3-4525-B90C-81885FB606C6}"/>
    <cellStyle name="Normal 79 57 3" xfId="25549" xr:uid="{FF88323C-551E-4923-8C7C-7D04F29F0781}"/>
    <cellStyle name="Normal 79 57 4" xfId="31247" xr:uid="{F697D545-DD8D-465E-96FD-C7D7905AD6FC}"/>
    <cellStyle name="Normal 79 57 5" xfId="36945" xr:uid="{4B24679E-CE09-4F64-B29E-6D42B7B35458}"/>
    <cellStyle name="Normal 79 58" xfId="11109" xr:uid="{41EDC202-E350-4BAA-A8EE-B521711D7801}"/>
    <cellStyle name="Normal 79 58 2" xfId="19014" xr:uid="{5E027FB7-7B6B-4CDF-A310-A56E9C8FC5DF}"/>
    <cellStyle name="Normal 79 58 3" xfId="25550" xr:uid="{0D277EAC-B738-4F7F-AA53-7D84F5EF4145}"/>
    <cellStyle name="Normal 79 58 4" xfId="31248" xr:uid="{DDECA057-B8B7-4EFA-95AC-CF4CAFC6AAE2}"/>
    <cellStyle name="Normal 79 58 5" xfId="36946" xr:uid="{49D1570B-F6CB-429F-A68C-77D4FA634E6B}"/>
    <cellStyle name="Normal 79 59" xfId="11110" xr:uid="{FCEE8030-94FF-4434-A430-6C454852BC4D}"/>
    <cellStyle name="Normal 79 59 2" xfId="19015" xr:uid="{BA43B7F1-51D3-41ED-99C7-37424FA61D9F}"/>
    <cellStyle name="Normal 79 59 3" xfId="25551" xr:uid="{67E1426A-48AE-418D-9A47-1984A42BDDF6}"/>
    <cellStyle name="Normal 79 59 4" xfId="31249" xr:uid="{445EB38F-DD9F-4F32-9EE0-26A90CE070B6}"/>
    <cellStyle name="Normal 79 59 5" xfId="36947" xr:uid="{2084C5C8-72B9-4872-9D1D-1B37CB65DB02}"/>
    <cellStyle name="Normal 79 6" xfId="11111" xr:uid="{5E6E3745-12DE-4356-B7A1-37138A3B6946}"/>
    <cellStyle name="Normal 79 6 2" xfId="11112" xr:uid="{AC80C9D9-576E-4E12-826D-8A0904B3EC03}"/>
    <cellStyle name="Normal 79 6 2 2" xfId="19017" xr:uid="{174FF0D5-A51C-4844-A43E-403AFBE66A2D}"/>
    <cellStyle name="Normal 79 6 2 3" xfId="25553" xr:uid="{66C26C9A-956B-4B02-BEAB-4766F9FF0AC4}"/>
    <cellStyle name="Normal 79 6 2 4" xfId="31251" xr:uid="{349C1774-7593-4EDC-B3CF-704A414B534F}"/>
    <cellStyle name="Normal 79 6 2 5" xfId="36949" xr:uid="{39440DE4-6D1B-43D4-BEC2-D7CD4DF1381A}"/>
    <cellStyle name="Normal 79 6 3" xfId="11113" xr:uid="{AE3F7FBC-2181-4124-91EE-66DFFDE28F92}"/>
    <cellStyle name="Normal 79 6 4" xfId="11114" xr:uid="{BBDB127A-5BBD-4C01-A8CA-0A7F80B28E34}"/>
    <cellStyle name="Normal 79 6 5" xfId="19016" xr:uid="{BEC87D2C-20B3-4DA5-98AD-C8F7301EC001}"/>
    <cellStyle name="Normal 79 6 6" xfId="25552" xr:uid="{37960347-FDEF-41A6-A423-6B2E5DE8A521}"/>
    <cellStyle name="Normal 79 6 7" xfId="31250" xr:uid="{3814947C-E9F0-489F-9910-26C9CB162AE5}"/>
    <cellStyle name="Normal 79 6 8" xfId="36948" xr:uid="{70A073BF-0CCC-4463-AB6C-09D914121A70}"/>
    <cellStyle name="Normal 79 60" xfId="11115" xr:uid="{9CDFE3FD-003C-4B27-B948-C01B9928CDBD}"/>
    <cellStyle name="Normal 79 60 2" xfId="19018" xr:uid="{76235CE3-6056-4ACD-AF5E-9C63A9188A20}"/>
    <cellStyle name="Normal 79 60 3" xfId="25554" xr:uid="{3685474C-8DDE-46BF-8629-359FA23BCD02}"/>
    <cellStyle name="Normal 79 60 4" xfId="31252" xr:uid="{108A64E2-4360-43E8-9BA3-FAFD5337321A}"/>
    <cellStyle name="Normal 79 60 5" xfId="36950" xr:uid="{16D1279B-7AD5-4714-A749-826809CB25B1}"/>
    <cellStyle name="Normal 79 61" xfId="11116" xr:uid="{1F10E978-835C-4875-B5BF-990503C62CD3}"/>
    <cellStyle name="Normal 79 61 2" xfId="19019" xr:uid="{D2D910B2-2D17-41DD-99B5-528D45B1C91E}"/>
    <cellStyle name="Normal 79 61 3" xfId="25555" xr:uid="{339AE627-C83C-4D83-897B-3FE70BC96154}"/>
    <cellStyle name="Normal 79 61 4" xfId="31253" xr:uid="{A7E4D4FF-7817-4291-83A7-EDB0371D0E35}"/>
    <cellStyle name="Normal 79 61 5" xfId="36951" xr:uid="{3ECC62FF-205E-4EFC-93DE-2115CB078681}"/>
    <cellStyle name="Normal 79 62" xfId="11117" xr:uid="{A418C2F0-5435-4F2E-9019-950AFE34C6DC}"/>
    <cellStyle name="Normal 79 62 2" xfId="19020" xr:uid="{0C9DD19C-C990-4C91-81EE-9D20F1B522DA}"/>
    <cellStyle name="Normal 79 62 3" xfId="25556" xr:uid="{BD7E97C6-8BB5-4529-A28B-4CD94BD0A81C}"/>
    <cellStyle name="Normal 79 62 4" xfId="31254" xr:uid="{13BD63A4-28B0-4D1A-8D1A-DCBB2A4DA7EF}"/>
    <cellStyle name="Normal 79 62 5" xfId="36952" xr:uid="{9C67EA05-D0E4-4375-A0FC-FBC57EAEF793}"/>
    <cellStyle name="Normal 79 7" xfId="11118" xr:uid="{1AB08C61-186A-4865-8EF1-5B25D56AF131}"/>
    <cellStyle name="Normal 79 7 2" xfId="11119" xr:uid="{1D7DB0B5-BCE3-403B-9873-3E539A7EBE54}"/>
    <cellStyle name="Normal 79 7 2 2" xfId="19022" xr:uid="{D6046D79-66F5-48BD-9C3F-80270AD3045E}"/>
    <cellStyle name="Normal 79 7 2 3" xfId="25558" xr:uid="{4661A0FC-044B-49AA-A034-3048484EA560}"/>
    <cellStyle name="Normal 79 7 2 4" xfId="31256" xr:uid="{2A09717A-EBBF-4B21-BAB6-D174DE12C3A1}"/>
    <cellStyle name="Normal 79 7 2 5" xfId="36954" xr:uid="{CACC5BA5-9961-4473-9A30-C9EB11BFDBE2}"/>
    <cellStyle name="Normal 79 7 3" xfId="11120" xr:uid="{8D914345-3941-43EC-8543-0C7FE141BC60}"/>
    <cellStyle name="Normal 79 7 4" xfId="11121" xr:uid="{40D13E32-3E3B-4ACC-9DCE-264926AFEB98}"/>
    <cellStyle name="Normal 79 7 5" xfId="19021" xr:uid="{3167CFBF-ED61-4787-A5AB-997B96ABA43E}"/>
    <cellStyle name="Normal 79 7 6" xfId="25557" xr:uid="{D405E142-4BAD-4A63-BB39-B944A7230903}"/>
    <cellStyle name="Normal 79 7 7" xfId="31255" xr:uid="{71BA6629-B9EF-4779-A4E2-39559B656589}"/>
    <cellStyle name="Normal 79 7 8" xfId="36953" xr:uid="{F5362C19-AA21-4FAD-AE56-5D9A20E18422}"/>
    <cellStyle name="Normal 79 8" xfId="11122" xr:uid="{FCBF2D6D-A313-4EC8-892D-B3CD3DA078AD}"/>
    <cellStyle name="Normal 79 8 2" xfId="11123" xr:uid="{E5212AA4-8A2C-4B8C-A94A-62F80694452A}"/>
    <cellStyle name="Normal 79 8 2 2" xfId="19024" xr:uid="{320449E0-6ADA-4E79-AFCF-53C2DDD0B607}"/>
    <cellStyle name="Normal 79 8 2 3" xfId="25560" xr:uid="{026430F0-B685-41E5-BECD-B5DA9380D017}"/>
    <cellStyle name="Normal 79 8 2 4" xfId="31258" xr:uid="{ED926F91-DB59-49FF-92F7-881C069CF420}"/>
    <cellStyle name="Normal 79 8 2 5" xfId="36956" xr:uid="{72D09266-5EA9-4F36-BF29-4359A1AA25DA}"/>
    <cellStyle name="Normal 79 8 3" xfId="11124" xr:uid="{7A5A48B3-58A5-42B0-91DF-C15D5F38E02E}"/>
    <cellStyle name="Normal 79 8 4" xfId="11125" xr:uid="{695BC834-B849-4177-98EE-758FB7C1AC6A}"/>
    <cellStyle name="Normal 79 8 5" xfId="19023" xr:uid="{FBE69970-124E-4C82-B1EA-1118E1034720}"/>
    <cellStyle name="Normal 79 8 6" xfId="25559" xr:uid="{731C6C67-7536-4810-A137-61C091780965}"/>
    <cellStyle name="Normal 79 8 7" xfId="31257" xr:uid="{7DBF5528-9B76-4CDC-9045-A4BF76F13695}"/>
    <cellStyle name="Normal 79 8 8" xfId="36955" xr:uid="{D1339E9F-E6F3-4DE4-A210-5924C2C1E6BE}"/>
    <cellStyle name="Normal 79 9" xfId="11126" xr:uid="{06ED7508-3665-46A0-B41B-002833319255}"/>
    <cellStyle name="Normal 79 9 2" xfId="11127" xr:uid="{AA487AE9-E71A-4178-A267-10ED19AFFA32}"/>
    <cellStyle name="Normal 79 9 2 2" xfId="19026" xr:uid="{BC6AD201-A6BC-4E26-B8F1-121A6EA9D33C}"/>
    <cellStyle name="Normal 79 9 2 3" xfId="25562" xr:uid="{36D0D712-EE13-4425-B417-126BD08A3EBE}"/>
    <cellStyle name="Normal 79 9 2 4" xfId="31260" xr:uid="{96C89AEE-AD92-4CBE-A814-CAB1C8AD8F01}"/>
    <cellStyle name="Normal 79 9 2 5" xfId="36958" xr:uid="{CA45EB79-D3B4-400B-A2AF-5F5284F7593B}"/>
    <cellStyle name="Normal 79 9 3" xfId="11128" xr:uid="{C107765C-57F9-4A32-AD55-F9B26E50B57E}"/>
    <cellStyle name="Normal 79 9 4" xfId="11129" xr:uid="{4CB2B905-ABEA-4DF6-9BE6-C23A4AD3366C}"/>
    <cellStyle name="Normal 79 9 5" xfId="19025" xr:uid="{9E9E3324-6231-462B-8AD3-9B46739831DD}"/>
    <cellStyle name="Normal 79 9 6" xfId="25561" xr:uid="{3817EC24-222F-43AA-AD92-D6482779E7F0}"/>
    <cellStyle name="Normal 79 9 7" xfId="31259" xr:uid="{066461F3-159E-44E6-908C-739622F948F9}"/>
    <cellStyle name="Normal 79 9 8" xfId="36957" xr:uid="{D8ED40A7-C818-4411-9434-144EA53F17FD}"/>
    <cellStyle name="Normal 8" xfId="1252" xr:uid="{AC8DB724-F7C5-41CC-87A7-5D4DEC304A0A}"/>
    <cellStyle name="Normal 8 10" xfId="11130" xr:uid="{A8A9F21E-AD5D-4650-A210-50AAE4515093}"/>
    <cellStyle name="Normal 8 10 2" xfId="11131" xr:uid="{2AE57363-3539-429B-8773-01022D3AA6D8}"/>
    <cellStyle name="Normal 8 10 2 2" xfId="19028" xr:uid="{AFDBC139-BAFF-4111-8B41-6DF86B43BAF5}"/>
    <cellStyle name="Normal 8 10 2 3" xfId="25564" xr:uid="{87916671-F191-4EAF-9DCC-9C53D743CEF3}"/>
    <cellStyle name="Normal 8 10 2 4" xfId="31262" xr:uid="{B3BF8429-8D92-43BC-8D16-A13C278A3783}"/>
    <cellStyle name="Normal 8 10 2 5" xfId="36960" xr:uid="{9219D361-BA79-431B-BD7D-EFC896D76A35}"/>
    <cellStyle name="Normal 8 10 3" xfId="11132" xr:uid="{ACA1E694-6E8B-43C9-940B-AE1515586C79}"/>
    <cellStyle name="Normal 8 10 4" xfId="11133" xr:uid="{B9D3F700-4277-4C53-B719-C777B2490CB5}"/>
    <cellStyle name="Normal 8 10 5" xfId="19027" xr:uid="{7571DC79-12F5-4D12-8F63-3AC9040C19CB}"/>
    <cellStyle name="Normal 8 10 6" xfId="25563" xr:uid="{C87F0B02-2DF6-4F2E-81DC-3A414B0DB79F}"/>
    <cellStyle name="Normal 8 10 7" xfId="31261" xr:uid="{23B8109E-D0A2-4D67-A5A7-8B362A1E4C6B}"/>
    <cellStyle name="Normal 8 10 8" xfId="36959" xr:uid="{70191C01-7F8F-4271-9BA9-D188F2A0999E}"/>
    <cellStyle name="Normal 8 11" xfId="11134" xr:uid="{FA68609D-A53E-4A9C-A68C-219F47089950}"/>
    <cellStyle name="Normal 8 11 2" xfId="11135" xr:uid="{2C66B909-4CD0-4A20-96FA-BF5E843F1CC3}"/>
    <cellStyle name="Normal 8 11 2 2" xfId="19030" xr:uid="{7EC82A26-D707-427E-9892-8F6D02FB46DF}"/>
    <cellStyle name="Normal 8 11 2 3" xfId="25566" xr:uid="{DB773FF1-1E0D-40A0-B6D3-9F16215373CA}"/>
    <cellStyle name="Normal 8 11 2 4" xfId="31264" xr:uid="{71F7AC60-745D-43BF-8C2F-0AFAB6267490}"/>
    <cellStyle name="Normal 8 11 2 5" xfId="36962" xr:uid="{7D454938-F36F-40C3-937A-F195187F4454}"/>
    <cellStyle name="Normal 8 11 3" xfId="11136" xr:uid="{180F5C7C-6AD2-4D68-97CB-BD52180BC8FE}"/>
    <cellStyle name="Normal 8 11 4" xfId="11137" xr:uid="{F9C37587-9A1C-4F68-AC04-2DC8DBB5D7CD}"/>
    <cellStyle name="Normal 8 11 5" xfId="19029" xr:uid="{E1FCAACF-0B9A-4483-B43C-F16C82FDB119}"/>
    <cellStyle name="Normal 8 11 6" xfId="25565" xr:uid="{C63D6CD5-7F15-49CE-8F3F-93738F47D052}"/>
    <cellStyle name="Normal 8 11 7" xfId="31263" xr:uid="{849DA94A-9869-4098-82A4-62232DD48B29}"/>
    <cellStyle name="Normal 8 11 8" xfId="36961" xr:uid="{A03713DA-D3AF-4725-81B5-60829B987455}"/>
    <cellStyle name="Normal 8 12" xfId="11138" xr:uid="{A6B3B743-D547-4D7B-B6BE-91FA929B67A7}"/>
    <cellStyle name="Normal 8 12 2" xfId="11139" xr:uid="{8D7B511A-A638-46A7-973E-7C65C8EFEF81}"/>
    <cellStyle name="Normal 8 12 2 2" xfId="19032" xr:uid="{2B89F8A1-E362-411B-BF1D-AC64F4CB1A95}"/>
    <cellStyle name="Normal 8 12 2 3" xfId="25568" xr:uid="{97AA6207-0C52-420F-BE87-FA095B2C938F}"/>
    <cellStyle name="Normal 8 12 2 4" xfId="31266" xr:uid="{034EDD09-CCFB-4E7C-8CF1-98F4BE66D098}"/>
    <cellStyle name="Normal 8 12 2 5" xfId="36964" xr:uid="{8DA3B7F1-B47E-47ED-BA57-079F8425138D}"/>
    <cellStyle name="Normal 8 12 3" xfId="11140" xr:uid="{2FA8D332-B580-4D9D-BBF0-6109639EEC3C}"/>
    <cellStyle name="Normal 8 12 4" xfId="11141" xr:uid="{A788B7DF-40DE-42A8-BB7D-4E9CB511EF0E}"/>
    <cellStyle name="Normal 8 12 5" xfId="19031" xr:uid="{7AE6A51E-4127-432F-B0DF-8182A03E383A}"/>
    <cellStyle name="Normal 8 12 6" xfId="25567" xr:uid="{506D994D-AB37-4735-9489-00F038D1D08D}"/>
    <cellStyle name="Normal 8 12 7" xfId="31265" xr:uid="{662ED041-1149-4C61-81B8-6793D1EF98D1}"/>
    <cellStyle name="Normal 8 12 8" xfId="36963" xr:uid="{870792A0-4E7E-498F-94EC-2CD32ADF7117}"/>
    <cellStyle name="Normal 8 13" xfId="11142" xr:uid="{9DCA6970-6BE1-4EC3-9C93-93382CF56B59}"/>
    <cellStyle name="Normal 8 13 2" xfId="11143" xr:uid="{F3D80BBD-8859-462B-A55A-24F3C3C90432}"/>
    <cellStyle name="Normal 8 13 2 2" xfId="19034" xr:uid="{C000814D-548C-4E5B-BA5D-2269CBE85CFA}"/>
    <cellStyle name="Normal 8 13 2 3" xfId="25570" xr:uid="{105DF414-B064-4A9E-A67D-67AA9C1D3BF1}"/>
    <cellStyle name="Normal 8 13 2 4" xfId="31268" xr:uid="{054B40C9-FB1C-4318-A240-D466C7D348F3}"/>
    <cellStyle name="Normal 8 13 2 5" xfId="36966" xr:uid="{7590CD53-1EE2-4D10-8745-8DBF74D71739}"/>
    <cellStyle name="Normal 8 13 3" xfId="11144" xr:uid="{AF1E881C-3B5B-4F43-A311-C7C62FDC151E}"/>
    <cellStyle name="Normal 8 13 4" xfId="11145" xr:uid="{12CA4711-B9BA-4785-B36D-4237DF4BE5D0}"/>
    <cellStyle name="Normal 8 13 5" xfId="19033" xr:uid="{FF5B09AB-FAAF-4F67-AD71-7E340FD8EF33}"/>
    <cellStyle name="Normal 8 13 6" xfId="25569" xr:uid="{0348AC8D-E5C8-436F-A860-0F2D7939A631}"/>
    <cellStyle name="Normal 8 13 7" xfId="31267" xr:uid="{21AACC68-E726-499A-85D1-C54128766891}"/>
    <cellStyle name="Normal 8 13 8" xfId="36965" xr:uid="{17DCC618-BCA0-451F-8AE7-FAEA2219FDB3}"/>
    <cellStyle name="Normal 8 14" xfId="11146" xr:uid="{02B35AF0-B949-4ABC-AE10-EE25C10C94FA}"/>
    <cellStyle name="Normal 8 14 2" xfId="11147" xr:uid="{F5EE0E2A-2848-44FA-A1B0-EF2BE878E8A3}"/>
    <cellStyle name="Normal 8 14 2 2" xfId="19036" xr:uid="{8E6FE03B-E91F-4110-B25F-DC30CCED62CB}"/>
    <cellStyle name="Normal 8 14 2 3" xfId="25572" xr:uid="{C67BA77B-82EE-4E0B-8D6C-5037E9314F22}"/>
    <cellStyle name="Normal 8 14 2 4" xfId="31270" xr:uid="{02F2DD4E-FFE5-41AE-B116-90C0EBD124D3}"/>
    <cellStyle name="Normal 8 14 2 5" xfId="36968" xr:uid="{CAA79F53-7219-4B02-AD30-63FE45A75B01}"/>
    <cellStyle name="Normal 8 14 3" xfId="11148" xr:uid="{A8BC492A-4F48-4F66-9DB7-DE1D1E61FF50}"/>
    <cellStyle name="Normal 8 14 4" xfId="11149" xr:uid="{5E4A73B0-BF32-4EBE-8A14-2CEF2FFE79DF}"/>
    <cellStyle name="Normal 8 14 5" xfId="19035" xr:uid="{F2A17C8B-BA8F-40E4-8763-8536FCCEF006}"/>
    <cellStyle name="Normal 8 14 6" xfId="25571" xr:uid="{8EBFA63C-DED3-44E2-B0F0-6F3677B0475B}"/>
    <cellStyle name="Normal 8 14 7" xfId="31269" xr:uid="{2C2D9B7A-6E0F-407A-96B3-0479E50BC1F5}"/>
    <cellStyle name="Normal 8 14 8" xfId="36967" xr:uid="{CDBEB9F7-BECB-4228-B2DD-E36F3F66AEA9}"/>
    <cellStyle name="Normal 8 15" xfId="11150" xr:uid="{587FEFED-D773-48DB-8B2D-E83179083766}"/>
    <cellStyle name="Normal 8 15 2" xfId="11151" xr:uid="{20B6DA40-4119-48DE-A344-0E40891508FC}"/>
    <cellStyle name="Normal 8 15 2 2" xfId="19038" xr:uid="{71C42711-9581-450F-9AA5-0B70BCC08FFD}"/>
    <cellStyle name="Normal 8 15 2 3" xfId="25574" xr:uid="{18D392C0-5D2F-4370-B094-B9C66F4D37AA}"/>
    <cellStyle name="Normal 8 15 2 4" xfId="31272" xr:uid="{08328ED8-B36F-4296-B138-B773B54C5288}"/>
    <cellStyle name="Normal 8 15 2 5" xfId="36970" xr:uid="{1B3973D7-834D-45F1-B177-4012FCFEA030}"/>
    <cellStyle name="Normal 8 15 3" xfId="11152" xr:uid="{8607A7D8-8168-4C00-A034-89CD3BE731C4}"/>
    <cellStyle name="Normal 8 15 4" xfId="11153" xr:uid="{1C35EE6C-B700-4262-A617-53D67651C15C}"/>
    <cellStyle name="Normal 8 15 5" xfId="19037" xr:uid="{1892DBA7-9A0B-4AB3-91FA-E0AFF982BC54}"/>
    <cellStyle name="Normal 8 15 6" xfId="25573" xr:uid="{B9A686C3-BAE6-49D6-A5EA-E70275B9ABEF}"/>
    <cellStyle name="Normal 8 15 7" xfId="31271" xr:uid="{4F4D1482-0797-4F8F-B73C-B2291FC72509}"/>
    <cellStyle name="Normal 8 15 8" xfId="36969" xr:uid="{7A8F1CD2-A8C2-49CF-AE88-8EAD1A53AD8A}"/>
    <cellStyle name="Normal 8 16" xfId="11154" xr:uid="{856A02A4-F966-4036-AA83-9FC20CD31334}"/>
    <cellStyle name="Normal 8 16 2" xfId="11155" xr:uid="{19FD7E74-34DB-4B18-B0A5-67E6A7E2E840}"/>
    <cellStyle name="Normal 8 16 2 2" xfId="19040" xr:uid="{391F3A6B-4BB3-4CAA-9B73-7B1877E90FAD}"/>
    <cellStyle name="Normal 8 16 2 3" xfId="25576" xr:uid="{22F5910B-05C8-43FC-AD54-D4A621200EB0}"/>
    <cellStyle name="Normal 8 16 2 4" xfId="31274" xr:uid="{1E46A203-D677-4791-B6BF-F1245C3C7EA5}"/>
    <cellStyle name="Normal 8 16 2 5" xfId="36972" xr:uid="{877857F2-418B-4676-B726-2AD8768F989B}"/>
    <cellStyle name="Normal 8 16 3" xfId="11156" xr:uid="{7C34DEEB-3A84-4A4B-BE78-AB78C0682903}"/>
    <cellStyle name="Normal 8 16 4" xfId="11157" xr:uid="{F6BEB1F8-B0C6-4E55-8798-408FADAC322D}"/>
    <cellStyle name="Normal 8 16 5" xfId="19039" xr:uid="{86D44D97-242E-4CBF-860B-B432590714A8}"/>
    <cellStyle name="Normal 8 16 6" xfId="25575" xr:uid="{F6FCF501-38F9-4DCE-8834-6DADA71E4E83}"/>
    <cellStyle name="Normal 8 16 7" xfId="31273" xr:uid="{8F479597-23B7-441F-B05C-3F5093B89657}"/>
    <cellStyle name="Normal 8 16 8" xfId="36971" xr:uid="{AA635C96-DD14-45EF-B8B8-E4D53E52DFE7}"/>
    <cellStyle name="Normal 8 17" xfId="11158" xr:uid="{6CA656A0-AB3C-40CF-AC98-C49950CC685B}"/>
    <cellStyle name="Normal 8 17 2" xfId="11159" xr:uid="{B364BE61-0DF0-4EED-9D5A-F44EFDF72FF5}"/>
    <cellStyle name="Normal 8 17 2 2" xfId="19042" xr:uid="{EEDDD5A6-5F79-4149-8B28-B2B70B6C0ED2}"/>
    <cellStyle name="Normal 8 17 2 3" xfId="25578" xr:uid="{9623F98B-BD75-4545-8BDB-52488CB6FE11}"/>
    <cellStyle name="Normal 8 17 2 4" xfId="31276" xr:uid="{8F5C2B0B-9147-4D7A-AF21-5DA3FF7FD307}"/>
    <cellStyle name="Normal 8 17 2 5" xfId="36974" xr:uid="{D9D98423-EBC9-4C03-A28B-70829B9E2981}"/>
    <cellStyle name="Normal 8 17 3" xfId="11160" xr:uid="{F8A49A97-857B-47B7-B681-49B44D8E0469}"/>
    <cellStyle name="Normal 8 17 4" xfId="11161" xr:uid="{9BF6917E-6696-4014-8213-B62A1A9DDC89}"/>
    <cellStyle name="Normal 8 17 5" xfId="19041" xr:uid="{C4BB4517-3883-471B-A2CB-D6D39C436939}"/>
    <cellStyle name="Normal 8 17 6" xfId="25577" xr:uid="{652F63C2-A16F-468D-B84C-85A789220D1E}"/>
    <cellStyle name="Normal 8 17 7" xfId="31275" xr:uid="{9D81D265-C9D8-4F1D-BAB8-686345E2F925}"/>
    <cellStyle name="Normal 8 17 8" xfId="36973" xr:uid="{3B5808D7-21B7-4631-BA3B-3F01782AF438}"/>
    <cellStyle name="Normal 8 18" xfId="11162" xr:uid="{D9C8D6CF-D362-409A-A4E4-D0F051D1C7CA}"/>
    <cellStyle name="Normal 8 18 2" xfId="11163" xr:uid="{119DC691-575C-4850-ACCD-F5CF790FD5E5}"/>
    <cellStyle name="Normal 8 18 2 2" xfId="19044" xr:uid="{F08BE259-3072-4FB0-9AD7-9417032A7975}"/>
    <cellStyle name="Normal 8 18 2 3" xfId="25580" xr:uid="{5A00125E-09A6-428F-8134-B2C891E3DBD7}"/>
    <cellStyle name="Normal 8 18 2 4" xfId="31278" xr:uid="{874A65F6-B59E-48A3-B6E9-5181EA410F11}"/>
    <cellStyle name="Normal 8 18 2 5" xfId="36976" xr:uid="{83A53F7E-25F5-4628-A263-350B47240133}"/>
    <cellStyle name="Normal 8 18 3" xfId="11164" xr:uid="{F1A9268F-B4B4-441E-BD69-ACDF2CF42FB7}"/>
    <cellStyle name="Normal 8 18 4" xfId="11165" xr:uid="{79BD470C-0D65-4191-B6F6-A478244279E7}"/>
    <cellStyle name="Normal 8 18 5" xfId="19043" xr:uid="{D82D95AE-B98A-406E-95E6-359F1E2E8777}"/>
    <cellStyle name="Normal 8 18 6" xfId="25579" xr:uid="{DDD97664-A227-4B34-BF90-F4A2AB3846C5}"/>
    <cellStyle name="Normal 8 18 7" xfId="31277" xr:uid="{BBC796FB-FD7D-4D5A-BA0B-0D3C27960595}"/>
    <cellStyle name="Normal 8 18 8" xfId="36975" xr:uid="{1B0EED0A-2067-47D8-B3A5-32562B5FE114}"/>
    <cellStyle name="Normal 8 19" xfId="11166" xr:uid="{7B919823-B4E4-44B5-B4D6-3C0C8FDC37E2}"/>
    <cellStyle name="Normal 8 19 2" xfId="11167" xr:uid="{875256D6-B96B-4AB8-BDBA-2137F2896283}"/>
    <cellStyle name="Normal 8 19 2 2" xfId="19046" xr:uid="{0938A4B7-F551-45C9-89BE-856AC3525B76}"/>
    <cellStyle name="Normal 8 19 2 3" xfId="25582" xr:uid="{FE05C4B9-E0F4-4E31-8D93-9A67A6E9DA8C}"/>
    <cellStyle name="Normal 8 19 2 4" xfId="31280" xr:uid="{E389B6E9-7731-4992-B722-58709B44E308}"/>
    <cellStyle name="Normal 8 19 2 5" xfId="36978" xr:uid="{526491D4-3725-4AF0-9F2C-08A5D36859F2}"/>
    <cellStyle name="Normal 8 19 3" xfId="11168" xr:uid="{A22969E5-B302-42D0-9E23-7E477A76BB70}"/>
    <cellStyle name="Normal 8 19 4" xfId="11169" xr:uid="{3F567989-DD82-4F31-AF39-1FEC5D7CB762}"/>
    <cellStyle name="Normal 8 19 5" xfId="19045" xr:uid="{ED7547F2-26E8-4A7D-B767-70157CC98F53}"/>
    <cellStyle name="Normal 8 19 6" xfId="25581" xr:uid="{4DDFA55D-83F8-4007-8609-2280A82BA777}"/>
    <cellStyle name="Normal 8 19 7" xfId="31279" xr:uid="{C92EDD5C-1AC6-4249-BB95-AB1D3AFB83E8}"/>
    <cellStyle name="Normal 8 19 8" xfId="36977" xr:uid="{A1148745-9CF0-4C64-BC2D-5059CB523052}"/>
    <cellStyle name="Normal 8 2" xfId="1253" xr:uid="{F13454B2-E990-41EF-B8F7-7793BC086B1D}"/>
    <cellStyle name="Normal 8 2 2" xfId="11170" xr:uid="{D0CA2943-C3BE-47C6-9F46-46BD105B1218}"/>
    <cellStyle name="Normal 8 2 2 2" xfId="11171" xr:uid="{F28172B3-F9EE-477A-891C-DD55AB4F2019}"/>
    <cellStyle name="Normal 8 2 3" xfId="11172" xr:uid="{1494EA6F-3FE6-4C49-924F-CD7CC6E4934A}"/>
    <cellStyle name="Normal 8 2 3 2" xfId="19047" xr:uid="{35E061C5-1A9D-43E9-8115-ADC82157C5C5}"/>
    <cellStyle name="Normal 8 2 3 3" xfId="25583" xr:uid="{67DD8557-780C-41EC-9222-B0E27BBDBABB}"/>
    <cellStyle name="Normal 8 2 3 4" xfId="31281" xr:uid="{D07134FB-E414-44A0-B674-F62ACAEE0DBB}"/>
    <cellStyle name="Normal 8 2 3 5" xfId="36979" xr:uid="{1BF51172-DE0A-4953-8A9C-8B5495288E37}"/>
    <cellStyle name="Normal 8 2 4" xfId="11173" xr:uid="{C9DE0275-7B07-4503-99C1-782AE9C5803E}"/>
    <cellStyle name="Normal 8 20" xfId="11174" xr:uid="{26DDB4C5-5750-4E1F-B868-7BE126536976}"/>
    <cellStyle name="Normal 8 20 2" xfId="11175" xr:uid="{99E872F0-8F44-4025-911D-57EC87D048AA}"/>
    <cellStyle name="Normal 8 20 2 2" xfId="19049" xr:uid="{FA827A8B-BD41-4BA7-81E5-0692517506ED}"/>
    <cellStyle name="Normal 8 20 2 3" xfId="25585" xr:uid="{F9EFD870-1233-4FE7-B8C9-15A2BDE20B9C}"/>
    <cellStyle name="Normal 8 20 2 4" xfId="31283" xr:uid="{2FB7290D-49D6-47FC-9FA6-8AAE59C82455}"/>
    <cellStyle name="Normal 8 20 2 5" xfId="36981" xr:uid="{79B7CEE8-28DF-4ADE-80C3-7ABFD1759DB0}"/>
    <cellStyle name="Normal 8 20 3" xfId="11176" xr:uid="{4E127852-B8CF-4027-AE5C-FB033C66E2D6}"/>
    <cellStyle name="Normal 8 20 4" xfId="11177" xr:uid="{0092FFB4-AB79-4251-AB55-EF3DC38308F2}"/>
    <cellStyle name="Normal 8 20 5" xfId="19048" xr:uid="{142F49FF-B304-4A45-822B-D1A9705ED0E3}"/>
    <cellStyle name="Normal 8 20 6" xfId="25584" xr:uid="{AEAE8720-8752-4208-AD8F-D823780A03A3}"/>
    <cellStyle name="Normal 8 20 7" xfId="31282" xr:uid="{BE26241C-0F8A-4316-AD24-459ABCA380E4}"/>
    <cellStyle name="Normal 8 20 8" xfId="36980" xr:uid="{D4E0CD8A-AE42-43F9-BE0D-309C59776AEC}"/>
    <cellStyle name="Normal 8 21" xfId="11178" xr:uid="{128F2B73-FE6F-4960-BEFE-5E786BC9815A}"/>
    <cellStyle name="Normal 8 21 2" xfId="11179" xr:uid="{20F3893E-152B-4C8D-B71A-C96C62939869}"/>
    <cellStyle name="Normal 8 21 2 2" xfId="19051" xr:uid="{11FC8809-97F1-43DB-9F43-A23370C09920}"/>
    <cellStyle name="Normal 8 21 2 3" xfId="25587" xr:uid="{F5FF6F8F-DC10-49E2-BA96-323CAC8C8899}"/>
    <cellStyle name="Normal 8 21 2 4" xfId="31285" xr:uid="{141971E3-6F88-4582-8850-940D01CB7B42}"/>
    <cellStyle name="Normal 8 21 2 5" xfId="36983" xr:uid="{F76A69FB-E44F-41C5-8FF3-6FC93AD5FAD4}"/>
    <cellStyle name="Normal 8 21 3" xfId="11180" xr:uid="{BF723DCB-F009-4776-8517-2CCCA2D39206}"/>
    <cellStyle name="Normal 8 21 4" xfId="11181" xr:uid="{04AB9C64-6E46-4EF2-B053-555D9BB12070}"/>
    <cellStyle name="Normal 8 21 5" xfId="19050" xr:uid="{CDC4D92F-5511-44BD-9176-F5C3D94C78D0}"/>
    <cellStyle name="Normal 8 21 6" xfId="25586" xr:uid="{0DFBB41A-142D-431E-AC26-053D5334251E}"/>
    <cellStyle name="Normal 8 21 7" xfId="31284" xr:uid="{2AB1E52E-AB3F-4B15-ACEE-36C2F7806CF5}"/>
    <cellStyle name="Normal 8 21 8" xfId="36982" xr:uid="{40AF8727-D0DD-4446-8660-9A2B96DB2C15}"/>
    <cellStyle name="Normal 8 22" xfId="11182" xr:uid="{B1E6713E-AE54-4A75-B475-DAD332628DB2}"/>
    <cellStyle name="Normal 8 22 2" xfId="11183" xr:uid="{C6ACEBCE-F0B3-402C-8083-85894A7CD338}"/>
    <cellStyle name="Normal 8 22 2 2" xfId="19053" xr:uid="{FBD587D8-6BAF-4199-AA75-C6EFC3F1AF1F}"/>
    <cellStyle name="Normal 8 22 2 3" xfId="25589" xr:uid="{79B342C0-96EE-4EF9-BF6D-A3A9BBA40DEA}"/>
    <cellStyle name="Normal 8 22 2 4" xfId="31287" xr:uid="{B0339F2F-9B62-4D7C-A738-B5C2B680F351}"/>
    <cellStyle name="Normal 8 22 2 5" xfId="36985" xr:uid="{DF3EE9AA-12D5-4CC2-9497-31120BAAE65E}"/>
    <cellStyle name="Normal 8 22 3" xfId="11184" xr:uid="{3D0DF392-CED3-4FBC-9ADA-33904E8CF975}"/>
    <cellStyle name="Normal 8 22 4" xfId="11185" xr:uid="{8DB126C6-2DD8-46B9-ACB4-93C4C03285A0}"/>
    <cellStyle name="Normal 8 22 5" xfId="19052" xr:uid="{DB41DBCB-070C-4E34-BC2F-E416A3038544}"/>
    <cellStyle name="Normal 8 22 6" xfId="25588" xr:uid="{96F6A39E-6123-4DB2-8D02-08F7E238C761}"/>
    <cellStyle name="Normal 8 22 7" xfId="31286" xr:uid="{F47B48B2-2D22-4B8C-9E8B-1CF1B6372975}"/>
    <cellStyle name="Normal 8 22 8" xfId="36984" xr:uid="{33DA09CE-7997-4B74-802C-E86C8368954B}"/>
    <cellStyle name="Normal 8 23" xfId="11186" xr:uid="{48C17A6C-1D73-4A61-BC41-BBDAFBFF21D2}"/>
    <cellStyle name="Normal 8 23 2" xfId="11187" xr:uid="{BF999522-BBF9-47FA-9368-67F24AE8F637}"/>
    <cellStyle name="Normal 8 23 2 2" xfId="19055" xr:uid="{B097EB31-C6CD-40AC-B546-875F29F3D7FE}"/>
    <cellStyle name="Normal 8 23 2 3" xfId="25591" xr:uid="{BBD9EB05-FF0D-4321-B6E3-D0D8D6B30922}"/>
    <cellStyle name="Normal 8 23 2 4" xfId="31289" xr:uid="{F5EB868C-E245-4129-AEB2-3FED4021D871}"/>
    <cellStyle name="Normal 8 23 2 5" xfId="36987" xr:uid="{87AD6ADA-1B92-445D-9EA4-CF641C5CAE0C}"/>
    <cellStyle name="Normal 8 23 3" xfId="11188" xr:uid="{09110114-53CE-4661-9D96-71F91B8AE1C8}"/>
    <cellStyle name="Normal 8 23 4" xfId="11189" xr:uid="{2808EFED-6A00-49CB-AC23-3CAF9894BCA3}"/>
    <cellStyle name="Normal 8 23 5" xfId="19054" xr:uid="{B7A50089-B570-41BD-B8DB-66F22814A8A7}"/>
    <cellStyle name="Normal 8 23 6" xfId="25590" xr:uid="{43BAF591-3EF7-4142-AB45-92B85B752E34}"/>
    <cellStyle name="Normal 8 23 7" xfId="31288" xr:uid="{AAD86F54-1487-4D99-BC0B-7087A5F2FAC8}"/>
    <cellStyle name="Normal 8 23 8" xfId="36986" xr:uid="{26002D6E-ABB8-418D-B453-944E4829EF1F}"/>
    <cellStyle name="Normal 8 24" xfId="11190" xr:uid="{1BCBAB4E-6D4A-4DDF-BC54-EC2E5AFFC2AD}"/>
    <cellStyle name="Normal 8 24 2" xfId="11191" xr:uid="{5D5205BA-6675-4319-AE3B-4A98D517430D}"/>
    <cellStyle name="Normal 8 24 2 2" xfId="19057" xr:uid="{E5E7B515-9ADD-4432-B2D4-5A651B89429C}"/>
    <cellStyle name="Normal 8 24 2 3" xfId="25593" xr:uid="{48B441DC-D331-432E-B363-6C276C5F4265}"/>
    <cellStyle name="Normal 8 24 2 4" xfId="31291" xr:uid="{7547DA30-301B-4F40-B330-9A9AA5137279}"/>
    <cellStyle name="Normal 8 24 2 5" xfId="36989" xr:uid="{A0FEF75C-A7AF-45D6-BC8E-46B09B9E6EC0}"/>
    <cellStyle name="Normal 8 24 3" xfId="11192" xr:uid="{D4D6BDFE-DD6A-4103-BB82-D0E46C34BDCA}"/>
    <cellStyle name="Normal 8 24 4" xfId="11193" xr:uid="{37F6E531-C666-4D63-B9AE-42BE1D557F4B}"/>
    <cellStyle name="Normal 8 24 5" xfId="19056" xr:uid="{13A7C5CD-0D24-4546-9C7F-9558639295A3}"/>
    <cellStyle name="Normal 8 24 6" xfId="25592" xr:uid="{BDF0CA45-6589-48D7-9842-7EB8C2B90CB6}"/>
    <cellStyle name="Normal 8 24 7" xfId="31290" xr:uid="{E0084746-880D-413D-8DF4-9E3C8D1A543F}"/>
    <cellStyle name="Normal 8 24 8" xfId="36988" xr:uid="{E2B82DC5-E684-4FD9-93D5-99070B7FB9F5}"/>
    <cellStyle name="Normal 8 25" xfId="11194" xr:uid="{8E60CE43-EBE5-4546-B382-0DEA2048993C}"/>
    <cellStyle name="Normal 8 25 2" xfId="11195" xr:uid="{38E7BEB5-40E9-4AEA-982E-FBAD67F61AE4}"/>
    <cellStyle name="Normal 8 25 2 2" xfId="19059" xr:uid="{48004B63-F31A-453B-8E4F-1B48E588611A}"/>
    <cellStyle name="Normal 8 25 2 3" xfId="25595" xr:uid="{B4D9DD6D-00AE-4DDC-ADDB-55B562B6CBD2}"/>
    <cellStyle name="Normal 8 25 2 4" xfId="31293" xr:uid="{FD8E4FE6-189C-44CA-8A5C-363E98AEE2F8}"/>
    <cellStyle name="Normal 8 25 2 5" xfId="36991" xr:uid="{AF914FF7-57EC-4F0E-8A95-E6CE0482B0E7}"/>
    <cellStyle name="Normal 8 25 3" xfId="11196" xr:uid="{F035DBA7-40E3-4885-B91C-9BCFACB135EC}"/>
    <cellStyle name="Normal 8 25 4" xfId="11197" xr:uid="{97E678CF-C4AB-42CF-8985-D1769D682850}"/>
    <cellStyle name="Normal 8 25 5" xfId="19058" xr:uid="{777B2F62-D314-418E-89AE-4EBAF60FB88F}"/>
    <cellStyle name="Normal 8 25 6" xfId="25594" xr:uid="{9BCC91DB-C228-4673-A956-2BDA8501621C}"/>
    <cellStyle name="Normal 8 25 7" xfId="31292" xr:uid="{AFEE3F37-D25A-4458-B733-FBD53EBB4548}"/>
    <cellStyle name="Normal 8 25 8" xfId="36990" xr:uid="{61774C7A-1391-49E5-8A01-93B8B4D7396D}"/>
    <cellStyle name="Normal 8 26" xfId="11198" xr:uid="{C4F0574A-04E4-451E-8098-E5912C285BAE}"/>
    <cellStyle name="Normal 8 26 2" xfId="11199" xr:uid="{CD3F1C8B-1534-4AD2-B213-F74E9AD2E279}"/>
    <cellStyle name="Normal 8 26 2 2" xfId="19061" xr:uid="{3DBFDC10-6C23-4B54-B75D-888A509EB1ED}"/>
    <cellStyle name="Normal 8 26 2 3" xfId="25597" xr:uid="{21454308-0694-492A-974C-D7840FD92DD3}"/>
    <cellStyle name="Normal 8 26 2 4" xfId="31295" xr:uid="{D66E68B5-AFE8-45C4-96B0-393A06E2EC92}"/>
    <cellStyle name="Normal 8 26 2 5" xfId="36993" xr:uid="{35D7C2F5-A160-4C67-BAA2-E29046B93400}"/>
    <cellStyle name="Normal 8 26 3" xfId="11200" xr:uid="{D3EE48CE-70C8-4D99-BF8E-3A7B61DECD00}"/>
    <cellStyle name="Normal 8 26 4" xfId="11201" xr:uid="{23CADBE0-AB98-49F5-8E59-DC100285491B}"/>
    <cellStyle name="Normal 8 26 5" xfId="19060" xr:uid="{ECD06141-3DAB-4DD5-93BD-3A7CF0C10736}"/>
    <cellStyle name="Normal 8 26 6" xfId="25596" xr:uid="{8F2BB3C7-24E1-40E9-A427-27E789AFD57B}"/>
    <cellStyle name="Normal 8 26 7" xfId="31294" xr:uid="{1B79865F-6910-49AC-9404-57B5FFEB59BA}"/>
    <cellStyle name="Normal 8 26 8" xfId="36992" xr:uid="{4F54128F-EB23-4C3F-B76D-904857C7707E}"/>
    <cellStyle name="Normal 8 27" xfId="11202" xr:uid="{E38696D6-8858-4AD9-9D2C-E4827CAF7FE6}"/>
    <cellStyle name="Normal 8 27 2" xfId="11203" xr:uid="{463CDE1D-E1F7-4E40-9724-670D31A9ECE7}"/>
    <cellStyle name="Normal 8 27 2 2" xfId="19063" xr:uid="{9378E40B-CBB9-463C-832B-BE956D3BA84B}"/>
    <cellStyle name="Normal 8 27 2 3" xfId="25599" xr:uid="{139C014F-E8A1-4B81-A527-9F08F5D409B9}"/>
    <cellStyle name="Normal 8 27 2 4" xfId="31297" xr:uid="{7D54F69B-73E1-48E6-A544-A31ED14CDBAA}"/>
    <cellStyle name="Normal 8 27 2 5" xfId="36995" xr:uid="{07F95EFF-1084-4229-A254-D9E11F5AF8E4}"/>
    <cellStyle name="Normal 8 27 3" xfId="11204" xr:uid="{B20522BF-7ABE-401B-9D58-5D8AF374595C}"/>
    <cellStyle name="Normal 8 27 4" xfId="11205" xr:uid="{712F1ACE-454C-464E-B546-EB054A8C0CBA}"/>
    <cellStyle name="Normal 8 27 5" xfId="19062" xr:uid="{8498DA5C-8BB6-4B1E-B374-B6B6724CACF4}"/>
    <cellStyle name="Normal 8 27 6" xfId="25598" xr:uid="{CFC15C11-B90B-49D2-A591-273554744447}"/>
    <cellStyle name="Normal 8 27 7" xfId="31296" xr:uid="{862FA53A-6299-456A-A944-CB4B075F9037}"/>
    <cellStyle name="Normal 8 27 8" xfId="36994" xr:uid="{5BC3E92F-1313-45FF-B18C-A556768343E6}"/>
    <cellStyle name="Normal 8 28" xfId="11206" xr:uid="{693FD8E2-CD35-4935-B556-195BBA26F370}"/>
    <cellStyle name="Normal 8 28 2" xfId="11207" xr:uid="{5C096115-5DFE-42D6-BF68-81B84F94A550}"/>
    <cellStyle name="Normal 8 28 2 2" xfId="19065" xr:uid="{D73808D8-F9EF-4CEA-A732-C8048AB1816A}"/>
    <cellStyle name="Normal 8 28 2 3" xfId="25601" xr:uid="{27D0D0C1-3CC9-4E52-A125-E08D564B1571}"/>
    <cellStyle name="Normal 8 28 2 4" xfId="31299" xr:uid="{59AAA79A-EA68-4BE0-95F5-399F11165C5E}"/>
    <cellStyle name="Normal 8 28 2 5" xfId="36997" xr:uid="{56994ABB-73A4-49F5-ACE1-4581FAB7B2C1}"/>
    <cellStyle name="Normal 8 28 3" xfId="11208" xr:uid="{6419BFD9-E11A-4B5D-942F-EA527C9202ED}"/>
    <cellStyle name="Normal 8 28 4" xfId="11209" xr:uid="{96B05A66-359E-44E3-BB56-5E45072B8A0F}"/>
    <cellStyle name="Normal 8 28 5" xfId="19064" xr:uid="{99E77CFA-B837-489B-BD9B-CC99AA2C074F}"/>
    <cellStyle name="Normal 8 28 6" xfId="25600" xr:uid="{A393F131-03FA-4022-A504-599E0B33DAF3}"/>
    <cellStyle name="Normal 8 28 7" xfId="31298" xr:uid="{41BBD4D5-796D-4E12-AFF9-0431947C675A}"/>
    <cellStyle name="Normal 8 28 8" xfId="36996" xr:uid="{0E53EF4A-52C2-4035-B347-2BFE426C8E5B}"/>
    <cellStyle name="Normal 8 29" xfId="11210" xr:uid="{A9E7EC9F-659D-4F8E-A629-EE700CC90E7F}"/>
    <cellStyle name="Normal 8 29 2" xfId="11211" xr:uid="{D4E4F444-AEB5-4F75-9EE2-2DC9B94CA072}"/>
    <cellStyle name="Normal 8 29 2 2" xfId="19067" xr:uid="{C83BCAA2-890C-436A-834B-A13EA7B7CD7E}"/>
    <cellStyle name="Normal 8 29 2 3" xfId="25603" xr:uid="{478FDF30-0978-491B-AFAC-5B9BE7D8DDA4}"/>
    <cellStyle name="Normal 8 29 2 4" xfId="31301" xr:uid="{55695408-25E3-4DEF-8BEB-3C981AC560FA}"/>
    <cellStyle name="Normal 8 29 2 5" xfId="36999" xr:uid="{9E296D51-F555-4867-B890-A182DF181BA7}"/>
    <cellStyle name="Normal 8 29 3" xfId="11212" xr:uid="{8C61D448-2E23-4868-9380-6223CBA17771}"/>
    <cellStyle name="Normal 8 29 4" xfId="11213" xr:uid="{2F8FB44F-6170-4186-A04B-B10BB46FB011}"/>
    <cellStyle name="Normal 8 29 5" xfId="19066" xr:uid="{61ABAE56-9348-4C31-BCA8-7804EC26CBC4}"/>
    <cellStyle name="Normal 8 29 6" xfId="25602" xr:uid="{5260968F-85ED-4845-86A4-C1BA1A2E6132}"/>
    <cellStyle name="Normal 8 29 7" xfId="31300" xr:uid="{2699E712-5DCA-466B-9B6D-BD0B417DC16F}"/>
    <cellStyle name="Normal 8 29 8" xfId="36998" xr:uid="{2990D85B-3749-4EEE-8077-8116657CC06F}"/>
    <cellStyle name="Normal 8 3" xfId="11214" xr:uid="{681543E5-A61C-4B55-B87E-763DC80CC883}"/>
    <cellStyle name="Normal 8 3 2" xfId="11215" xr:uid="{AF1E3F90-B7F9-47CE-80FC-7DEC059EEAE5}"/>
    <cellStyle name="Normal 8 3 3" xfId="11216" xr:uid="{73BF0226-17AD-4962-8E34-68B1BE0EFC26}"/>
    <cellStyle name="Normal 8 3 3 2" xfId="19069" xr:uid="{F85A2391-C64C-40C9-B7E3-B4498FCDA167}"/>
    <cellStyle name="Normal 8 3 3 3" xfId="25605" xr:uid="{72C70405-F071-428F-BA1A-6BE317BFE919}"/>
    <cellStyle name="Normal 8 3 3 4" xfId="31303" xr:uid="{4668A160-C916-485D-B920-2294C63C1D75}"/>
    <cellStyle name="Normal 8 3 3 5" xfId="37001" xr:uid="{E34FAAE2-C064-4D2F-9D96-44C2228A7D93}"/>
    <cellStyle name="Normal 8 3 4" xfId="11217" xr:uid="{E87D7ED6-7658-4649-B427-BEF892D2AC4B}"/>
    <cellStyle name="Normal 8 3 5" xfId="11218" xr:uid="{A67A30F7-509E-47D4-9300-4EC2FD83EF30}"/>
    <cellStyle name="Normal 8 3 6" xfId="19068" xr:uid="{34276C34-9D32-46F8-B909-73B97DB5D7AD}"/>
    <cellStyle name="Normal 8 3 7" xfId="25604" xr:uid="{7667E3F2-1E57-462C-B04E-8C0C9FEF8466}"/>
    <cellStyle name="Normal 8 3 8" xfId="31302" xr:uid="{326F416E-843C-4286-AD8F-A9F5190E07EE}"/>
    <cellStyle name="Normal 8 3 9" xfId="37000" xr:uid="{184B355C-C14A-40D0-BECE-5AFF14F33ACD}"/>
    <cellStyle name="Normal 8 30" xfId="11219" xr:uid="{9DB34FA6-4741-4C91-BCBA-4BA239F88003}"/>
    <cellStyle name="Normal 8 30 2" xfId="11220" xr:uid="{04F0A74E-FD92-412F-B2CE-B568D97F732D}"/>
    <cellStyle name="Normal 8 30 2 2" xfId="19071" xr:uid="{C594F4CE-9C0E-4043-93A0-4BCE9E175D88}"/>
    <cellStyle name="Normal 8 30 2 3" xfId="25607" xr:uid="{C333D122-31B6-4DE3-A725-486A6FEF2345}"/>
    <cellStyle name="Normal 8 30 2 4" xfId="31305" xr:uid="{6C963347-832B-4AA0-96AA-2DB34E65A8D6}"/>
    <cellStyle name="Normal 8 30 2 5" xfId="37003" xr:uid="{F1B13598-6436-48C8-95EC-A90E7F32E306}"/>
    <cellStyle name="Normal 8 30 3" xfId="11221" xr:uid="{62934A44-84F8-474F-9E4E-520CBFCC8F4D}"/>
    <cellStyle name="Normal 8 30 4" xfId="11222" xr:uid="{19D4014C-D48D-4563-AF7A-D71C8FA3A38E}"/>
    <cellStyle name="Normal 8 30 5" xfId="19070" xr:uid="{E011164C-7A9C-44C7-9BD9-64EE5CCDC23D}"/>
    <cellStyle name="Normal 8 30 6" xfId="25606" xr:uid="{E5FE9B8F-816D-4996-861E-63668BF270C3}"/>
    <cellStyle name="Normal 8 30 7" xfId="31304" xr:uid="{7EF795CA-4B9D-4D5D-A177-D1823FC3875E}"/>
    <cellStyle name="Normal 8 30 8" xfId="37002" xr:uid="{03369692-65EB-4DF7-A4E2-32B64FD1A24C}"/>
    <cellStyle name="Normal 8 31" xfId="11223" xr:uid="{16CE7F98-B28A-4928-834B-0C6FB0B3A22D}"/>
    <cellStyle name="Normal 8 31 2" xfId="11224" xr:uid="{C27F1E82-750E-4EA0-966F-55FEBB24B874}"/>
    <cellStyle name="Normal 8 31 2 2" xfId="19073" xr:uid="{15FC83E6-BF94-4FDA-918B-15CFE3665CAF}"/>
    <cellStyle name="Normal 8 31 2 3" xfId="25609" xr:uid="{B16EE898-485A-4332-BEFA-BEB11FE06474}"/>
    <cellStyle name="Normal 8 31 2 4" xfId="31307" xr:uid="{CB49A392-A72E-4FD7-A817-11231954575B}"/>
    <cellStyle name="Normal 8 31 2 5" xfId="37005" xr:uid="{B676D604-2B94-4E86-8234-379EF02C995B}"/>
    <cellStyle name="Normal 8 31 3" xfId="11225" xr:uid="{D83D8BF3-AF6A-462D-BF67-DE85A826B491}"/>
    <cellStyle name="Normal 8 31 4" xfId="11226" xr:uid="{3E464B0B-E4AF-4E12-86A5-239C9F8066EC}"/>
    <cellStyle name="Normal 8 31 5" xfId="19072" xr:uid="{87575B55-D96B-49E5-8651-E6368235017A}"/>
    <cellStyle name="Normal 8 31 6" xfId="25608" xr:uid="{36B101C3-85EB-402D-894B-A19F9A6959E8}"/>
    <cellStyle name="Normal 8 31 7" xfId="31306" xr:uid="{27CABFB8-9954-45F3-A5F1-6F9195E2C72A}"/>
    <cellStyle name="Normal 8 31 8" xfId="37004" xr:uid="{62461E7D-8B16-4171-A1CF-CB5B16F1043E}"/>
    <cellStyle name="Normal 8 32" xfId="11227" xr:uid="{6A221118-4D74-41C3-A01B-18E76AD3167C}"/>
    <cellStyle name="Normal 8 32 2" xfId="11228" xr:uid="{72BD2B83-2F79-4EAD-94D3-2B00583F628A}"/>
    <cellStyle name="Normal 8 32 2 2" xfId="19075" xr:uid="{E0C83961-FFCC-4C63-85B5-1E74EC86E6F9}"/>
    <cellStyle name="Normal 8 32 2 3" xfId="25611" xr:uid="{9B6A98E5-5697-4F06-955D-6158EBE67B51}"/>
    <cellStyle name="Normal 8 32 2 4" xfId="31309" xr:uid="{E4522CB1-04EA-4871-AC2F-0F56F6DAB8F6}"/>
    <cellStyle name="Normal 8 32 2 5" xfId="37007" xr:uid="{A3F50E31-ED23-4368-BEB3-1A34D50FC2CF}"/>
    <cellStyle name="Normal 8 32 3" xfId="11229" xr:uid="{843FE876-1D1D-4638-8532-CDB8FDD5B090}"/>
    <cellStyle name="Normal 8 32 4" xfId="11230" xr:uid="{E1B62CFF-B5EC-4FD2-8C4A-4A6D418BBB76}"/>
    <cellStyle name="Normal 8 32 5" xfId="19074" xr:uid="{C5859FAB-DC8D-4D5E-AE6C-A26A403D25CF}"/>
    <cellStyle name="Normal 8 32 6" xfId="25610" xr:uid="{BFA1BE22-D55D-4FBC-BE37-4A92A2AC63F6}"/>
    <cellStyle name="Normal 8 32 7" xfId="31308" xr:uid="{953BF89D-8691-4A5F-ADBE-8DBF701D902E}"/>
    <cellStyle name="Normal 8 32 8" xfId="37006" xr:uid="{D4A1D330-189F-4D76-A0EA-517E79E46828}"/>
    <cellStyle name="Normal 8 33" xfId="11231" xr:uid="{CC7944D2-D1FA-4200-A5B2-90E89A3CE8A4}"/>
    <cellStyle name="Normal 8 33 2" xfId="11232" xr:uid="{2C1D7E55-C147-457F-B15A-3CB8CBBA0D29}"/>
    <cellStyle name="Normal 8 33 2 2" xfId="19077" xr:uid="{001FD1D8-BFC2-4B6C-989C-0CC4E7A45116}"/>
    <cellStyle name="Normal 8 33 2 3" xfId="25613" xr:uid="{A4D83BEB-8398-4972-A019-00673454798F}"/>
    <cellStyle name="Normal 8 33 2 4" xfId="31311" xr:uid="{10D68C97-0D8A-4E34-AF07-2A6DEC101BA4}"/>
    <cellStyle name="Normal 8 33 2 5" xfId="37009" xr:uid="{F6F0AAFF-09EE-49BE-86C0-D9AACC41749C}"/>
    <cellStyle name="Normal 8 33 3" xfId="11233" xr:uid="{B1CE92F3-D897-441E-B322-AF9E0108072C}"/>
    <cellStyle name="Normal 8 33 4" xfId="11234" xr:uid="{90D67A3A-8E1A-4BDB-B6DA-ADCBC76D53B1}"/>
    <cellStyle name="Normal 8 33 5" xfId="19076" xr:uid="{421B15B0-2AB4-4D61-8098-AB5DFFDDF3BC}"/>
    <cellStyle name="Normal 8 33 6" xfId="25612" xr:uid="{14BCFFB6-6A8D-4020-AF76-1EE568D1E5B2}"/>
    <cellStyle name="Normal 8 33 7" xfId="31310" xr:uid="{9E3490DB-874F-4BA4-9E83-0B169A04D368}"/>
    <cellStyle name="Normal 8 33 8" xfId="37008" xr:uid="{40A15AB5-9591-4F38-90F0-10EB2DE5B323}"/>
    <cellStyle name="Normal 8 34" xfId="11235" xr:uid="{EC5E036A-0347-4E93-8D60-4734F83DA160}"/>
    <cellStyle name="Normal 8 34 2" xfId="11236" xr:uid="{FC1F080B-C499-47A2-8D02-BC5F825D645D}"/>
    <cellStyle name="Normal 8 34 2 2" xfId="19079" xr:uid="{386037EF-E5F3-4360-9F55-DD32745F6BF9}"/>
    <cellStyle name="Normal 8 34 2 3" xfId="25615" xr:uid="{94B093AE-5E54-4D8C-BFC6-0EF7DE3740FC}"/>
    <cellStyle name="Normal 8 34 2 4" xfId="31313" xr:uid="{E7B8CE34-C91E-4CFB-89B5-9A72ABB6EE5F}"/>
    <cellStyle name="Normal 8 34 2 5" xfId="37011" xr:uid="{73E21F5A-6AE2-4DDB-A4F9-CDF23518BCD3}"/>
    <cellStyle name="Normal 8 34 3" xfId="11237" xr:uid="{A58D721B-1F36-4783-83FB-3E1F2C316D7C}"/>
    <cellStyle name="Normal 8 34 4" xfId="11238" xr:uid="{96224300-0AC6-489B-BE88-0D24B0C8382A}"/>
    <cellStyle name="Normal 8 34 5" xfId="19078" xr:uid="{75459165-5259-42BA-862D-3F12351BE63D}"/>
    <cellStyle name="Normal 8 34 6" xfId="25614" xr:uid="{13C7723E-E856-4E63-8936-B6F4BCABF23D}"/>
    <cellStyle name="Normal 8 34 7" xfId="31312" xr:uid="{78E17423-B19E-4383-8FB8-02E761A3554E}"/>
    <cellStyle name="Normal 8 34 8" xfId="37010" xr:uid="{F27A5CED-3A38-4AD1-A21A-DEF01DEB4598}"/>
    <cellStyle name="Normal 8 35" xfId="11239" xr:uid="{427A67B0-EE1F-42F5-9DF7-010792FFCE00}"/>
    <cellStyle name="Normal 8 35 2" xfId="11240" xr:uid="{67446CB0-152E-47C2-983D-EFEAE7F5C404}"/>
    <cellStyle name="Normal 8 35 2 2" xfId="19081" xr:uid="{D573A2F1-8A2D-4F9E-B2B0-4C5565B16A2E}"/>
    <cellStyle name="Normal 8 35 2 3" xfId="25617" xr:uid="{61CF4AFF-1EA2-489F-881C-CA74E63CC505}"/>
    <cellStyle name="Normal 8 35 2 4" xfId="31315" xr:uid="{D91526E4-6B48-4B9B-BE21-425E5C2EC4BB}"/>
    <cellStyle name="Normal 8 35 2 5" xfId="37013" xr:uid="{B6ABBE18-86F6-4CCD-9E1D-2336B610B2AC}"/>
    <cellStyle name="Normal 8 35 3" xfId="11241" xr:uid="{DA06F882-6AB4-40BF-B1D7-885919EB025E}"/>
    <cellStyle name="Normal 8 35 4" xfId="11242" xr:uid="{42D6494E-41C6-4810-A2A5-3B1354E46B55}"/>
    <cellStyle name="Normal 8 35 5" xfId="19080" xr:uid="{ABCC2C7F-60D9-4B48-A075-7385A121C019}"/>
    <cellStyle name="Normal 8 35 6" xfId="25616" xr:uid="{F50F3665-6836-4265-B3EA-0BD0E99E8514}"/>
    <cellStyle name="Normal 8 35 7" xfId="31314" xr:uid="{940C99ED-F85D-405D-8A9E-0F090810506F}"/>
    <cellStyle name="Normal 8 35 8" xfId="37012" xr:uid="{BC47EF0A-7640-45B9-B5E8-0CF7C14AF2F0}"/>
    <cellStyle name="Normal 8 36" xfId="11243" xr:uid="{D6A0F624-368F-458F-92DA-5D5C5B6D53B9}"/>
    <cellStyle name="Normal 8 36 2" xfId="11244" xr:uid="{3EFFE204-8CCA-42E4-A61C-D7D48AFA6F91}"/>
    <cellStyle name="Normal 8 36 2 2" xfId="19083" xr:uid="{86D4FBDF-B0E1-41F0-A2BE-B305E6065FA0}"/>
    <cellStyle name="Normal 8 36 2 3" xfId="25619" xr:uid="{5BEFD233-E816-45A4-8D08-D83F8792BAA9}"/>
    <cellStyle name="Normal 8 36 2 4" xfId="31317" xr:uid="{D9F05BBF-61AB-4E4D-9DF8-CAF6B2C93567}"/>
    <cellStyle name="Normal 8 36 2 5" xfId="37015" xr:uid="{D0983DE8-8FD3-45CD-B1C7-5E656D15B029}"/>
    <cellStyle name="Normal 8 36 3" xfId="11245" xr:uid="{DD6135C6-A25A-4582-9131-3EEF679E1BAC}"/>
    <cellStyle name="Normal 8 36 4" xfId="11246" xr:uid="{7BA1D623-3480-4531-876F-12783C31681A}"/>
    <cellStyle name="Normal 8 36 5" xfId="19082" xr:uid="{7952C3BC-B031-4180-8766-A454C573CB95}"/>
    <cellStyle name="Normal 8 36 6" xfId="25618" xr:uid="{F9B8BCDF-CF72-4527-903D-78748966D958}"/>
    <cellStyle name="Normal 8 36 7" xfId="31316" xr:uid="{F1EA893B-2B00-4B02-AE1B-BBA29A11DD96}"/>
    <cellStyle name="Normal 8 36 8" xfId="37014" xr:uid="{74A74734-F4CE-4FE3-A573-2E2308579076}"/>
    <cellStyle name="Normal 8 37" xfId="11247" xr:uid="{740D0C4F-E95A-4C36-BEF0-F1ACC3D772AA}"/>
    <cellStyle name="Normal 8 37 2" xfId="11248" xr:uid="{FF7E5957-65C3-4BF7-8CF0-1E958BF77519}"/>
    <cellStyle name="Normal 8 37 2 2" xfId="19085" xr:uid="{5B6968C3-541E-4ED7-8EE0-FCE4A71DB663}"/>
    <cellStyle name="Normal 8 37 2 3" xfId="25621" xr:uid="{FDA97699-1F0B-4341-B875-FEC19DBB07DF}"/>
    <cellStyle name="Normal 8 37 2 4" xfId="31319" xr:uid="{088EFAE7-35CC-4946-9A8B-59A88FFD1EB2}"/>
    <cellStyle name="Normal 8 37 2 5" xfId="37017" xr:uid="{95CE086B-8418-48F2-B839-B672871205CE}"/>
    <cellStyle name="Normal 8 37 3" xfId="11249" xr:uid="{D7A4CF8A-684E-4F59-A225-7E5BAA147266}"/>
    <cellStyle name="Normal 8 37 4" xfId="11250" xr:uid="{4207EB81-72EA-4BC0-B7CB-6D4535C8A72D}"/>
    <cellStyle name="Normal 8 37 5" xfId="19084" xr:uid="{C7AB2525-0280-4FB6-B6E3-4354EBA9D530}"/>
    <cellStyle name="Normal 8 37 6" xfId="25620" xr:uid="{12CE26F7-FC90-4B5B-983D-BCF49CDD2C82}"/>
    <cellStyle name="Normal 8 37 7" xfId="31318" xr:uid="{B7F6E117-A4C5-4C58-BDEC-95B93034FC9A}"/>
    <cellStyle name="Normal 8 37 8" xfId="37016" xr:uid="{5B8A0405-4E4E-4A97-B393-9A254891928D}"/>
    <cellStyle name="Normal 8 38" xfId="11251" xr:uid="{DBB875D9-FDF8-4B8E-8CF3-A1E5A3FBFBD2}"/>
    <cellStyle name="Normal 8 38 2" xfId="11252" xr:uid="{50DEB035-944D-42AE-BB3E-70D7C6052A9C}"/>
    <cellStyle name="Normal 8 38 2 2" xfId="19087" xr:uid="{C3B354DB-8DF4-4B7F-91A2-CE6FC4DDB200}"/>
    <cellStyle name="Normal 8 38 2 3" xfId="25623" xr:uid="{C22DAC4F-96AD-49AE-B675-F022DAAB192A}"/>
    <cellStyle name="Normal 8 38 2 4" xfId="31321" xr:uid="{74ED561F-EAFC-4D6B-9BFB-94B490CCDF72}"/>
    <cellStyle name="Normal 8 38 2 5" xfId="37019" xr:uid="{5FE303A3-C645-484D-A5DE-ECA86D02EDB5}"/>
    <cellStyle name="Normal 8 38 3" xfId="11253" xr:uid="{02A47111-77D6-4495-8C28-8A8737FC6DE6}"/>
    <cellStyle name="Normal 8 38 4" xfId="11254" xr:uid="{4E54E213-D485-4227-867E-D83C722B004D}"/>
    <cellStyle name="Normal 8 38 5" xfId="19086" xr:uid="{9BABC710-2307-46A4-88EC-7427F2A457CB}"/>
    <cellStyle name="Normal 8 38 6" xfId="25622" xr:uid="{5F8F2916-21B9-43A9-BDCE-1CE8DBAD0813}"/>
    <cellStyle name="Normal 8 38 7" xfId="31320" xr:uid="{E7962010-DCFD-4CF1-839D-E66C05E86182}"/>
    <cellStyle name="Normal 8 38 8" xfId="37018" xr:uid="{F50AE0AB-7D73-4F8C-A65B-1B297D3D48DC}"/>
    <cellStyle name="Normal 8 39" xfId="11255" xr:uid="{41E4418E-BC1E-40F3-8F02-7687BF5D4FB9}"/>
    <cellStyle name="Normal 8 39 2" xfId="11256" xr:uid="{B24B79EA-3BBB-4A09-8780-14E51452537C}"/>
    <cellStyle name="Normal 8 39 2 2" xfId="19089" xr:uid="{5D5A4C72-2FDE-4C74-9B79-1085B05F1381}"/>
    <cellStyle name="Normal 8 39 2 3" xfId="25625" xr:uid="{7C98D767-F4F7-44D2-8F64-3D904A40349B}"/>
    <cellStyle name="Normal 8 39 2 4" xfId="31323" xr:uid="{48F03613-9166-41E7-B7FF-B7EF2082F735}"/>
    <cellStyle name="Normal 8 39 2 5" xfId="37021" xr:uid="{F901930D-3814-4886-9A9B-4B85FA5B96DA}"/>
    <cellStyle name="Normal 8 39 3" xfId="11257" xr:uid="{228DDF3E-26B9-4B88-B78E-7F6C2DE58C4D}"/>
    <cellStyle name="Normal 8 39 4" xfId="11258" xr:uid="{BAF8E623-DD71-4113-B9BB-5DEEA28775AA}"/>
    <cellStyle name="Normal 8 39 5" xfId="19088" xr:uid="{ED2C3F2B-B548-4507-B6AB-B0B3E7A7776B}"/>
    <cellStyle name="Normal 8 39 6" xfId="25624" xr:uid="{F4A9792B-B25C-4664-92C3-8581FB8E212A}"/>
    <cellStyle name="Normal 8 39 7" xfId="31322" xr:uid="{8F3B1572-3EFA-4C61-B129-057C26452761}"/>
    <cellStyle name="Normal 8 39 8" xfId="37020" xr:uid="{605A25D0-0989-4A10-9725-3D87914F83FC}"/>
    <cellStyle name="Normal 8 4" xfId="11259" xr:uid="{CFD17C0A-C074-4EA4-8D7A-1C174ED1953E}"/>
    <cellStyle name="Normal 8 4 2" xfId="11260" xr:uid="{205E6876-B530-4381-AAE8-90D6DB9862E2}"/>
    <cellStyle name="Normal 8 4 2 2" xfId="11261" xr:uid="{AD9DC532-7B0D-4FA5-BEDA-ADB56F726093}"/>
    <cellStyle name="Normal 8 4 2 2 2" xfId="19092" xr:uid="{3E045FD3-2A0F-4393-B37C-64FE2C0A636C}"/>
    <cellStyle name="Normal 8 4 2 2 3" xfId="25628" xr:uid="{256FE74B-CAA6-453E-BDDE-9B256D1B5006}"/>
    <cellStyle name="Normal 8 4 2 2 4" xfId="31326" xr:uid="{C4968C56-BB7C-41A2-9C72-886F99D52494}"/>
    <cellStyle name="Normal 8 4 2 2 5" xfId="37024" xr:uid="{8247FE90-6A67-4CB3-AA8C-E514DB0A97E3}"/>
    <cellStyle name="Normal 8 4 2 3" xfId="11262" xr:uid="{A71B5DFE-6A3E-47E6-BEAA-FAA578315BC6}"/>
    <cellStyle name="Normal 8 4 2 4" xfId="19091" xr:uid="{CE559F42-E415-4BB9-8B6B-BFF6EB0A1CF4}"/>
    <cellStyle name="Normal 8 4 2 5" xfId="25627" xr:uid="{9B04592E-4208-447C-A2AB-03389237A778}"/>
    <cellStyle name="Normal 8 4 2 6" xfId="31325" xr:uid="{51542062-9AAA-47C3-BFA6-C7A0DB45A65F}"/>
    <cellStyle name="Normal 8 4 2 7" xfId="37023" xr:uid="{C2F6F6D3-1C82-4A89-8A7D-553FCED3249C}"/>
    <cellStyle name="Normal 8 4 3" xfId="11263" xr:uid="{8338F2B8-D84A-479E-A9E9-FED29CA2087C}"/>
    <cellStyle name="Normal 8 4 3 2" xfId="19093" xr:uid="{019E803D-87C1-4FE3-822B-EEE73642A81C}"/>
    <cellStyle name="Normal 8 4 3 3" xfId="25629" xr:uid="{DA64CDEB-380F-453F-A128-A1B7BEA58143}"/>
    <cellStyle name="Normal 8 4 3 4" xfId="31327" xr:uid="{F5E134F8-AD3F-4800-8DF4-7455C05C2385}"/>
    <cellStyle name="Normal 8 4 3 5" xfId="37025" xr:uid="{9B5EF4B1-B37D-4420-9137-09771155F29E}"/>
    <cellStyle name="Normal 8 4 4" xfId="11264" xr:uid="{34D2A144-2768-4B44-9A4B-65901E419D54}"/>
    <cellStyle name="Normal 8 4 5" xfId="19090" xr:uid="{534E8CD6-7ABB-45C9-85C9-8D450861AAFF}"/>
    <cellStyle name="Normal 8 4 6" xfId="25626" xr:uid="{D00398DC-0E87-45D7-92AF-E1C1B3D141F0}"/>
    <cellStyle name="Normal 8 4 7" xfId="31324" xr:uid="{A30909CC-2C69-460F-BC1C-31962A745499}"/>
    <cellStyle name="Normal 8 4 8" xfId="37022" xr:uid="{7E1DE10C-2DF1-4046-9303-2EC1ED5C68F4}"/>
    <cellStyle name="Normal 8 40" xfId="11265" xr:uid="{CE204F60-FC8B-47F7-B521-8923A72F00C4}"/>
    <cellStyle name="Normal 8 40 2" xfId="11266" xr:uid="{3735E45D-597E-4BB9-AE3E-7F77730736E6}"/>
    <cellStyle name="Normal 8 40 2 2" xfId="19095" xr:uid="{62161AC7-597F-4FE5-85E5-6ACB40FF8278}"/>
    <cellStyle name="Normal 8 40 2 3" xfId="25631" xr:uid="{5A4B8F90-EF5B-44F4-907A-4E7C01EF16A5}"/>
    <cellStyle name="Normal 8 40 2 4" xfId="31329" xr:uid="{D7D1978D-27F5-4089-A2B9-0FDA41F61BCE}"/>
    <cellStyle name="Normal 8 40 2 5" xfId="37027" xr:uid="{301EAE10-F753-4E66-B122-A8CC8135094F}"/>
    <cellStyle name="Normal 8 40 3" xfId="11267" xr:uid="{E03AA534-D72F-4677-A2D5-C08B7E2A254B}"/>
    <cellStyle name="Normal 8 40 4" xfId="11268" xr:uid="{A643F699-2C22-421A-B542-6D5256B19AA6}"/>
    <cellStyle name="Normal 8 40 5" xfId="19094" xr:uid="{F458E9FF-614C-4350-ABBD-B727884B410D}"/>
    <cellStyle name="Normal 8 40 6" xfId="25630" xr:uid="{FCDA9A37-2211-4F72-B7E6-F0363ED21DC1}"/>
    <cellStyle name="Normal 8 40 7" xfId="31328" xr:uid="{B1EC7363-7642-443A-98C0-7D3D48C7DC3F}"/>
    <cellStyle name="Normal 8 40 8" xfId="37026" xr:uid="{277038DE-B85A-4F95-A869-4CB7DB86B377}"/>
    <cellStyle name="Normal 8 41" xfId="11269" xr:uid="{82870331-771B-433C-96CC-C35382A27F3C}"/>
    <cellStyle name="Normal 8 41 2" xfId="11270" xr:uid="{1DE9BD81-C0B9-4A78-8A46-099E4DD1DD7D}"/>
    <cellStyle name="Normal 8 41 2 2" xfId="19097" xr:uid="{28C8CF47-A251-4398-B905-068363401FB1}"/>
    <cellStyle name="Normal 8 41 2 3" xfId="25633" xr:uid="{DA6931B5-80D4-42F7-8BA2-4C59486156D7}"/>
    <cellStyle name="Normal 8 41 2 4" xfId="31331" xr:uid="{81ACD07A-A0BC-429B-BF10-16D698E6E996}"/>
    <cellStyle name="Normal 8 41 2 5" xfId="37029" xr:uid="{D1487BCA-029D-4EA9-AEC3-840E0439F434}"/>
    <cellStyle name="Normal 8 41 3" xfId="11271" xr:uid="{AFD14F6D-F7DF-40BF-BC60-9AE165EC4CDF}"/>
    <cellStyle name="Normal 8 41 4" xfId="11272" xr:uid="{B89782E9-28A0-4473-A16E-A99EEC15F1BE}"/>
    <cellStyle name="Normal 8 41 5" xfId="19096" xr:uid="{02C7ECC1-7159-42B6-B01D-982AB623297A}"/>
    <cellStyle name="Normal 8 41 6" xfId="25632" xr:uid="{D2765502-11DC-45AF-B14F-156D010E64F9}"/>
    <cellStyle name="Normal 8 41 7" xfId="31330" xr:uid="{6C7DEA7C-1CB4-4D77-A107-50C444EF207A}"/>
    <cellStyle name="Normal 8 41 8" xfId="37028" xr:uid="{B9029689-AB05-4349-8E4F-3500F3B0D288}"/>
    <cellStyle name="Normal 8 42" xfId="11273" xr:uid="{8021B794-B22B-48B6-B7F9-8B5DB4A8BD4A}"/>
    <cellStyle name="Normal 8 42 2" xfId="11274" xr:uid="{D557C84C-3AAA-4C38-A847-BE2FE75C43DA}"/>
    <cellStyle name="Normal 8 42 2 2" xfId="19099" xr:uid="{7B25693D-A298-4318-9C32-839F544B9698}"/>
    <cellStyle name="Normal 8 42 2 3" xfId="25635" xr:uid="{10B51956-0316-46C6-9C47-E0EED0AB4F7F}"/>
    <cellStyle name="Normal 8 42 2 4" xfId="31333" xr:uid="{29334D3E-3110-4842-947F-738D0736DD01}"/>
    <cellStyle name="Normal 8 42 2 5" xfId="37031" xr:uid="{4B455F3E-7D15-43D3-A395-0FF844DAD968}"/>
    <cellStyle name="Normal 8 42 3" xfId="11275" xr:uid="{5D4B7F36-E36B-419D-853D-10FA81C72408}"/>
    <cellStyle name="Normal 8 42 4" xfId="11276" xr:uid="{1AD24B35-1ED1-4F2E-9279-932B5110B953}"/>
    <cellStyle name="Normal 8 42 5" xfId="19098" xr:uid="{EF581092-CB5E-43B8-B13D-2D5E4CD2AC2F}"/>
    <cellStyle name="Normal 8 42 6" xfId="25634" xr:uid="{56D97E32-AAC6-43A4-B9B3-D7CAB48D922C}"/>
    <cellStyle name="Normal 8 42 7" xfId="31332" xr:uid="{FABDA104-7475-41B1-BE6E-44A8EEB6B68E}"/>
    <cellStyle name="Normal 8 42 8" xfId="37030" xr:uid="{7B45A9C7-19BA-4204-9C11-819828CC62BD}"/>
    <cellStyle name="Normal 8 43" xfId="11277" xr:uid="{8BE4E60F-CE1C-4BE8-B3B9-675FDE0DD5ED}"/>
    <cellStyle name="Normal 8 43 2" xfId="11278" xr:uid="{03646F19-5BC0-4CE0-8C6B-85D62BD68DB5}"/>
    <cellStyle name="Normal 8 43 2 2" xfId="19101" xr:uid="{98C3026E-F54B-4658-BC0D-1FCB825577A4}"/>
    <cellStyle name="Normal 8 43 2 3" xfId="25637" xr:uid="{934061F2-ABA9-4369-ACD4-723A6EBE3F76}"/>
    <cellStyle name="Normal 8 43 2 4" xfId="31335" xr:uid="{1AD28AA8-2074-433F-9E60-97047DDEB637}"/>
    <cellStyle name="Normal 8 43 2 5" xfId="37033" xr:uid="{D2E3FF2D-0164-48B1-92BE-3220DEE203A5}"/>
    <cellStyle name="Normal 8 43 3" xfId="11279" xr:uid="{3A91365A-D278-44A8-B98A-A15231B02A0E}"/>
    <cellStyle name="Normal 8 43 4" xfId="11280" xr:uid="{13067EC3-D20C-436A-A5F8-6E72C52E4F2A}"/>
    <cellStyle name="Normal 8 43 5" xfId="19100" xr:uid="{9C6A32A8-2F00-4105-AC8D-90866393C52C}"/>
    <cellStyle name="Normal 8 43 6" xfId="25636" xr:uid="{629E8569-FA84-408A-8CDD-DD315AB30EAD}"/>
    <cellStyle name="Normal 8 43 7" xfId="31334" xr:uid="{B4BEDF1C-8713-4336-98E5-77D74F22AE6F}"/>
    <cellStyle name="Normal 8 43 8" xfId="37032" xr:uid="{EAEE8571-697D-4013-A5FE-5BB9F12F0839}"/>
    <cellStyle name="Normal 8 44" xfId="11281" xr:uid="{A37C07DE-6719-41DA-845E-680D9BA72145}"/>
    <cellStyle name="Normal 8 44 2" xfId="11282" xr:uid="{99B3B35A-704A-4C74-8C74-2AB52B12B192}"/>
    <cellStyle name="Normal 8 44 2 2" xfId="19103" xr:uid="{BB4C496F-F953-43C0-B467-150D214E7051}"/>
    <cellStyle name="Normal 8 44 2 3" xfId="25639" xr:uid="{B053E0DF-8D39-4EAD-AE5E-34928566D223}"/>
    <cellStyle name="Normal 8 44 2 4" xfId="31337" xr:uid="{3D67E5DE-06B6-4B3A-A0A0-E53C85D82675}"/>
    <cellStyle name="Normal 8 44 2 5" xfId="37035" xr:uid="{9257FEC9-25E3-4DFA-B600-2BB829974069}"/>
    <cellStyle name="Normal 8 44 3" xfId="11283" xr:uid="{850E437E-3307-43AD-B3D8-DE453924B14B}"/>
    <cellStyle name="Normal 8 44 4" xfId="11284" xr:uid="{BB2BDBFC-8F86-4B1F-B146-A02131A63780}"/>
    <cellStyle name="Normal 8 44 5" xfId="19102" xr:uid="{4D6637C4-03EE-4948-9F77-FC9D6F3D364A}"/>
    <cellStyle name="Normal 8 44 6" xfId="25638" xr:uid="{BE281BCA-2F13-4FD5-8A3D-645EBADF96FA}"/>
    <cellStyle name="Normal 8 44 7" xfId="31336" xr:uid="{40179792-65B0-4B0D-911C-98E5AA7F2840}"/>
    <cellStyle name="Normal 8 44 8" xfId="37034" xr:uid="{06FAC9B2-20AE-4F02-8261-624699C3D1E6}"/>
    <cellStyle name="Normal 8 45" xfId="11285" xr:uid="{A671001B-D785-4748-8696-FD51DC4F550C}"/>
    <cellStyle name="Normal 8 45 2" xfId="11286" xr:uid="{7AC8D2EE-1E1C-4458-9AD5-C1FEE593E7AE}"/>
    <cellStyle name="Normal 8 45 2 2" xfId="19105" xr:uid="{D597918A-EB45-43FE-8331-034025B83748}"/>
    <cellStyle name="Normal 8 45 2 3" xfId="25641" xr:uid="{42B12385-842C-422B-B07C-1FFF0D48B21A}"/>
    <cellStyle name="Normal 8 45 2 4" xfId="31339" xr:uid="{B6CB8EBA-EB53-467C-B8CC-FC0E7B348436}"/>
    <cellStyle name="Normal 8 45 2 5" xfId="37037" xr:uid="{218882D6-0A48-4F9E-BB12-7BE8448A50FA}"/>
    <cellStyle name="Normal 8 45 3" xfId="11287" xr:uid="{F882A6FF-45A7-4D83-8BEB-8C80D0B2F839}"/>
    <cellStyle name="Normal 8 45 4" xfId="11288" xr:uid="{A42B666A-E24D-4DE9-8D3F-F2A7CD293936}"/>
    <cellStyle name="Normal 8 45 5" xfId="19104" xr:uid="{EC107107-EEC3-4C4B-AD20-B5744D37B333}"/>
    <cellStyle name="Normal 8 45 6" xfId="25640" xr:uid="{C9243422-7623-4BD9-A984-79D8FD682FE6}"/>
    <cellStyle name="Normal 8 45 7" xfId="31338" xr:uid="{0B0E4B84-4B3C-42DC-B8D5-3750FBABF907}"/>
    <cellStyle name="Normal 8 45 8" xfId="37036" xr:uid="{B92D3ACB-76FF-453B-9C98-5A0753E41193}"/>
    <cellStyle name="Normal 8 46" xfId="11289" xr:uid="{4E472923-8A06-43C2-B45C-2FB7826B3136}"/>
    <cellStyle name="Normal 8 46 2" xfId="11290" xr:uid="{15FB7E49-6ECF-4C07-B5CE-C03FCE6AFC45}"/>
    <cellStyle name="Normal 8 46 2 2" xfId="19107" xr:uid="{0293FD08-1435-4C53-A8F3-A411EB258365}"/>
    <cellStyle name="Normal 8 46 2 3" xfId="25643" xr:uid="{B5B4E169-184D-4272-8833-057762CA8E2D}"/>
    <cellStyle name="Normal 8 46 2 4" xfId="31341" xr:uid="{B8D88B25-2DBD-4CB0-8837-682FB9B2D9BF}"/>
    <cellStyle name="Normal 8 46 2 5" xfId="37039" xr:uid="{EBC0007D-AC5F-4D84-A82A-CC86BBBC6A86}"/>
    <cellStyle name="Normal 8 46 3" xfId="11291" xr:uid="{F9DBB6C5-509D-4403-A6F0-6F3F5830FBA3}"/>
    <cellStyle name="Normal 8 46 4" xfId="11292" xr:uid="{87CCCFFC-4199-4EC9-94B1-7952F4DF9951}"/>
    <cellStyle name="Normal 8 46 5" xfId="19106" xr:uid="{B5DAB37E-0857-48ED-824D-AF848AC37FBD}"/>
    <cellStyle name="Normal 8 46 6" xfId="25642" xr:uid="{A4D7AD82-922D-4AC1-AB67-973D8DF29EBE}"/>
    <cellStyle name="Normal 8 46 7" xfId="31340" xr:uid="{07289756-11DB-424C-9C13-7AEC308BCF69}"/>
    <cellStyle name="Normal 8 46 8" xfId="37038" xr:uid="{A2C4C8D9-7DAA-4697-BBE4-008982C7F924}"/>
    <cellStyle name="Normal 8 47" xfId="11293" xr:uid="{7EABFB70-8262-4281-A516-C0D38D2E47EF}"/>
    <cellStyle name="Normal 8 47 2" xfId="11294" xr:uid="{20A3653C-2B8D-4344-AA98-9D7AEEAF0464}"/>
    <cellStyle name="Normal 8 47 2 2" xfId="19109" xr:uid="{ED5ED0FF-6616-4C81-ADDA-B3D0C524EAFE}"/>
    <cellStyle name="Normal 8 47 2 3" xfId="25645" xr:uid="{83B62E55-0685-46AE-A63A-BC44F0120F52}"/>
    <cellStyle name="Normal 8 47 2 4" xfId="31343" xr:uid="{26E327DC-EDA8-4434-9DB2-D851D8D267B3}"/>
    <cellStyle name="Normal 8 47 2 5" xfId="37041" xr:uid="{B339ACE3-28FD-4680-AB1E-74FF2A7AC332}"/>
    <cellStyle name="Normal 8 47 3" xfId="11295" xr:uid="{44C686AD-93C6-41C3-94D9-83838B24F35D}"/>
    <cellStyle name="Normal 8 47 4" xfId="11296" xr:uid="{4210E2A7-A22E-413D-811D-C3ED5B439783}"/>
    <cellStyle name="Normal 8 47 5" xfId="19108" xr:uid="{739C1C4E-734D-4BD3-AC98-5F577BE8AA45}"/>
    <cellStyle name="Normal 8 47 6" xfId="25644" xr:uid="{74E57ECD-7AE5-40CE-843C-E0B5A8A9BD69}"/>
    <cellStyle name="Normal 8 47 7" xfId="31342" xr:uid="{E0B517B0-6AAC-4FC2-BB52-51F328273DF3}"/>
    <cellStyle name="Normal 8 47 8" xfId="37040" xr:uid="{8018563E-1397-45FE-95E0-B7426B16C2F8}"/>
    <cellStyle name="Normal 8 48" xfId="11297" xr:uid="{D9003A08-CFF5-4C3D-976A-2600B74F5BD7}"/>
    <cellStyle name="Normal 8 48 2" xfId="11298" xr:uid="{E7BA03FD-4766-4B25-ACC4-18CB439C36C8}"/>
    <cellStyle name="Normal 8 48 2 2" xfId="19111" xr:uid="{684D391B-F49A-43AA-81F0-10CE8C0D5767}"/>
    <cellStyle name="Normal 8 48 2 3" xfId="25647" xr:uid="{F5F1AEE3-6DC0-487C-AD27-6B63C4BCBA2A}"/>
    <cellStyle name="Normal 8 48 2 4" xfId="31345" xr:uid="{93BD3550-32FF-4DC5-8196-DB394D44CCF1}"/>
    <cellStyle name="Normal 8 48 2 5" xfId="37043" xr:uid="{1F35377E-9DB7-4C43-9D85-0DA7A3263B2A}"/>
    <cellStyle name="Normal 8 48 3" xfId="11299" xr:uid="{49596501-CD38-4E46-8A6F-AFCDF74F2549}"/>
    <cellStyle name="Normal 8 48 4" xfId="11300" xr:uid="{9D6DDC04-72FB-41EB-A289-4B8C8D804F4A}"/>
    <cellStyle name="Normal 8 48 5" xfId="19110" xr:uid="{FB3462DC-E7F8-42DE-917D-853684928A2B}"/>
    <cellStyle name="Normal 8 48 6" xfId="25646" xr:uid="{BE301C49-FA87-4008-B944-A6B325B58D4C}"/>
    <cellStyle name="Normal 8 48 7" xfId="31344" xr:uid="{EF49B587-5A61-4260-B418-FDB81BE3A961}"/>
    <cellStyle name="Normal 8 48 8" xfId="37042" xr:uid="{838507A8-F35E-4C4B-A04E-2E175A170A57}"/>
    <cellStyle name="Normal 8 49" xfId="11301" xr:uid="{C184C1CC-959B-4D35-8132-1947FA8C7159}"/>
    <cellStyle name="Normal 8 49 2" xfId="11302" xr:uid="{07FF6497-A4CF-4707-A4CA-42D8F62EA4C7}"/>
    <cellStyle name="Normal 8 49 2 2" xfId="19113" xr:uid="{F794D04F-8B51-488D-B616-F72629E6A2EB}"/>
    <cellStyle name="Normal 8 49 2 3" xfId="25649" xr:uid="{660F8F29-452E-440D-AF55-F6A9C0F0FB8F}"/>
    <cellStyle name="Normal 8 49 2 4" xfId="31347" xr:uid="{FF39FCBC-EEF7-4591-93B5-218B53AA1A0B}"/>
    <cellStyle name="Normal 8 49 2 5" xfId="37045" xr:uid="{464A3626-ADBC-402E-9DBC-93A838964E99}"/>
    <cellStyle name="Normal 8 49 3" xfId="11303" xr:uid="{4126CD1D-C277-4C07-A2F5-0090B1188A08}"/>
    <cellStyle name="Normal 8 49 4" xfId="11304" xr:uid="{ED0B3A1F-B84D-4F56-8A28-4E8A980F3E9E}"/>
    <cellStyle name="Normal 8 49 5" xfId="19112" xr:uid="{EECA66DD-6772-4C4F-A12E-46339AD674A2}"/>
    <cellStyle name="Normal 8 49 6" xfId="25648" xr:uid="{6EC0DE8D-9447-4E74-8F32-6F1DF75DAD0F}"/>
    <cellStyle name="Normal 8 49 7" xfId="31346" xr:uid="{8EFA67D3-A1A3-4093-837B-0A97854F8CDF}"/>
    <cellStyle name="Normal 8 49 8" xfId="37044" xr:uid="{B9414F29-E356-4083-A3F2-AE6062183214}"/>
    <cellStyle name="Normal 8 5" xfId="11305" xr:uid="{F32AB0D5-8252-4906-BAE4-CEA20C1E0F47}"/>
    <cellStyle name="Normal 8 5 2" xfId="11306" xr:uid="{55247C6A-18DC-43AE-B441-15A5A03C75FD}"/>
    <cellStyle name="Normal 8 5 2 2" xfId="19115" xr:uid="{A2199DC2-57A8-4437-B7B0-0AF0A9FB1E8E}"/>
    <cellStyle name="Normal 8 5 2 3" xfId="25651" xr:uid="{2DD05DF1-FEC9-40C1-B40F-FD32DCFE5D5B}"/>
    <cellStyle name="Normal 8 5 2 4" xfId="31349" xr:uid="{68FE003A-30DF-4F59-B8E4-883FC9E80986}"/>
    <cellStyle name="Normal 8 5 2 5" xfId="37047" xr:uid="{C25536E9-89CE-42D5-9F65-FEFFEB2FFB6A}"/>
    <cellStyle name="Normal 8 5 3" xfId="11307" xr:uid="{04570346-8E99-42E0-99F4-FD0ABC267AF7}"/>
    <cellStyle name="Normal 8 5 4" xfId="11308" xr:uid="{FA861EE7-40B7-4424-87CD-FBF5D2E7614C}"/>
    <cellStyle name="Normal 8 5 5" xfId="19114" xr:uid="{D99D6A4A-B7BB-49FB-93A7-6090F3E84D52}"/>
    <cellStyle name="Normal 8 5 6" xfId="25650" xr:uid="{F265D190-6E61-41BE-8391-403DB5CAB619}"/>
    <cellStyle name="Normal 8 5 7" xfId="31348" xr:uid="{5988230A-B367-46D3-B4FA-B68FCCC849CC}"/>
    <cellStyle name="Normal 8 5 8" xfId="37046" xr:uid="{24DF435F-96C2-47DF-A177-F36A393718DD}"/>
    <cellStyle name="Normal 8 50" xfId="11309" xr:uid="{D5E6693A-C23A-4588-B99C-BB98018E8B4B}"/>
    <cellStyle name="Normal 8 50 2" xfId="11310" xr:uid="{DE9918D5-EFF0-497D-9955-AED926001C5A}"/>
    <cellStyle name="Normal 8 50 2 2" xfId="19117" xr:uid="{16BC048D-0E1E-42DE-A84A-5E6ED215E841}"/>
    <cellStyle name="Normal 8 50 2 3" xfId="25653" xr:uid="{267A87DE-9A35-45EC-A09D-DD688619AB2C}"/>
    <cellStyle name="Normal 8 50 2 4" xfId="31351" xr:uid="{07B83253-A344-4804-9B28-ED86839C6791}"/>
    <cellStyle name="Normal 8 50 2 5" xfId="37049" xr:uid="{28257A4F-C2DE-4EB8-AD8F-FFE605756CBD}"/>
    <cellStyle name="Normal 8 50 3" xfId="11311" xr:uid="{F3282FB4-863C-4CDE-B7D6-43B6C743F939}"/>
    <cellStyle name="Normal 8 50 4" xfId="11312" xr:uid="{C426EC6B-E8A6-4F07-B2A8-3CF6E4C2B233}"/>
    <cellStyle name="Normal 8 50 5" xfId="19116" xr:uid="{00617981-D5F8-44E2-A4C8-42EE35D50EA1}"/>
    <cellStyle name="Normal 8 50 6" xfId="25652" xr:uid="{B595889A-271B-467E-8710-1BD8B8A23443}"/>
    <cellStyle name="Normal 8 50 7" xfId="31350" xr:uid="{A09AE3DF-A1D0-4FFB-B7A1-B190566515DA}"/>
    <cellStyle name="Normal 8 50 8" xfId="37048" xr:uid="{EE33EBE2-78EB-4CDD-99E6-B5FBF999E029}"/>
    <cellStyle name="Normal 8 51" xfId="11313" xr:uid="{DA1C8943-A6BA-4827-9B77-B2D7257318EC}"/>
    <cellStyle name="Normal 8 51 2" xfId="11314" xr:uid="{9CA4DD2B-9B99-4474-BE15-76BEC5FB639D}"/>
    <cellStyle name="Normal 8 51 2 2" xfId="19119" xr:uid="{21A89520-AE36-4137-9D0F-55DA44E45111}"/>
    <cellStyle name="Normal 8 51 2 3" xfId="25655" xr:uid="{71618CFB-E8A5-408D-93EB-2937ED2D4D84}"/>
    <cellStyle name="Normal 8 51 2 4" xfId="31353" xr:uid="{48E63D46-B047-4DD6-8DF5-790984D6C3DA}"/>
    <cellStyle name="Normal 8 51 2 5" xfId="37051" xr:uid="{0EFD6DEF-3E9F-4003-BC3B-A20171B16129}"/>
    <cellStyle name="Normal 8 51 3" xfId="11315" xr:uid="{EA7F7C66-37D9-4A49-B476-3EC538F7BC95}"/>
    <cellStyle name="Normal 8 51 4" xfId="11316" xr:uid="{DC022683-38B3-42D7-9202-D364E8F8034C}"/>
    <cellStyle name="Normal 8 51 5" xfId="19118" xr:uid="{6EEC5D1D-1F81-4547-8FAB-9D51FC50BA87}"/>
    <cellStyle name="Normal 8 51 6" xfId="25654" xr:uid="{DBCCF0D2-3DE3-4EC9-8A66-D81C244BB2C8}"/>
    <cellStyle name="Normal 8 51 7" xfId="31352" xr:uid="{3A86BF7E-8653-4765-B3F0-93CBB3BE8ACA}"/>
    <cellStyle name="Normal 8 51 8" xfId="37050" xr:uid="{0E0E9DFA-6FD4-4B3F-9DAC-692A568FEB65}"/>
    <cellStyle name="Normal 8 52" xfId="11317" xr:uid="{0E05E4AE-6E55-47A2-A710-2FF0D6AC183F}"/>
    <cellStyle name="Normal 8 52 2" xfId="11318" xr:uid="{6E73324F-DEC5-422F-BEBE-F5F1DE026C39}"/>
    <cellStyle name="Normal 8 52 2 2" xfId="19121" xr:uid="{A372FC0D-67B7-49A0-B378-21F5927EC8AB}"/>
    <cellStyle name="Normal 8 52 2 3" xfId="25657" xr:uid="{1569A1D1-727D-4D54-B7BF-671CB228188B}"/>
    <cellStyle name="Normal 8 52 2 4" xfId="31355" xr:uid="{2134FEEE-8850-4221-8C18-A4752CD7DA50}"/>
    <cellStyle name="Normal 8 52 2 5" xfId="37053" xr:uid="{10C5ED31-73B2-493A-9E3E-0D3C77BD40E6}"/>
    <cellStyle name="Normal 8 52 3" xfId="11319" xr:uid="{3B1B7F99-A561-43A6-9BBA-53AA3275786D}"/>
    <cellStyle name="Normal 8 52 4" xfId="11320" xr:uid="{244C775C-8954-4E25-906B-DBBBB0247B97}"/>
    <cellStyle name="Normal 8 52 5" xfId="19120" xr:uid="{EB0AD3F8-F776-4173-AFF6-6C176B3BA28B}"/>
    <cellStyle name="Normal 8 52 6" xfId="25656" xr:uid="{C4B2DFB5-A41D-448C-B95B-E44CA6F57AED}"/>
    <cellStyle name="Normal 8 52 7" xfId="31354" xr:uid="{DF3553E4-0F96-4C30-BFCE-CBE1A9331DC4}"/>
    <cellStyle name="Normal 8 52 8" xfId="37052" xr:uid="{6AA20EAC-EBBD-4D48-882D-C8C54FEDF4AA}"/>
    <cellStyle name="Normal 8 53" xfId="11321" xr:uid="{B837E274-C276-4E06-B122-89FC82A7509B}"/>
    <cellStyle name="Normal 8 53 2" xfId="11322" xr:uid="{F0D9B3C9-5D01-44F4-BE91-B2272D9D5F3D}"/>
    <cellStyle name="Normal 8 53 2 2" xfId="19123" xr:uid="{58A8DF69-F0E8-41B0-9F73-B8A79360B133}"/>
    <cellStyle name="Normal 8 53 2 3" xfId="25659" xr:uid="{336CC890-A309-4EF9-B6B9-02A318A0C47B}"/>
    <cellStyle name="Normal 8 53 2 4" xfId="31357" xr:uid="{9041F385-2D02-49B9-8F77-08CAE731D5F9}"/>
    <cellStyle name="Normal 8 53 2 5" xfId="37055" xr:uid="{D7BEAAB2-7E99-4239-903D-BC4638C27E27}"/>
    <cellStyle name="Normal 8 53 3" xfId="11323" xr:uid="{E82EFC15-1C2F-47FF-9775-E0FDC4FAD1B1}"/>
    <cellStyle name="Normal 8 53 4" xfId="11324" xr:uid="{5038E2D1-C914-423F-88DF-E24E963E8D21}"/>
    <cellStyle name="Normal 8 53 5" xfId="19122" xr:uid="{A0EE7C12-3CBE-421B-ABA9-25D4333426DB}"/>
    <cellStyle name="Normal 8 53 6" xfId="25658" xr:uid="{A11221DB-3483-45B2-B0C6-D37BAB9BC2D5}"/>
    <cellStyle name="Normal 8 53 7" xfId="31356" xr:uid="{F94025BB-DD7D-4024-B3C0-E6CB3F5E0D63}"/>
    <cellStyle name="Normal 8 53 8" xfId="37054" xr:uid="{3848C5BC-9B14-4770-BEBD-831FBA0E2FB4}"/>
    <cellStyle name="Normal 8 54" xfId="11325" xr:uid="{BB93810C-7290-4F7E-AF41-F82BA96A8F01}"/>
    <cellStyle name="Normal 8 54 2" xfId="19124" xr:uid="{1BEFD771-D4CB-408A-8E1B-4D9CAE58FED9}"/>
    <cellStyle name="Normal 8 54 3" xfId="25660" xr:uid="{34957E90-A458-4FC2-A113-4727FF7F1684}"/>
    <cellStyle name="Normal 8 54 4" xfId="31358" xr:uid="{8D9BBA6A-F448-4198-BFAD-18CA75A2233D}"/>
    <cellStyle name="Normal 8 54 5" xfId="37056" xr:uid="{64A7AC22-C007-4D84-BDF6-4C017A5BC197}"/>
    <cellStyle name="Normal 8 55" xfId="11326" xr:uid="{FA0F3018-7F42-41D4-87EC-FD93C3CF3E00}"/>
    <cellStyle name="Normal 8 55 2" xfId="19125" xr:uid="{B0DD5498-5680-4CDA-975D-A5B80D5F3E7B}"/>
    <cellStyle name="Normal 8 55 3" xfId="25661" xr:uid="{B52D420F-C63B-4044-9E9F-2EF94E942ABA}"/>
    <cellStyle name="Normal 8 55 4" xfId="31359" xr:uid="{C68FED74-E630-4671-B0B2-0858989F8521}"/>
    <cellStyle name="Normal 8 55 5" xfId="37057" xr:uid="{FE287DBA-EC40-49F6-8764-7D63700513A4}"/>
    <cellStyle name="Normal 8 56" xfId="11327" xr:uid="{4BB5949D-61B5-41B9-BC6B-E71F4F397883}"/>
    <cellStyle name="Normal 8 56 2" xfId="19126" xr:uid="{AA0B92B4-1C5E-450D-A4DE-BE2BFCA182F7}"/>
    <cellStyle name="Normal 8 56 3" xfId="25662" xr:uid="{DF52B366-353C-4F75-9310-5641FF68AC9E}"/>
    <cellStyle name="Normal 8 56 4" xfId="31360" xr:uid="{B0536495-2877-4F7F-B54B-AF5198216DE5}"/>
    <cellStyle name="Normal 8 56 5" xfId="37058" xr:uid="{7A7FF93D-CC95-4DA5-93C4-49EB8C10A3D2}"/>
    <cellStyle name="Normal 8 57" xfId="11328" xr:uid="{ED28887B-542E-4D15-951E-184B995205B3}"/>
    <cellStyle name="Normal 8 57 2" xfId="19127" xr:uid="{01A595DE-BA45-4651-B4A6-478EA8C754BA}"/>
    <cellStyle name="Normal 8 57 3" xfId="25663" xr:uid="{CCDF272D-0182-4CEB-9217-708562533E19}"/>
    <cellStyle name="Normal 8 57 4" xfId="31361" xr:uid="{1ADB809F-6352-4EEA-BF8A-3DC1C6F5466D}"/>
    <cellStyle name="Normal 8 57 5" xfId="37059" xr:uid="{55D018E7-4FE5-4245-8873-FDA59710C2F7}"/>
    <cellStyle name="Normal 8 58" xfId="11329" xr:uid="{4795FE20-E4DA-4557-B14B-4B0A4DD198B0}"/>
    <cellStyle name="Normal 8 58 2" xfId="19128" xr:uid="{538E6185-6C6A-46D9-8B18-7A39969792AB}"/>
    <cellStyle name="Normal 8 58 3" xfId="25664" xr:uid="{5EDD2FDF-D325-451C-9DCD-1744B74720D6}"/>
    <cellStyle name="Normal 8 58 4" xfId="31362" xr:uid="{DAF90A91-3E30-4DF3-BC71-D89A5B1A2A9A}"/>
    <cellStyle name="Normal 8 58 5" xfId="37060" xr:uid="{37E13C31-39C6-45AD-9925-54049BF20295}"/>
    <cellStyle name="Normal 8 59" xfId="11330" xr:uid="{0FDC2DCA-D860-4514-ACD9-D8CEB4778F3E}"/>
    <cellStyle name="Normal 8 59 2" xfId="19129" xr:uid="{D7ABB4A0-B5A6-4FC9-8724-B37364EB6B3B}"/>
    <cellStyle name="Normal 8 59 3" xfId="25665" xr:uid="{B3540C0B-D5A9-4AC1-AB29-B19C73E1D627}"/>
    <cellStyle name="Normal 8 59 4" xfId="31363" xr:uid="{EFA5EAC4-40A3-46B2-A855-187B3FCDDD79}"/>
    <cellStyle name="Normal 8 59 5" xfId="37061" xr:uid="{C70D58E9-FCD2-4FCA-A352-CD73909A3D65}"/>
    <cellStyle name="Normal 8 6" xfId="11331" xr:uid="{34DFB940-4D62-4EF1-8C7B-4A072A4C265D}"/>
    <cellStyle name="Normal 8 6 2" xfId="11332" xr:uid="{F1187DCF-0D0A-4DFD-A14A-483CF2E81B5B}"/>
    <cellStyle name="Normal 8 6 3" xfId="11333" xr:uid="{38A339E1-FB0C-4A3F-BFB7-7806D729E38A}"/>
    <cellStyle name="Normal 8 6 4" xfId="11334" xr:uid="{6262C4F3-BDBC-41A0-8FCB-CD3A6D35C119}"/>
    <cellStyle name="Normal 8 6 5" xfId="11335" xr:uid="{4F1F4370-28A5-4548-9500-01F8C2A7A320}"/>
    <cellStyle name="Normal 8 6 6" xfId="11336" xr:uid="{D8BDF1AA-3366-403A-864A-908649D9EAB0}"/>
    <cellStyle name="Normal 8 6 7" xfId="11337" xr:uid="{9B70FAC2-EFF3-4ED9-B839-394691129164}"/>
    <cellStyle name="Normal 8 6 8" xfId="11338" xr:uid="{C8701D38-5386-43DF-8F29-91526244CD20}"/>
    <cellStyle name="Normal 8 6 9" xfId="11339" xr:uid="{FC60ACD4-A51B-471A-97E3-6E015803C730}"/>
    <cellStyle name="Normal 8 60" xfId="11340" xr:uid="{6E4E9E3F-7A14-4C22-89FC-23FA42CFDF35}"/>
    <cellStyle name="Normal 8 60 2" xfId="19130" xr:uid="{37E77D03-3F94-41D0-BF0B-609C03FF731E}"/>
    <cellStyle name="Normal 8 60 3" xfId="25666" xr:uid="{E564D48D-D484-4A9D-BC21-6F1175616418}"/>
    <cellStyle name="Normal 8 60 4" xfId="31364" xr:uid="{69992352-0EEA-4050-9536-ADD30B60AF63}"/>
    <cellStyle name="Normal 8 60 5" xfId="37062" xr:uid="{A7BA65EC-7115-4B93-813A-C67B045E7351}"/>
    <cellStyle name="Normal 8 61" xfId="11341" xr:uid="{CBC2E1DC-6AA1-4F98-9FF0-19601E242DDF}"/>
    <cellStyle name="Normal 8 61 2" xfId="19131" xr:uid="{2763412D-3466-46C0-9658-75102B9BE4DB}"/>
    <cellStyle name="Normal 8 61 3" xfId="25667" xr:uid="{249E6FB0-09EF-4876-A0DF-F2F316C74B74}"/>
    <cellStyle name="Normal 8 61 4" xfId="31365" xr:uid="{4D7616FE-28DF-4E7A-9A3F-58C5C57B8832}"/>
    <cellStyle name="Normal 8 61 5" xfId="37063" xr:uid="{DAF2F0BF-4BB3-4961-9FA6-BA8DB2946857}"/>
    <cellStyle name="Normal 8 62" xfId="11342" xr:uid="{AD52D597-5ABC-41BF-B774-9E2432D4BDC0}"/>
    <cellStyle name="Normal 8 62 2" xfId="19132" xr:uid="{EE379AE2-5E00-44D0-B1FF-390E8EB3A994}"/>
    <cellStyle name="Normal 8 62 3" xfId="25668" xr:uid="{095C3E0D-3A21-4D76-BA20-C07998453719}"/>
    <cellStyle name="Normal 8 62 4" xfId="31366" xr:uid="{11D07103-9D4E-494B-9445-FC1898CFBFB6}"/>
    <cellStyle name="Normal 8 62 5" xfId="37064" xr:uid="{5FB46A21-D543-4F59-AB71-73966CE93968}"/>
    <cellStyle name="Normal 8 63" xfId="11343" xr:uid="{8A6AE96A-4C3F-449B-B5AB-F8D0DDBCC82C}"/>
    <cellStyle name="Normal 8 63 2" xfId="19133" xr:uid="{6BFD174F-2A1A-471D-B981-4EB79B85E2AA}"/>
    <cellStyle name="Normal 8 63 3" xfId="25669" xr:uid="{65FE7B23-9F3A-4DBA-864A-DBEF8E73D6C5}"/>
    <cellStyle name="Normal 8 63 4" xfId="31367" xr:uid="{85F26783-068D-4D7C-A63A-BD38E560F912}"/>
    <cellStyle name="Normal 8 63 5" xfId="37065" xr:uid="{EB3232BF-119C-4BE0-A2FD-D90C9A3C7383}"/>
    <cellStyle name="Normal 8 64" xfId="11344" xr:uid="{19270DF0-05FF-4246-8526-9ADD880758B8}"/>
    <cellStyle name="Normal 8 64 2" xfId="19134" xr:uid="{CDC362D1-AF9A-427F-A1AE-7C881E3912D6}"/>
    <cellStyle name="Normal 8 64 3" xfId="25670" xr:uid="{AE1D2AEC-8E56-4C67-9CBD-0FA49A389666}"/>
    <cellStyle name="Normal 8 64 4" xfId="31368" xr:uid="{49FF43AD-AC5F-465F-8C83-C86EA59D96B3}"/>
    <cellStyle name="Normal 8 64 5" xfId="37066" xr:uid="{38E068D2-A0AE-46D5-8B2F-3B4A9BB519F3}"/>
    <cellStyle name="Normal 8 7" xfId="11345" xr:uid="{F6072B9C-2966-44B9-B43F-8D8B87341920}"/>
    <cellStyle name="Normal 8 7 2" xfId="11346" xr:uid="{49E15191-C43A-4D5D-A0DE-94BAE451EA33}"/>
    <cellStyle name="Normal 8 7 2 2" xfId="19135" xr:uid="{E1DD88ED-8A68-429B-907B-069079E8826F}"/>
    <cellStyle name="Normal 8 7 2 3" xfId="25671" xr:uid="{157C79EF-5DA2-4AC4-94DB-FB075CF3AD03}"/>
    <cellStyle name="Normal 8 7 2 4" xfId="31369" xr:uid="{70FE7C91-E238-44D7-A646-69D37B6C98EB}"/>
    <cellStyle name="Normal 8 7 2 5" xfId="37067" xr:uid="{D9A45B65-06CA-481A-9A50-2770AF964E47}"/>
    <cellStyle name="Normal 8 7 3" xfId="11347" xr:uid="{37CBB707-01FE-4FA9-B52E-26EBEBBEF2C5}"/>
    <cellStyle name="Normal 8 7 4" xfId="11348" xr:uid="{00801AE0-44B3-486D-8969-5E7FEF94BE1D}"/>
    <cellStyle name="Normal 8 8" xfId="11349" xr:uid="{6C8FAD4A-26DC-4D1E-9F29-E023502900EA}"/>
    <cellStyle name="Normal 8 8 2" xfId="11350" xr:uid="{FE7D24CB-ECE1-471A-BBCF-03C43BDE772E}"/>
    <cellStyle name="Normal 8 8 2 2" xfId="19136" xr:uid="{28AD1ABE-696F-4486-B2C6-B3AD9B36F839}"/>
    <cellStyle name="Normal 8 8 2 3" xfId="25672" xr:uid="{578474E0-1080-484C-BC6D-DF5DDF0F3E97}"/>
    <cellStyle name="Normal 8 8 2 4" xfId="31370" xr:uid="{1F2E3F05-5300-403D-803D-34F15DDB66EC}"/>
    <cellStyle name="Normal 8 8 2 5" xfId="37068" xr:uid="{72A6B257-743E-40B8-929A-6D98C533004C}"/>
    <cellStyle name="Normal 8 8 3" xfId="11351" xr:uid="{48A634FF-9C3E-46AB-85A0-C8AFC3C508DA}"/>
    <cellStyle name="Normal 8 8 4" xfId="11352" xr:uid="{B5889B0A-DD6A-4628-80A5-8D575314DB35}"/>
    <cellStyle name="Normal 8 9" xfId="11353" xr:uid="{83CFA499-88E8-4141-8B92-4018118B1EB5}"/>
    <cellStyle name="Normal 8 9 2" xfId="11354" xr:uid="{35777C77-BE43-4614-B15A-B60D04F12331}"/>
    <cellStyle name="Normal 8 9 2 2" xfId="19137" xr:uid="{7C358830-E925-4944-808A-22B89E30A2AA}"/>
    <cellStyle name="Normal 8 9 2 3" xfId="25673" xr:uid="{FA0B6DFB-474B-4973-A448-BEA7A6FEC1C9}"/>
    <cellStyle name="Normal 8 9 2 4" xfId="31371" xr:uid="{D2932DE4-9C72-471F-BF4B-24313CCEB0E3}"/>
    <cellStyle name="Normal 8 9 2 5" xfId="37069" xr:uid="{A20A8540-B5FD-489C-BFA9-BA5526DF9DC8}"/>
    <cellStyle name="Normal 8 9 3" xfId="11355" xr:uid="{A657E275-59BD-4FC8-A54C-B4D56FEE81C3}"/>
    <cellStyle name="Normal 8 9 4" xfId="11356" xr:uid="{DB37ABE6-D37E-43C4-BA3C-6A3D9C5C1EAE}"/>
    <cellStyle name="Normal 80" xfId="1254" xr:uid="{40ADD438-B325-4399-A65E-E2F1A75E7982}"/>
    <cellStyle name="Normal 80 10" xfId="11357" xr:uid="{4A53E242-B2C5-477C-AFA3-39F172999CF4}"/>
    <cellStyle name="Normal 80 10 2" xfId="11358" xr:uid="{EC609887-E8D3-4CEB-8356-5427C6FA241A}"/>
    <cellStyle name="Normal 80 10 2 2" xfId="19139" xr:uid="{6E678ABC-9BCF-480A-8ABC-479E423EF078}"/>
    <cellStyle name="Normal 80 10 2 3" xfId="25675" xr:uid="{B4108B54-FB26-4F86-9CA2-CACE1423E65C}"/>
    <cellStyle name="Normal 80 10 2 4" xfId="31373" xr:uid="{39C2780A-3639-4BCF-8DF8-6960920B1705}"/>
    <cellStyle name="Normal 80 10 2 5" xfId="37071" xr:uid="{5F945960-D83C-4966-9ACB-E5556C9C6081}"/>
    <cellStyle name="Normal 80 10 3" xfId="11359" xr:uid="{D6001DE2-41FD-4E5D-AC45-C4987261C47C}"/>
    <cellStyle name="Normal 80 10 4" xfId="11360" xr:uid="{5483EE1D-8C8D-42F2-8493-5DA31FAD0012}"/>
    <cellStyle name="Normal 80 10 5" xfId="19138" xr:uid="{1FCD3BDC-7B68-40CB-A38B-FBA1A2A431E6}"/>
    <cellStyle name="Normal 80 10 6" xfId="25674" xr:uid="{CDD31C11-875D-4AAE-8A57-7ADE269B25C3}"/>
    <cellStyle name="Normal 80 10 7" xfId="31372" xr:uid="{A76553E3-4BBC-4AE5-B775-AC49039B80EB}"/>
    <cellStyle name="Normal 80 10 8" xfId="37070" xr:uid="{57143132-B805-4FCC-B5AC-DB3395536922}"/>
    <cellStyle name="Normal 80 11" xfId="11361" xr:uid="{30A2AC92-F24F-4C22-99EB-08BF29C3A637}"/>
    <cellStyle name="Normal 80 11 2" xfId="11362" xr:uid="{67C1DA83-0D97-4123-BB11-EC15D2C93138}"/>
    <cellStyle name="Normal 80 11 2 2" xfId="19141" xr:uid="{AB08ED0D-8F87-4A0D-A8A0-EBD3D0062D6B}"/>
    <cellStyle name="Normal 80 11 2 3" xfId="25677" xr:uid="{9ABA8A67-4B5C-442F-A55C-CE8A15B44FD1}"/>
    <cellStyle name="Normal 80 11 2 4" xfId="31375" xr:uid="{029B6680-6A13-411C-A82A-99E8CA5A769B}"/>
    <cellStyle name="Normal 80 11 2 5" xfId="37073" xr:uid="{4449AB1A-C5F8-44C9-99A4-C94DE94BF3F6}"/>
    <cellStyle name="Normal 80 11 3" xfId="11363" xr:uid="{CF863CF3-6647-49C8-A649-3A911E9466F4}"/>
    <cellStyle name="Normal 80 11 4" xfId="11364" xr:uid="{6CF00C70-E7A9-42ED-925A-968E634A22CF}"/>
    <cellStyle name="Normal 80 11 5" xfId="19140" xr:uid="{7D63F14E-C583-4F9D-A749-B1AF279AA12E}"/>
    <cellStyle name="Normal 80 11 6" xfId="25676" xr:uid="{8D44D14D-C8D2-405F-B32E-A0EF4B02EE01}"/>
    <cellStyle name="Normal 80 11 7" xfId="31374" xr:uid="{CBB63818-27B7-4820-A2CC-0024596B14D9}"/>
    <cellStyle name="Normal 80 11 8" xfId="37072" xr:uid="{9245ECBA-B0C7-4D90-BA23-E7BA1044086B}"/>
    <cellStyle name="Normal 80 12" xfId="11365" xr:uid="{FDE02A07-4BF0-448A-9EFE-6810C2C3DF59}"/>
    <cellStyle name="Normal 80 12 2" xfId="11366" xr:uid="{0C5DFDA0-47C2-4DD2-8DF2-EB68D2F11D64}"/>
    <cellStyle name="Normal 80 12 2 2" xfId="19143" xr:uid="{61690FAD-C20D-4662-AFDB-85FB2419DE6D}"/>
    <cellStyle name="Normal 80 12 2 3" xfId="25679" xr:uid="{9819C5F8-AB6E-4AC7-8348-9E744A02642C}"/>
    <cellStyle name="Normal 80 12 2 4" xfId="31377" xr:uid="{1805F434-403F-4413-BBFB-924B229F80B4}"/>
    <cellStyle name="Normal 80 12 2 5" xfId="37075" xr:uid="{75A93DF3-A149-400E-8F4B-785487BA69ED}"/>
    <cellStyle name="Normal 80 12 3" xfId="11367" xr:uid="{03CCCB67-ACF2-49CC-A35A-6014E204A4F1}"/>
    <cellStyle name="Normal 80 12 4" xfId="11368" xr:uid="{B03628B7-95EC-4A7B-995E-70AEBB14D17B}"/>
    <cellStyle name="Normal 80 12 5" xfId="19142" xr:uid="{2C8AC4FE-1724-4A60-8A89-433F84BB522C}"/>
    <cellStyle name="Normal 80 12 6" xfId="25678" xr:uid="{42090EF6-D75F-4601-910F-444D2ED2C3D2}"/>
    <cellStyle name="Normal 80 12 7" xfId="31376" xr:uid="{CDD003AD-5FF6-4F23-80F1-CD0ADD812F6A}"/>
    <cellStyle name="Normal 80 12 8" xfId="37074" xr:uid="{825F55ED-3735-4375-9DAC-3DC2D289D736}"/>
    <cellStyle name="Normal 80 13" xfId="11369" xr:uid="{162E7B0B-FF7A-4F9B-A315-9496C02008F2}"/>
    <cellStyle name="Normal 80 13 2" xfId="11370" xr:uid="{15ED2B27-B741-4525-9D4A-1F656B1277C1}"/>
    <cellStyle name="Normal 80 13 2 2" xfId="19145" xr:uid="{E8850DDF-EB3C-4946-A6BB-9C379B79FC31}"/>
    <cellStyle name="Normal 80 13 2 3" xfId="25681" xr:uid="{135BA61C-E9E2-4A06-A2AA-C326C60F0E76}"/>
    <cellStyle name="Normal 80 13 2 4" xfId="31379" xr:uid="{4633A165-5D20-4CDB-BDBA-D2E856310181}"/>
    <cellStyle name="Normal 80 13 2 5" xfId="37077" xr:uid="{F7749457-AF74-4D12-982A-8DE7983138FA}"/>
    <cellStyle name="Normal 80 13 3" xfId="11371" xr:uid="{4E400FEA-1B6B-4597-B5E0-3967AB4DE0E7}"/>
    <cellStyle name="Normal 80 13 4" xfId="11372" xr:uid="{6DEBB2CD-6093-4F8E-9611-804DC2809AD5}"/>
    <cellStyle name="Normal 80 13 5" xfId="19144" xr:uid="{0AF1F173-7BFF-4E8C-BF67-A03D4BA9E5B7}"/>
    <cellStyle name="Normal 80 13 6" xfId="25680" xr:uid="{6BE2DAB5-2231-4AF6-8E8B-AAEFC090454E}"/>
    <cellStyle name="Normal 80 13 7" xfId="31378" xr:uid="{E572550A-F7B9-40DF-835D-F5B40CC72E7E}"/>
    <cellStyle name="Normal 80 13 8" xfId="37076" xr:uid="{6B65E1C6-86EB-43C3-BED3-4284EC57D09B}"/>
    <cellStyle name="Normal 80 14" xfId="11373" xr:uid="{0F7535EE-E86A-45A3-A2C9-3F5EB0FA3F11}"/>
    <cellStyle name="Normal 80 14 2" xfId="11374" xr:uid="{95FCC886-EF39-434F-AB6E-DEDF6029D429}"/>
    <cellStyle name="Normal 80 14 2 2" xfId="19147" xr:uid="{65D8CE7F-14B2-48CF-85FA-7AC2630661E8}"/>
    <cellStyle name="Normal 80 14 2 3" xfId="25683" xr:uid="{C9933BDD-9BBA-4F33-BAF4-DC49471BF320}"/>
    <cellStyle name="Normal 80 14 2 4" xfId="31381" xr:uid="{F4ACAF2B-ABEA-4655-AEC9-FD097BD4088C}"/>
    <cellStyle name="Normal 80 14 2 5" xfId="37079" xr:uid="{62468F17-0E46-48AB-8EFF-A488F7C3CE5E}"/>
    <cellStyle name="Normal 80 14 3" xfId="11375" xr:uid="{86251D5A-B1E4-430C-969E-6DBD6581CF31}"/>
    <cellStyle name="Normal 80 14 4" xfId="11376" xr:uid="{6279DC26-5366-4D87-8FDD-1FAF4D1DC683}"/>
    <cellStyle name="Normal 80 14 5" xfId="19146" xr:uid="{3E551F9E-88BE-4F28-86E5-A98D59129219}"/>
    <cellStyle name="Normal 80 14 6" xfId="25682" xr:uid="{CD1BE563-E5EF-42D8-93B1-784F3191D175}"/>
    <cellStyle name="Normal 80 14 7" xfId="31380" xr:uid="{0B698F1C-D5DD-450E-B074-24C8552C36FA}"/>
    <cellStyle name="Normal 80 14 8" xfId="37078" xr:uid="{DB2A5E1F-88CE-4EC9-B0F9-06CD5583D455}"/>
    <cellStyle name="Normal 80 15" xfId="11377" xr:uid="{0953807F-5BDF-450B-A243-F5DC07BACFC6}"/>
    <cellStyle name="Normal 80 15 2" xfId="11378" xr:uid="{78E1E694-8C3D-4243-A26D-4026004B49BD}"/>
    <cellStyle name="Normal 80 15 2 2" xfId="19149" xr:uid="{A41E61DD-3D64-4FF4-8BE0-C64A7D48ECED}"/>
    <cellStyle name="Normal 80 15 2 3" xfId="25685" xr:uid="{333447B1-B6E9-4AA4-A5A1-88A614BA5535}"/>
    <cellStyle name="Normal 80 15 2 4" xfId="31383" xr:uid="{3C2D7E85-AB94-45B1-A628-AB8CC660CA9B}"/>
    <cellStyle name="Normal 80 15 2 5" xfId="37081" xr:uid="{20C0516D-85FE-4F78-93A3-682CBFCA5085}"/>
    <cellStyle name="Normal 80 15 3" xfId="11379" xr:uid="{55742982-A65E-455B-AB87-978BB9B5313A}"/>
    <cellStyle name="Normal 80 15 4" xfId="11380" xr:uid="{7EB19708-9E67-4B78-92B7-75DE643B13DD}"/>
    <cellStyle name="Normal 80 15 5" xfId="19148" xr:uid="{1684424B-AE87-4D14-9E4C-67030BB9ABB9}"/>
    <cellStyle name="Normal 80 15 6" xfId="25684" xr:uid="{61F26BD5-3390-4538-A00F-937AB2E308E4}"/>
    <cellStyle name="Normal 80 15 7" xfId="31382" xr:uid="{3FCD043E-76EA-44E3-9599-1718F3C37057}"/>
    <cellStyle name="Normal 80 15 8" xfId="37080" xr:uid="{7FC146DD-F824-4D8A-BFE0-C5DF336F90B7}"/>
    <cellStyle name="Normal 80 16" xfId="11381" xr:uid="{B7352E31-D680-47E4-9D9B-3D1603E77421}"/>
    <cellStyle name="Normal 80 16 2" xfId="11382" xr:uid="{88BC3C6E-1DD6-43DC-9209-1355AD8EB280}"/>
    <cellStyle name="Normal 80 16 2 2" xfId="19151" xr:uid="{8D5E29CD-265C-492D-81A1-1AB5277F0537}"/>
    <cellStyle name="Normal 80 16 2 3" xfId="25687" xr:uid="{E85B1EB1-748B-4C0A-BAB9-1339CD28DFC7}"/>
    <cellStyle name="Normal 80 16 2 4" xfId="31385" xr:uid="{8B5F30B0-B5A7-45F4-8D16-5984D15A30FB}"/>
    <cellStyle name="Normal 80 16 2 5" xfId="37083" xr:uid="{2A7C551F-B91B-45C2-9853-0ED5B280C39D}"/>
    <cellStyle name="Normal 80 16 3" xfId="11383" xr:uid="{879E7672-4C8B-4355-8991-FEF2321AB2C2}"/>
    <cellStyle name="Normal 80 16 4" xfId="11384" xr:uid="{EAFAA570-E370-4D3D-B38A-4885B4D8391A}"/>
    <cellStyle name="Normal 80 16 5" xfId="19150" xr:uid="{0B6E50DF-64D7-4170-B462-FD39D69430C0}"/>
    <cellStyle name="Normal 80 16 6" xfId="25686" xr:uid="{EE2122AB-0148-421E-A9E5-C4F2F11BD42D}"/>
    <cellStyle name="Normal 80 16 7" xfId="31384" xr:uid="{FB92C72D-89AC-46C7-A4D8-38308655D3DD}"/>
    <cellStyle name="Normal 80 16 8" xfId="37082" xr:uid="{8FDC8918-0506-4980-B603-92C42D00C477}"/>
    <cellStyle name="Normal 80 17" xfId="11385" xr:uid="{ECA5A816-5179-4965-8324-4F28AA4E23C6}"/>
    <cellStyle name="Normal 80 17 2" xfId="11386" xr:uid="{184AC620-7264-4A4F-9F03-A486CF06FEBA}"/>
    <cellStyle name="Normal 80 17 2 2" xfId="19153" xr:uid="{016D3840-8CAE-4743-9E88-43B121E4D4E4}"/>
    <cellStyle name="Normal 80 17 2 3" xfId="25689" xr:uid="{A8F07790-EE7C-406F-A12A-3001F02060AD}"/>
    <cellStyle name="Normal 80 17 2 4" xfId="31387" xr:uid="{5651E1A6-6499-4D87-A2C1-EBCCF6AD3362}"/>
    <cellStyle name="Normal 80 17 2 5" xfId="37085" xr:uid="{18B003A5-1112-4D2A-AC53-46960AD4071D}"/>
    <cellStyle name="Normal 80 17 3" xfId="11387" xr:uid="{08A4C50D-F93A-46C2-A870-E2201B52ED88}"/>
    <cellStyle name="Normal 80 17 4" xfId="11388" xr:uid="{7159AC78-FC04-468D-B8FE-DE9BF098DC18}"/>
    <cellStyle name="Normal 80 17 5" xfId="19152" xr:uid="{1E721DA2-B7C0-40B9-AE55-3ADE9AC18A16}"/>
    <cellStyle name="Normal 80 17 6" xfId="25688" xr:uid="{0AD6FA7A-A97B-4354-8CEA-A5314FADC6AB}"/>
    <cellStyle name="Normal 80 17 7" xfId="31386" xr:uid="{4E7CF4E6-A72E-4ACC-BF87-84C0FF7B78BE}"/>
    <cellStyle name="Normal 80 17 8" xfId="37084" xr:uid="{CFA22336-2D80-4F0F-A2C5-035C43017326}"/>
    <cellStyle name="Normal 80 18" xfId="11389" xr:uid="{F64FFD5C-0C25-4D0B-B9D2-19F4244F1590}"/>
    <cellStyle name="Normal 80 18 2" xfId="11390" xr:uid="{4A4EABA1-BB13-441A-9895-A41416EB2991}"/>
    <cellStyle name="Normal 80 18 2 2" xfId="19155" xr:uid="{2CA0E299-0AAE-4327-8EE2-3B1407A3AE8F}"/>
    <cellStyle name="Normal 80 18 2 3" xfId="25691" xr:uid="{01C3246F-7CEA-4AF5-8C32-48C6C237A8D0}"/>
    <cellStyle name="Normal 80 18 2 4" xfId="31389" xr:uid="{12CAC11B-CE98-4894-B40B-4251B9C3497D}"/>
    <cellStyle name="Normal 80 18 2 5" xfId="37087" xr:uid="{1B342F5E-1EF5-41AD-8122-8331E4E111C0}"/>
    <cellStyle name="Normal 80 18 3" xfId="11391" xr:uid="{80D59E70-B9A3-4B96-B841-5AC44EF261C2}"/>
    <cellStyle name="Normal 80 18 4" xfId="11392" xr:uid="{2A957934-E703-4B44-99CB-D200D90CC65B}"/>
    <cellStyle name="Normal 80 18 5" xfId="19154" xr:uid="{8419C9A0-5BCC-4814-9419-8FC018EC002A}"/>
    <cellStyle name="Normal 80 18 6" xfId="25690" xr:uid="{31E5FA90-AE5D-4C51-A91A-9E98C106DA14}"/>
    <cellStyle name="Normal 80 18 7" xfId="31388" xr:uid="{187825B4-DE6A-410E-870B-7DAA4CBC0229}"/>
    <cellStyle name="Normal 80 18 8" xfId="37086" xr:uid="{2315045A-ABDF-4626-9F22-7B52B6917A4E}"/>
    <cellStyle name="Normal 80 19" xfId="11393" xr:uid="{37281EBB-6BA8-4203-8B0C-C52401C3BC45}"/>
    <cellStyle name="Normal 80 19 2" xfId="11394" xr:uid="{B4DB75B2-9981-4E64-8DE3-8B9B15EFCAEE}"/>
    <cellStyle name="Normal 80 19 2 2" xfId="19157" xr:uid="{C50BE49C-5723-4F81-AF4E-4F849388664E}"/>
    <cellStyle name="Normal 80 19 2 3" xfId="25693" xr:uid="{1C55009C-43A9-4CB3-9E5A-561AF7CB58C7}"/>
    <cellStyle name="Normal 80 19 2 4" xfId="31391" xr:uid="{5E7E0C87-08E1-424F-815D-F3CB88B70E8C}"/>
    <cellStyle name="Normal 80 19 2 5" xfId="37089" xr:uid="{2F21471D-B495-4B86-A7CC-356D663A5E30}"/>
    <cellStyle name="Normal 80 19 3" xfId="11395" xr:uid="{458544E6-BE39-42FE-A358-2F15C3A33CD3}"/>
    <cellStyle name="Normal 80 19 4" xfId="11396" xr:uid="{54657A18-09DC-4A67-ABBD-6712F5971008}"/>
    <cellStyle name="Normal 80 19 5" xfId="19156" xr:uid="{F1618AF6-8F14-45BD-A09E-2604D55FE7F3}"/>
    <cellStyle name="Normal 80 19 6" xfId="25692" xr:uid="{03F0D7C7-DD33-4113-9D69-7903D776097A}"/>
    <cellStyle name="Normal 80 19 7" xfId="31390" xr:uid="{A0CDD248-1433-4056-9C14-AC003F851E42}"/>
    <cellStyle name="Normal 80 19 8" xfId="37088" xr:uid="{3B17A1DA-B68A-453B-938A-5AD05B6194EA}"/>
    <cellStyle name="Normal 80 2" xfId="1255" xr:uid="{04B0504D-A75C-40B4-AE29-068D6712BFE5}"/>
    <cellStyle name="Normal 80 2 2" xfId="11397" xr:uid="{A32ACE5C-B2F3-4B20-8C24-47B12A59DBD3}"/>
    <cellStyle name="Normal 80 2 2 2" xfId="19158" xr:uid="{4F6D8BED-752D-4656-A5AB-0ED2EFEFCCA9}"/>
    <cellStyle name="Normal 80 2 2 3" xfId="25694" xr:uid="{1F395278-2348-4FA2-AE3E-1834FBE92FCA}"/>
    <cellStyle name="Normal 80 2 2 4" xfId="31392" xr:uid="{535DA21B-477E-478D-910D-DC9DB2E63A0C}"/>
    <cellStyle name="Normal 80 2 2 5" xfId="37090" xr:uid="{2B520E63-6242-4A40-998F-2654C358F4D0}"/>
    <cellStyle name="Normal 80 2 3" xfId="11398" xr:uid="{B42337E0-C5A2-4711-A655-E96E55144DA0}"/>
    <cellStyle name="Normal 80 2 4" xfId="11399" xr:uid="{91E89540-02F7-42EA-8371-60166F4F156F}"/>
    <cellStyle name="Normal 80 20" xfId="11400" xr:uid="{DF070073-547F-42DE-9179-B41771A7E2FF}"/>
    <cellStyle name="Normal 80 20 2" xfId="19159" xr:uid="{D0B3DDCF-8607-466F-95A6-6C65F234A511}"/>
    <cellStyle name="Normal 80 20 3" xfId="25695" xr:uid="{6945D985-9CFD-4EA9-BFF7-C41115965B71}"/>
    <cellStyle name="Normal 80 20 4" xfId="31393" xr:uid="{53ACA9BC-549F-434C-9B0B-B8CD41899706}"/>
    <cellStyle name="Normal 80 20 5" xfId="37091" xr:uid="{D9F103E0-2317-4B18-A86E-6A5E0C362346}"/>
    <cellStyle name="Normal 80 21" xfId="11401" xr:uid="{82C86490-44AE-4509-9FBC-965BC02B8202}"/>
    <cellStyle name="Normal 80 21 2" xfId="19160" xr:uid="{57FEA313-C636-4141-AE93-FE8DE3C23E70}"/>
    <cellStyle name="Normal 80 21 3" xfId="25696" xr:uid="{A0906B57-0C2F-4FE1-A7E7-C76D2457E63F}"/>
    <cellStyle name="Normal 80 21 4" xfId="31394" xr:uid="{6DFDAA20-4076-47EC-B70E-C1629EFCE0BD}"/>
    <cellStyle name="Normal 80 21 5" xfId="37092" xr:uid="{8DFB3A06-ECAA-4626-AA78-CCB24E76DC46}"/>
    <cellStyle name="Normal 80 22" xfId="11402" xr:uid="{EDDCADD1-8BE1-4D98-AE13-EAC2A519B27E}"/>
    <cellStyle name="Normal 80 22 2" xfId="19161" xr:uid="{A92BA548-DF3C-40C5-BAF4-C2039573CFD3}"/>
    <cellStyle name="Normal 80 22 3" xfId="25697" xr:uid="{790DB8F2-5D03-4359-9F5D-DB4DA1511CFF}"/>
    <cellStyle name="Normal 80 22 4" xfId="31395" xr:uid="{64F8FEB4-4BC8-4773-9A08-E6C9606CE878}"/>
    <cellStyle name="Normal 80 22 5" xfId="37093" xr:uid="{3805CDD6-6AE4-443B-A4A8-F2F8373973A5}"/>
    <cellStyle name="Normal 80 23" xfId="11403" xr:uid="{F3EE7102-5E46-488E-BACB-12680BE4A0CA}"/>
    <cellStyle name="Normal 80 23 2" xfId="19162" xr:uid="{C2A17759-F708-49F1-B5AC-AE5B2B6CFE2C}"/>
    <cellStyle name="Normal 80 23 3" xfId="25698" xr:uid="{BFE1FD23-6AC1-4916-B5E3-4CA65BFE9529}"/>
    <cellStyle name="Normal 80 23 4" xfId="31396" xr:uid="{AFA32FC3-7A2C-4B58-AEDC-7CF5A755C4D7}"/>
    <cellStyle name="Normal 80 23 5" xfId="37094" xr:uid="{AB0D2730-D135-4E00-A0C1-2F555163C649}"/>
    <cellStyle name="Normal 80 24" xfId="11404" xr:uid="{91A7A2C8-C3DC-44B7-9360-F731BD519884}"/>
    <cellStyle name="Normal 80 24 2" xfId="19163" xr:uid="{257ED768-AF22-4591-A09B-D4D34AB73103}"/>
    <cellStyle name="Normal 80 24 3" xfId="25699" xr:uid="{C0C53F9E-D6B9-4CF4-90A9-F3D77A25424D}"/>
    <cellStyle name="Normal 80 24 4" xfId="31397" xr:uid="{D46E693F-FF24-45B0-984B-BA02EA1933DB}"/>
    <cellStyle name="Normal 80 24 5" xfId="37095" xr:uid="{29C03F3B-1253-4933-9058-FEC92DD536C3}"/>
    <cellStyle name="Normal 80 25" xfId="11405" xr:uid="{132A060D-BA59-4B59-B867-6AD8CF1FB10D}"/>
    <cellStyle name="Normal 80 25 2" xfId="19164" xr:uid="{7D100DE3-CD1C-4FC2-85D9-F55C191CE4ED}"/>
    <cellStyle name="Normal 80 25 3" xfId="25700" xr:uid="{65A80B0A-B92E-4057-9750-3C0AAA72FF8F}"/>
    <cellStyle name="Normal 80 25 4" xfId="31398" xr:uid="{6EF994A6-6C5F-4217-BE3B-0B0F637ADF26}"/>
    <cellStyle name="Normal 80 25 5" xfId="37096" xr:uid="{5CE0D340-E20D-48BC-82C1-1FF665756B83}"/>
    <cellStyle name="Normal 80 26" xfId="11406" xr:uid="{A31E8FD8-A5DE-4EC3-8AEB-E36E8EBEB3D2}"/>
    <cellStyle name="Normal 80 26 2" xfId="19165" xr:uid="{6D6AE993-86A6-436C-952E-B28B85CD7A0F}"/>
    <cellStyle name="Normal 80 26 3" xfId="25701" xr:uid="{F87BCC2F-0F08-4B07-A72D-667DC50E463A}"/>
    <cellStyle name="Normal 80 26 4" xfId="31399" xr:uid="{7F542921-8760-4CCC-82DE-56798CCD8114}"/>
    <cellStyle name="Normal 80 26 5" xfId="37097" xr:uid="{396AA0E7-DCD8-4F9A-BF90-A0C5EED63816}"/>
    <cellStyle name="Normal 80 27" xfId="11407" xr:uid="{73B91CD5-1EAB-4B75-A69D-BC8DD4C79B3D}"/>
    <cellStyle name="Normal 80 27 2" xfId="19166" xr:uid="{0F5CA3AC-86D0-48B6-9F27-8CE96942B71D}"/>
    <cellStyle name="Normal 80 27 3" xfId="25702" xr:uid="{39814161-807E-4CF0-AD20-F0BFF1244788}"/>
    <cellStyle name="Normal 80 27 4" xfId="31400" xr:uid="{78B4684D-E24B-4151-B7DC-2B0E6BCAE3D6}"/>
    <cellStyle name="Normal 80 27 5" xfId="37098" xr:uid="{4576C441-83CC-47C7-B51E-95F7F8D8BCA4}"/>
    <cellStyle name="Normal 80 28" xfId="11408" xr:uid="{87094B8F-7725-47F1-84DE-D4EECD9F20D7}"/>
    <cellStyle name="Normal 80 28 2" xfId="19167" xr:uid="{6E531903-CC34-4576-99B4-931A693644A9}"/>
    <cellStyle name="Normal 80 28 3" xfId="25703" xr:uid="{2FEF3C61-021D-4544-A740-E6EBBBE5AC39}"/>
    <cellStyle name="Normal 80 28 4" xfId="31401" xr:uid="{082FC8A9-C4DD-45A5-B674-2C8484F9777A}"/>
    <cellStyle name="Normal 80 28 5" xfId="37099" xr:uid="{4D15E11D-87EE-497C-8E5F-E7979AC5763E}"/>
    <cellStyle name="Normal 80 29" xfId="11409" xr:uid="{5CFE1AA0-80BA-4123-B68C-B1B6847EA394}"/>
    <cellStyle name="Normal 80 29 2" xfId="19168" xr:uid="{D07EBA47-933C-40BE-A82D-6EDBC4DE4304}"/>
    <cellStyle name="Normal 80 29 3" xfId="25704" xr:uid="{44480854-4702-4C86-B98A-B84D69D348A7}"/>
    <cellStyle name="Normal 80 29 4" xfId="31402" xr:uid="{505F3D9B-6D3D-473C-8B77-AC46953C92E2}"/>
    <cellStyle name="Normal 80 29 5" xfId="37100" xr:uid="{C090B77E-8941-4835-B64B-69A7C0CC3A34}"/>
    <cellStyle name="Normal 80 3" xfId="11410" xr:uid="{EB1EB0B3-F8E1-48B5-8C91-C783E1BCB3B4}"/>
    <cellStyle name="Normal 80 3 2" xfId="11411" xr:uid="{CB63156E-3A9F-4EF0-953E-5893FA7CFE5A}"/>
    <cellStyle name="Normal 80 3 2 2" xfId="19170" xr:uid="{55E394EC-E710-487F-B5C0-A994CFDFECE3}"/>
    <cellStyle name="Normal 80 3 2 3" xfId="25706" xr:uid="{C6842317-BC23-473A-A25A-4FEFD6712079}"/>
    <cellStyle name="Normal 80 3 2 4" xfId="31404" xr:uid="{0D7332EF-04FD-4E92-A76D-7D2548A6133A}"/>
    <cellStyle name="Normal 80 3 2 5" xfId="37102" xr:uid="{430CEF51-1DFB-4B2F-A29E-0D7907E29BD4}"/>
    <cellStyle name="Normal 80 3 3" xfId="11412" xr:uid="{55064380-7DF5-41BF-868A-B88669C634D5}"/>
    <cellStyle name="Normal 80 3 4" xfId="11413" xr:uid="{776EE4BE-40E3-4DC4-B149-F9EA84DF9A61}"/>
    <cellStyle name="Normal 80 3 5" xfId="19169" xr:uid="{BA3B7B23-2736-404A-AA53-032061AC0087}"/>
    <cellStyle name="Normal 80 3 6" xfId="25705" xr:uid="{6E28C192-1801-43D9-8B4C-FF030FE82807}"/>
    <cellStyle name="Normal 80 3 7" xfId="31403" xr:uid="{C0CBB07A-8C67-448E-9D62-0A82FCA8F9AA}"/>
    <cellStyle name="Normal 80 3 8" xfId="37101" xr:uid="{92899D6D-EBC4-43C7-B1F3-1BACF2C78561}"/>
    <cellStyle name="Normal 80 30" xfId="11414" xr:uid="{AC258873-1988-4E64-9A27-6EEEAC5F395F}"/>
    <cellStyle name="Normal 80 30 2" xfId="19171" xr:uid="{6988EC89-C913-4E5C-817D-975D224DA4AB}"/>
    <cellStyle name="Normal 80 30 3" xfId="25707" xr:uid="{262AFC86-8AC6-4115-933A-E493A947150F}"/>
    <cellStyle name="Normal 80 30 4" xfId="31405" xr:uid="{E750DB9E-B036-46EB-AA4A-D2FFAD49D83A}"/>
    <cellStyle name="Normal 80 30 5" xfId="37103" xr:uid="{5E357CFB-37D9-443A-9D42-6EF834010180}"/>
    <cellStyle name="Normal 80 31" xfId="11415" xr:uid="{1E6684F0-9925-4070-80DD-5689CB777200}"/>
    <cellStyle name="Normal 80 31 2" xfId="19172" xr:uid="{24F9E26C-E046-439B-A925-AB08C649EC80}"/>
    <cellStyle name="Normal 80 31 3" xfId="25708" xr:uid="{97037672-E520-41E2-9F32-48D31A44493C}"/>
    <cellStyle name="Normal 80 31 4" xfId="31406" xr:uid="{BB912137-9E1E-4B10-B8CB-BE70BE85BC5D}"/>
    <cellStyle name="Normal 80 31 5" xfId="37104" xr:uid="{BE3681D2-8360-4B4F-B67E-F9CB5BAB7B18}"/>
    <cellStyle name="Normal 80 32" xfId="11416" xr:uid="{80CCD9CB-8650-4C90-AA9B-295BA94BD5BC}"/>
    <cellStyle name="Normal 80 32 2" xfId="19173" xr:uid="{9367A03D-9599-4642-88D7-618A5E6BF2A4}"/>
    <cellStyle name="Normal 80 32 3" xfId="25709" xr:uid="{6AB3882B-FCB2-4FAD-80BD-777D519BD627}"/>
    <cellStyle name="Normal 80 32 4" xfId="31407" xr:uid="{7862F9D8-6A16-4B52-B4E1-E10F52BF3CFC}"/>
    <cellStyle name="Normal 80 32 5" xfId="37105" xr:uid="{7C35531F-35D4-4097-9A83-D4C4A3DB774D}"/>
    <cellStyle name="Normal 80 33" xfId="11417" xr:uid="{8DC4E4F1-C1BB-48AB-985B-1C91861A3301}"/>
    <cellStyle name="Normal 80 33 2" xfId="19174" xr:uid="{5C2F8601-1B75-4F45-928F-A3A8AF2554DC}"/>
    <cellStyle name="Normal 80 33 3" xfId="25710" xr:uid="{2B0B6B79-90E6-4A89-8551-C0C393E5B22E}"/>
    <cellStyle name="Normal 80 33 4" xfId="31408" xr:uid="{7C7A9E0E-F683-4BFE-BC5B-4CB0E476BA4D}"/>
    <cellStyle name="Normal 80 33 5" xfId="37106" xr:uid="{D0B0AE17-07F0-47EE-8BAC-CF7179C45793}"/>
    <cellStyle name="Normal 80 34" xfId="11418" xr:uid="{82E1A296-E464-43C9-B370-8B31C319DBDC}"/>
    <cellStyle name="Normal 80 34 2" xfId="19175" xr:uid="{3946BAEB-08CB-4C7C-99D7-C5B4A3AD68B7}"/>
    <cellStyle name="Normal 80 34 3" xfId="25711" xr:uid="{063B2DD9-90B6-4980-8A9D-C02B0CE8FBF4}"/>
    <cellStyle name="Normal 80 34 4" xfId="31409" xr:uid="{8B92530C-43BB-4EAA-B980-212BE6DAAD5C}"/>
    <cellStyle name="Normal 80 34 5" xfId="37107" xr:uid="{550F1CDE-98BA-4BF7-B949-10F0A7ABB564}"/>
    <cellStyle name="Normal 80 35" xfId="11419" xr:uid="{4A6BBE72-1F8D-484F-A04A-DDC40B86700C}"/>
    <cellStyle name="Normal 80 35 2" xfId="19176" xr:uid="{9DD005FD-0705-4B8D-8154-B02705C09B28}"/>
    <cellStyle name="Normal 80 35 3" xfId="25712" xr:uid="{76EF6315-773D-424A-8810-DFAF70CA3A65}"/>
    <cellStyle name="Normal 80 35 4" xfId="31410" xr:uid="{528B6345-3473-40B5-80A7-FA32AA85EFA5}"/>
    <cellStyle name="Normal 80 35 5" xfId="37108" xr:uid="{3ED573B6-797D-4EAE-9A0A-6D8EC8933BFF}"/>
    <cellStyle name="Normal 80 36" xfId="11420" xr:uid="{4B812DFA-3647-42AD-98A2-B2450C0C2C66}"/>
    <cellStyle name="Normal 80 36 2" xfId="19177" xr:uid="{93BEDE66-DF74-4FBB-B571-78E06823BBBE}"/>
    <cellStyle name="Normal 80 36 3" xfId="25713" xr:uid="{E7850E5E-CE72-4A37-B699-6A98E189AA7A}"/>
    <cellStyle name="Normal 80 36 4" xfId="31411" xr:uid="{EC9907EE-873C-4586-98AE-B738F3A37291}"/>
    <cellStyle name="Normal 80 36 5" xfId="37109" xr:uid="{94EF7728-3613-4B25-B275-28A6136155AA}"/>
    <cellStyle name="Normal 80 37" xfId="11421" xr:uid="{9858CCB0-6840-465F-BF2C-91169A181017}"/>
    <cellStyle name="Normal 80 37 2" xfId="19178" xr:uid="{7CB914FA-D355-40B0-A94A-A3AA1D94E56C}"/>
    <cellStyle name="Normal 80 37 3" xfId="25714" xr:uid="{3512E0D3-C1DE-4AF0-841C-66379A3570B4}"/>
    <cellStyle name="Normal 80 37 4" xfId="31412" xr:uid="{747066EC-FE89-4AF6-9272-7641CE39605A}"/>
    <cellStyle name="Normal 80 37 5" xfId="37110" xr:uid="{B2471A82-88C7-4342-A2C0-A6D3AB52AB84}"/>
    <cellStyle name="Normal 80 38" xfId="11422" xr:uid="{0AE261D7-3D43-4FC2-AB6B-F05C3217C17B}"/>
    <cellStyle name="Normal 80 38 2" xfId="19179" xr:uid="{5162225E-9795-492E-A3DB-388B9753EC40}"/>
    <cellStyle name="Normal 80 38 3" xfId="25715" xr:uid="{99A7227B-D31D-439F-985D-4AA77EA512D1}"/>
    <cellStyle name="Normal 80 38 4" xfId="31413" xr:uid="{0A8A8F68-4C80-4930-AE2D-9731ED166206}"/>
    <cellStyle name="Normal 80 38 5" xfId="37111" xr:uid="{4B58FFCC-297E-419F-B44D-64B0671660CE}"/>
    <cellStyle name="Normal 80 39" xfId="11423" xr:uid="{208A08AF-8548-4FCE-A23B-17CBF90541BC}"/>
    <cellStyle name="Normal 80 39 2" xfId="19180" xr:uid="{CEF728C8-066D-4BE0-85AD-ECBC153D024E}"/>
    <cellStyle name="Normal 80 39 3" xfId="25716" xr:uid="{074037B6-7488-47A8-91BF-C14D8A273085}"/>
    <cellStyle name="Normal 80 39 4" xfId="31414" xr:uid="{AD5C5E64-B75B-4206-A4B8-042EF479603F}"/>
    <cellStyle name="Normal 80 39 5" xfId="37112" xr:uid="{4B732CC4-0894-4B1B-951F-E1AE709517C2}"/>
    <cellStyle name="Normal 80 4" xfId="11424" xr:uid="{661A809A-8D2F-473F-8B08-2AB00A8C5764}"/>
    <cellStyle name="Normal 80 4 2" xfId="11425" xr:uid="{DAAD7691-F859-4A39-9C7E-408F161DBD8D}"/>
    <cellStyle name="Normal 80 4 2 2" xfId="19182" xr:uid="{9F6F4CE9-B381-45A4-9018-637A326E4BE9}"/>
    <cellStyle name="Normal 80 4 2 3" xfId="25718" xr:uid="{FC2B8429-A9F2-4E4F-8F47-AB157D4A7E4D}"/>
    <cellStyle name="Normal 80 4 2 4" xfId="31416" xr:uid="{45536704-7CC7-4402-A4EF-B398BE1D5308}"/>
    <cellStyle name="Normal 80 4 2 5" xfId="37114" xr:uid="{A7BF3BF9-6977-4C78-BED2-D45CFD4590DB}"/>
    <cellStyle name="Normal 80 4 3" xfId="11426" xr:uid="{AC8D3B17-60C1-439D-BD9C-CDAC97778EC4}"/>
    <cellStyle name="Normal 80 4 4" xfId="11427" xr:uid="{3E0C3C30-7AD2-43A9-9395-ABCC6256E7B1}"/>
    <cellStyle name="Normal 80 4 5" xfId="19181" xr:uid="{31B2C206-97B7-46BC-BA1A-4B9EB936E157}"/>
    <cellStyle name="Normal 80 4 6" xfId="25717" xr:uid="{651124E4-F826-439C-B78B-23241BBAE453}"/>
    <cellStyle name="Normal 80 4 7" xfId="31415" xr:uid="{9C23491A-AC9E-42F8-992A-560AA96ACB3E}"/>
    <cellStyle name="Normal 80 4 8" xfId="37113" xr:uid="{92B1807F-1087-4151-ACF4-D579E5AAC1C9}"/>
    <cellStyle name="Normal 80 40" xfId="11428" xr:uid="{1E8D9F3F-054A-45EE-A7F9-EEFA97EA0AF2}"/>
    <cellStyle name="Normal 80 40 2" xfId="19183" xr:uid="{A22863BC-FC95-4F10-BD71-F7DA0E6DD497}"/>
    <cellStyle name="Normal 80 40 3" xfId="25719" xr:uid="{B0851161-B806-4704-BAF5-FC9CC30CEE6A}"/>
    <cellStyle name="Normal 80 40 4" xfId="31417" xr:uid="{BB5CE917-EBDB-473B-8FA7-DCD49567977E}"/>
    <cellStyle name="Normal 80 40 5" xfId="37115" xr:uid="{224C4745-471C-4528-8706-E4FC8D26BA53}"/>
    <cellStyle name="Normal 80 41" xfId="11429" xr:uid="{2304396D-E039-49E5-BC77-671826253648}"/>
    <cellStyle name="Normal 80 41 2" xfId="19184" xr:uid="{DE76BB85-ABC1-4DE6-917A-C2CD5679976A}"/>
    <cellStyle name="Normal 80 41 3" xfId="25720" xr:uid="{C2C5FE3A-0161-49C1-A02A-3DC774B36459}"/>
    <cellStyle name="Normal 80 41 4" xfId="31418" xr:uid="{4EA75C3C-65C6-4B8E-AF8C-DA1B0BB3828D}"/>
    <cellStyle name="Normal 80 41 5" xfId="37116" xr:uid="{18F55F30-E88E-4397-B579-D55866ABA0BE}"/>
    <cellStyle name="Normal 80 42" xfId="11430" xr:uid="{34D04D97-2ADE-4C52-A87B-C3FE93C7E892}"/>
    <cellStyle name="Normal 80 42 2" xfId="19185" xr:uid="{8D13A488-4A86-4934-ACFB-87B91D81246C}"/>
    <cellStyle name="Normal 80 42 3" xfId="25721" xr:uid="{E781540A-1E45-43B9-B78A-EDDF108B24AE}"/>
    <cellStyle name="Normal 80 42 4" xfId="31419" xr:uid="{E0BDC739-1B59-41C4-9A5E-BA47675B1DB0}"/>
    <cellStyle name="Normal 80 42 5" xfId="37117" xr:uid="{9F6D4B3F-1B6F-454F-BD84-F2019EB110FF}"/>
    <cellStyle name="Normal 80 43" xfId="11431" xr:uid="{F7B6F312-6B19-49B3-8AA1-81481FCEE5F2}"/>
    <cellStyle name="Normal 80 43 2" xfId="19186" xr:uid="{75A3E8B9-0660-4B59-8BED-3D4EE192825C}"/>
    <cellStyle name="Normal 80 43 3" xfId="25722" xr:uid="{D4FDE096-E93D-4982-BF16-A5C095B6525F}"/>
    <cellStyle name="Normal 80 43 4" xfId="31420" xr:uid="{AE5AB7BC-DCDE-4146-B87D-D816983880AA}"/>
    <cellStyle name="Normal 80 43 5" xfId="37118" xr:uid="{EBB4F7A5-ABB5-452A-9665-65A813DD0693}"/>
    <cellStyle name="Normal 80 44" xfId="11432" xr:uid="{4503051D-3D89-4CCB-9A6E-15942B3CE0D6}"/>
    <cellStyle name="Normal 80 44 2" xfId="19187" xr:uid="{3C569539-C828-45BE-96A0-4F75C182F18D}"/>
    <cellStyle name="Normal 80 44 3" xfId="25723" xr:uid="{3232C52F-2899-4C53-8C1E-10E7A37ACF84}"/>
    <cellStyle name="Normal 80 44 4" xfId="31421" xr:uid="{731C8D4B-5B62-4939-9751-0A052BE8991B}"/>
    <cellStyle name="Normal 80 44 5" xfId="37119" xr:uid="{8B163B03-6E15-4714-848E-B5908927A43E}"/>
    <cellStyle name="Normal 80 45" xfId="11433" xr:uid="{76A6421B-848C-4355-B4EB-67C6C45A9130}"/>
    <cellStyle name="Normal 80 45 2" xfId="19188" xr:uid="{674AF73E-FD3C-47C9-A03D-ECEF33D6BF30}"/>
    <cellStyle name="Normal 80 45 3" xfId="25724" xr:uid="{F88E0E2F-2BED-453B-8D12-36FC659AC3E2}"/>
    <cellStyle name="Normal 80 45 4" xfId="31422" xr:uid="{985CC2A1-E59C-4AF3-B195-8B1ED523F933}"/>
    <cellStyle name="Normal 80 45 5" xfId="37120" xr:uid="{A948A9EB-9F61-45EF-A136-CE59453184AB}"/>
    <cellStyle name="Normal 80 46" xfId="11434" xr:uid="{E0D0D6B1-3B3B-4936-B0DD-A9487FADE2B0}"/>
    <cellStyle name="Normal 80 46 2" xfId="19189" xr:uid="{24E8873D-E6D8-4173-B8FD-C96F3D92B0BF}"/>
    <cellStyle name="Normal 80 46 3" xfId="25725" xr:uid="{D3DE2495-AC9A-4750-9DE1-DBF35D28EEC4}"/>
    <cellStyle name="Normal 80 46 4" xfId="31423" xr:uid="{CAE14850-866F-40D7-807B-C5488A59B5CE}"/>
    <cellStyle name="Normal 80 46 5" xfId="37121" xr:uid="{80A70E4A-38E5-43B8-8A4F-29D326CAA9A6}"/>
    <cellStyle name="Normal 80 47" xfId="11435" xr:uid="{E600E096-4CE2-4149-9D23-7715E683C10E}"/>
    <cellStyle name="Normal 80 47 2" xfId="19190" xr:uid="{D72B1D73-E464-4ACC-A017-EF63B954B496}"/>
    <cellStyle name="Normal 80 47 3" xfId="25726" xr:uid="{626A6039-A608-4AB0-BA16-AD7FBD413E09}"/>
    <cellStyle name="Normal 80 47 4" xfId="31424" xr:uid="{D7088EA5-2947-46F0-BF53-1442C36EBF1F}"/>
    <cellStyle name="Normal 80 47 5" xfId="37122" xr:uid="{7F6AF965-DEC2-43FD-A394-E095001A909A}"/>
    <cellStyle name="Normal 80 48" xfId="11436" xr:uid="{7BC5543F-64EF-43E4-A0B6-A1768FDB98B5}"/>
    <cellStyle name="Normal 80 48 2" xfId="19191" xr:uid="{EE7A4211-F1E7-42E5-B0C5-6318012D935D}"/>
    <cellStyle name="Normal 80 48 3" xfId="25727" xr:uid="{CCF01878-EE9E-47D1-9692-7EEA554ED836}"/>
    <cellStyle name="Normal 80 48 4" xfId="31425" xr:uid="{46B1BA0C-FAB9-438D-A76A-14AF3C512D30}"/>
    <cellStyle name="Normal 80 48 5" xfId="37123" xr:uid="{7C0EB525-90FF-41CB-80E5-F99EEFABA5FF}"/>
    <cellStyle name="Normal 80 49" xfId="11437" xr:uid="{006E3D66-4180-4964-83B3-2A9844573558}"/>
    <cellStyle name="Normal 80 49 2" xfId="19192" xr:uid="{8D1BC104-9ABD-4080-9849-DFBE4924BCF4}"/>
    <cellStyle name="Normal 80 49 3" xfId="25728" xr:uid="{08E994A4-1F63-41F1-828F-9561C4C5A4F3}"/>
    <cellStyle name="Normal 80 49 4" xfId="31426" xr:uid="{10FE263E-E624-4F2D-B080-E6A6D9043594}"/>
    <cellStyle name="Normal 80 49 5" xfId="37124" xr:uid="{8EA42691-31A0-460A-8BE3-E28201B1BDF6}"/>
    <cellStyle name="Normal 80 5" xfId="11438" xr:uid="{0839E7AC-ECB1-412F-B59A-E5A13E66E1F9}"/>
    <cellStyle name="Normal 80 5 2" xfId="11439" xr:uid="{A36837FE-7379-4C35-97F8-F628C5414607}"/>
    <cellStyle name="Normal 80 5 2 2" xfId="19194" xr:uid="{57403C77-58CF-4DED-9AA3-AF9388FCFB04}"/>
    <cellStyle name="Normal 80 5 2 3" xfId="25730" xr:uid="{92125405-D0D4-4067-8858-DC8D56F8C38A}"/>
    <cellStyle name="Normal 80 5 2 4" xfId="31428" xr:uid="{24EF997C-9C44-4DAD-A0DC-DF1B74D37196}"/>
    <cellStyle name="Normal 80 5 2 5" xfId="37126" xr:uid="{06067265-D361-4599-85F4-974D1439AAA9}"/>
    <cellStyle name="Normal 80 5 3" xfId="11440" xr:uid="{8A21B335-CB6C-46F7-8431-9A151C7D43E5}"/>
    <cellStyle name="Normal 80 5 4" xfId="11441" xr:uid="{08EA5895-2998-4291-B0DF-417B00903A03}"/>
    <cellStyle name="Normal 80 5 5" xfId="19193" xr:uid="{3513C8AD-DB19-40FA-ACC7-8C2CBAB05A20}"/>
    <cellStyle name="Normal 80 5 6" xfId="25729" xr:uid="{118A55DD-5D33-469A-B083-3E2EBCCE1F3A}"/>
    <cellStyle name="Normal 80 5 7" xfId="31427" xr:uid="{C4ED5894-3890-477B-8529-CAEDDDDF41BB}"/>
    <cellStyle name="Normal 80 5 8" xfId="37125" xr:uid="{CEDD6521-03FE-40C8-8809-036179912E06}"/>
    <cellStyle name="Normal 80 50" xfId="11442" xr:uid="{FADA6E48-E20D-44F8-B656-8800C82D058D}"/>
    <cellStyle name="Normal 80 50 2" xfId="19195" xr:uid="{BF0D1D84-CE0B-46CB-95DE-6C6E2873846B}"/>
    <cellStyle name="Normal 80 50 3" xfId="25731" xr:uid="{4A304B81-11E2-4F5F-8D13-7BD081AE8C4E}"/>
    <cellStyle name="Normal 80 50 4" xfId="31429" xr:uid="{7FA92109-7DFF-42A5-B8DE-4D0E3AC5229F}"/>
    <cellStyle name="Normal 80 50 5" xfId="37127" xr:uid="{33E02C53-8665-4521-9233-56F2AF4DBB12}"/>
    <cellStyle name="Normal 80 51" xfId="11443" xr:uid="{D87FB049-7810-442E-ADF1-0F6B5471789A}"/>
    <cellStyle name="Normal 80 51 2" xfId="19196" xr:uid="{8C07F7FB-4C14-44B9-A2C2-68C86E6006E6}"/>
    <cellStyle name="Normal 80 51 3" xfId="25732" xr:uid="{9F56ABAA-E781-4EC1-B684-10B1B3CE1BE9}"/>
    <cellStyle name="Normal 80 51 4" xfId="31430" xr:uid="{4C665F6A-5D5C-4AC8-8EE7-57924E690806}"/>
    <cellStyle name="Normal 80 51 5" xfId="37128" xr:uid="{EE460015-C882-4ADC-A25F-84E079FD8AD5}"/>
    <cellStyle name="Normal 80 52" xfId="11444" xr:uid="{1AB81297-307A-4459-8357-202016B7C65A}"/>
    <cellStyle name="Normal 80 52 2" xfId="19197" xr:uid="{05ADBF7C-B985-48E5-9731-4FE3A4CABA7C}"/>
    <cellStyle name="Normal 80 52 3" xfId="25733" xr:uid="{F1D1C386-B1DC-4799-BD07-9D697FEBCF21}"/>
    <cellStyle name="Normal 80 52 4" xfId="31431" xr:uid="{507AC10B-FAAB-45E0-81D8-3E87AA9EB8F9}"/>
    <cellStyle name="Normal 80 52 5" xfId="37129" xr:uid="{443AE5E9-0025-47B5-B062-B29274B883CE}"/>
    <cellStyle name="Normal 80 53" xfId="11445" xr:uid="{A7B3FBA8-9459-437A-AD66-EAC410BB07BB}"/>
    <cellStyle name="Normal 80 53 2" xfId="19198" xr:uid="{6B5EF738-BAF5-484D-8004-F04DF8E05263}"/>
    <cellStyle name="Normal 80 53 3" xfId="25734" xr:uid="{FFA5BAE1-D287-41E7-AE0B-380AC144F526}"/>
    <cellStyle name="Normal 80 53 4" xfId="31432" xr:uid="{D841C007-30AE-4C16-8105-D353C50EC23F}"/>
    <cellStyle name="Normal 80 53 5" xfId="37130" xr:uid="{930283FB-0606-4299-9F9F-78BFD4880572}"/>
    <cellStyle name="Normal 80 54" xfId="11446" xr:uid="{FACA63AD-7A8F-4B88-ACAE-2CE43D99B4B3}"/>
    <cellStyle name="Normal 80 54 2" xfId="19199" xr:uid="{8BD3CD10-5CCE-4714-B241-35ABF5138907}"/>
    <cellStyle name="Normal 80 54 3" xfId="25735" xr:uid="{6D85178F-75A8-4EA3-96E4-093952C6E52A}"/>
    <cellStyle name="Normal 80 54 4" xfId="31433" xr:uid="{BC37109F-CF15-41A5-ABC7-28203430A9FE}"/>
    <cellStyle name="Normal 80 54 5" xfId="37131" xr:uid="{DF2B260C-1BA0-44D5-9A2A-0097D14A5B80}"/>
    <cellStyle name="Normal 80 55" xfId="11447" xr:uid="{E2A77976-47E0-47A3-A704-5FA26A6ACEE6}"/>
    <cellStyle name="Normal 80 55 2" xfId="19200" xr:uid="{131E39C4-0E76-4EAA-8AF7-C0F9A1F2FE98}"/>
    <cellStyle name="Normal 80 55 3" xfId="25736" xr:uid="{F341723E-7FBA-42F1-B6A6-21D733718D4B}"/>
    <cellStyle name="Normal 80 55 4" xfId="31434" xr:uid="{AA5D2D5E-2B82-444E-9FC8-35A4FA7A6628}"/>
    <cellStyle name="Normal 80 55 5" xfId="37132" xr:uid="{1D2CF194-2D3E-4BC2-B402-9335B54B2FE7}"/>
    <cellStyle name="Normal 80 56" xfId="11448" xr:uid="{6F7BA882-830D-4CC2-9701-40FD320C01CA}"/>
    <cellStyle name="Normal 80 56 2" xfId="19201" xr:uid="{BF3725D1-E0ED-40E4-B3A3-87730DFCC5F2}"/>
    <cellStyle name="Normal 80 56 3" xfId="25737" xr:uid="{111A06F5-7B1A-420F-BB5D-112EA4EF41DE}"/>
    <cellStyle name="Normal 80 56 4" xfId="31435" xr:uid="{9F574E7D-04E3-4E14-B7ED-7969D2BDC42E}"/>
    <cellStyle name="Normal 80 56 5" xfId="37133" xr:uid="{FB2D8C2E-68F6-4598-8AD4-9CE3D644BEB7}"/>
    <cellStyle name="Normal 80 57" xfId="11449" xr:uid="{E78C215A-A152-4A9C-AD21-2585C8A6CE1B}"/>
    <cellStyle name="Normal 80 57 2" xfId="19202" xr:uid="{B40ED1B1-F7F2-454F-AE37-51BDF19C25DD}"/>
    <cellStyle name="Normal 80 57 3" xfId="25738" xr:uid="{DBEE9C69-7B7E-4F54-8ED9-B479CC539791}"/>
    <cellStyle name="Normal 80 57 4" xfId="31436" xr:uid="{59F8B833-90A6-4F46-8DC9-308E38552E76}"/>
    <cellStyle name="Normal 80 57 5" xfId="37134" xr:uid="{A16CE782-6A44-478E-8AFA-1A1C3A7BB7BB}"/>
    <cellStyle name="Normal 80 58" xfId="11450" xr:uid="{E8C76864-3244-4B10-B742-398A55C1914B}"/>
    <cellStyle name="Normal 80 58 2" xfId="19203" xr:uid="{96890ABD-41C5-42F6-AD3E-1893AA9B9783}"/>
    <cellStyle name="Normal 80 58 3" xfId="25739" xr:uid="{70B9A387-00D0-42FB-A91A-2A8752A866F6}"/>
    <cellStyle name="Normal 80 58 4" xfId="31437" xr:uid="{1025DB54-8A4D-4FA9-B149-7C427F23C945}"/>
    <cellStyle name="Normal 80 58 5" xfId="37135" xr:uid="{3C68BACA-6AA0-4AC7-A4FC-2FA0383A8C23}"/>
    <cellStyle name="Normal 80 59" xfId="11451" xr:uid="{B0271AED-4FE0-4F1C-A488-51C870C3809A}"/>
    <cellStyle name="Normal 80 59 2" xfId="19204" xr:uid="{5C7E57DF-08DA-4569-AE1C-F934C10E388B}"/>
    <cellStyle name="Normal 80 59 3" xfId="25740" xr:uid="{2487F9C7-9065-4814-AB80-4C55339A103B}"/>
    <cellStyle name="Normal 80 59 4" xfId="31438" xr:uid="{F86E001C-6FBF-4045-B4BA-34BE90CC93C1}"/>
    <cellStyle name="Normal 80 59 5" xfId="37136" xr:uid="{4AF56FB8-A97F-4541-9731-E03D635642DC}"/>
    <cellStyle name="Normal 80 6" xfId="11452" xr:uid="{70F088D8-8221-4CDD-9123-3E7ADE55898A}"/>
    <cellStyle name="Normal 80 6 2" xfId="11453" xr:uid="{2E905F5B-8022-4440-ADE4-61AB11194CE6}"/>
    <cellStyle name="Normal 80 6 2 2" xfId="19206" xr:uid="{95A0103D-EC73-4EC1-BA0C-E9C0D1B90DBF}"/>
    <cellStyle name="Normal 80 6 2 3" xfId="25742" xr:uid="{CF10A5D1-FC94-4AA0-9DAC-2601030CAAA7}"/>
    <cellStyle name="Normal 80 6 2 4" xfId="31440" xr:uid="{791A1C46-4E46-4A7C-BA78-575FD5808A9E}"/>
    <cellStyle name="Normal 80 6 2 5" xfId="37138" xr:uid="{B9DE52BC-5656-4BDD-8EA0-16CEC440BD54}"/>
    <cellStyle name="Normal 80 6 3" xfId="11454" xr:uid="{A051103D-91FE-4ECA-999E-575CCBBFA1A7}"/>
    <cellStyle name="Normal 80 6 4" xfId="11455" xr:uid="{04B19268-A7FE-40E7-B56F-25B433992AEA}"/>
    <cellStyle name="Normal 80 6 5" xfId="19205" xr:uid="{57164D94-78F4-4669-8195-74E8C2275AE9}"/>
    <cellStyle name="Normal 80 6 6" xfId="25741" xr:uid="{1ED0DA1D-AE87-4A3D-855C-3E1FBD8A77C8}"/>
    <cellStyle name="Normal 80 6 7" xfId="31439" xr:uid="{4DCB128F-9974-46F1-934B-29129EB05FC5}"/>
    <cellStyle name="Normal 80 6 8" xfId="37137" xr:uid="{0C1CB274-C2BC-450C-BD6A-9591DA38E534}"/>
    <cellStyle name="Normal 80 60" xfId="11456" xr:uid="{29E73A20-574E-436A-BA7A-D9AFF797F542}"/>
    <cellStyle name="Normal 80 60 2" xfId="19207" xr:uid="{01AAC0FB-1562-438A-9E57-063573DDA087}"/>
    <cellStyle name="Normal 80 60 3" xfId="25743" xr:uid="{E09A97F9-3625-4BEF-A5AE-96996CCB1CFE}"/>
    <cellStyle name="Normal 80 60 4" xfId="31441" xr:uid="{E1F3CFC6-62A0-4E22-BDD6-9E0A4008389C}"/>
    <cellStyle name="Normal 80 60 5" xfId="37139" xr:uid="{6A3DAB78-AF7B-4F04-A753-9DD699E2F007}"/>
    <cellStyle name="Normal 80 61" xfId="11457" xr:uid="{3CA4472A-1D24-43EB-9CBC-96087AD193AF}"/>
    <cellStyle name="Normal 80 61 2" xfId="19208" xr:uid="{0CFFE0ED-E249-456F-9DD2-C5B513D869E5}"/>
    <cellStyle name="Normal 80 61 3" xfId="25744" xr:uid="{6E722B00-1FD1-4CA9-93CA-6D1C771EBACD}"/>
    <cellStyle name="Normal 80 61 4" xfId="31442" xr:uid="{80EF0A9E-9EB8-463F-AE2E-38D790FA285D}"/>
    <cellStyle name="Normal 80 61 5" xfId="37140" xr:uid="{03AE4875-636B-4D61-8943-F4D98864D2C1}"/>
    <cellStyle name="Normal 80 62" xfId="11458" xr:uid="{E71BC4AA-8096-4041-805D-3B8680CC7F48}"/>
    <cellStyle name="Normal 80 62 2" xfId="19209" xr:uid="{4703220D-3503-48E8-BAA2-ED3D47CBF6E0}"/>
    <cellStyle name="Normal 80 62 3" xfId="25745" xr:uid="{1525AAD1-B04E-49D5-BD77-97E2BAA7F220}"/>
    <cellStyle name="Normal 80 62 4" xfId="31443" xr:uid="{FFEB7DA7-2E32-4054-AE07-BA990231EE33}"/>
    <cellStyle name="Normal 80 62 5" xfId="37141" xr:uid="{9090454B-EABD-4CEF-B80B-DF17D769AFF1}"/>
    <cellStyle name="Normal 80 7" xfId="11459" xr:uid="{08FCB0A3-762B-4162-95A8-E941EE23EAFF}"/>
    <cellStyle name="Normal 80 7 2" xfId="11460" xr:uid="{AEC49374-9B0D-41CA-B51C-A36DE043AC1B}"/>
    <cellStyle name="Normal 80 7 2 2" xfId="19211" xr:uid="{3A5CAF4A-D3C2-4153-A59F-CABD7973282C}"/>
    <cellStyle name="Normal 80 7 2 3" xfId="25747" xr:uid="{C6186465-3FD8-4DAD-80FE-6613CBBFD16F}"/>
    <cellStyle name="Normal 80 7 2 4" xfId="31445" xr:uid="{6349CF4B-48E7-4857-986D-56CAB0E4289F}"/>
    <cellStyle name="Normal 80 7 2 5" xfId="37143" xr:uid="{87D0ACC1-A204-4A23-8C47-2CF7A68A71FB}"/>
    <cellStyle name="Normal 80 7 3" xfId="11461" xr:uid="{03890CD2-62E5-46B8-8382-160CF2949565}"/>
    <cellStyle name="Normal 80 7 4" xfId="11462" xr:uid="{7CF9E4A9-F797-4A50-96B2-D42749B66D01}"/>
    <cellStyle name="Normal 80 7 5" xfId="19210" xr:uid="{3D42820D-4C63-4954-8073-96CF227AAFCB}"/>
    <cellStyle name="Normal 80 7 6" xfId="25746" xr:uid="{62A16763-E004-433C-A845-DA446B667BC6}"/>
    <cellStyle name="Normal 80 7 7" xfId="31444" xr:uid="{9E6A0ABE-4013-4AAA-AFF6-75A432902C21}"/>
    <cellStyle name="Normal 80 7 8" xfId="37142" xr:uid="{28BD2CF5-8AA7-4523-9249-FCF4D6D672C1}"/>
    <cellStyle name="Normal 80 8" xfId="11463" xr:uid="{BF42D13D-5848-44BF-9158-B482B0F1FD51}"/>
    <cellStyle name="Normal 80 8 2" xfId="11464" xr:uid="{5CD81BCA-E7D6-4BD3-B644-D665B7439F01}"/>
    <cellStyle name="Normal 80 8 2 2" xfId="19213" xr:uid="{EB353AA3-9564-4B08-AA8B-A91969BDB7EE}"/>
    <cellStyle name="Normal 80 8 2 3" xfId="25749" xr:uid="{4A6594F4-3A85-453F-8865-58D3F2541764}"/>
    <cellStyle name="Normal 80 8 2 4" xfId="31447" xr:uid="{EAD01644-EAA1-4F51-9192-74D84070B087}"/>
    <cellStyle name="Normal 80 8 2 5" xfId="37145" xr:uid="{4DFB9FFD-0494-4126-B905-12864939853E}"/>
    <cellStyle name="Normal 80 8 3" xfId="11465" xr:uid="{0BFCAB8C-68AB-4837-A2CB-6DD4B38B30C7}"/>
    <cellStyle name="Normal 80 8 4" xfId="11466" xr:uid="{AFCBE48A-5B65-48C1-95D4-573236DC1744}"/>
    <cellStyle name="Normal 80 8 5" xfId="19212" xr:uid="{B3589D8C-615F-4A78-AC3C-095E4B8A50FD}"/>
    <cellStyle name="Normal 80 8 6" xfId="25748" xr:uid="{1106B08D-A9A9-44F2-827B-33CB9EBA74DF}"/>
    <cellStyle name="Normal 80 8 7" xfId="31446" xr:uid="{4E82ED69-5B3C-4312-AD21-C050A78D9E72}"/>
    <cellStyle name="Normal 80 8 8" xfId="37144" xr:uid="{7B0659C8-2934-4A31-AE8D-C8A28D7CFC94}"/>
    <cellStyle name="Normal 80 9" xfId="11467" xr:uid="{4DDC7BC3-34B2-4719-9123-44082A269D0E}"/>
    <cellStyle name="Normal 80 9 2" xfId="11468" xr:uid="{B3E58D71-EF59-4C11-AF83-45F34E9A87FC}"/>
    <cellStyle name="Normal 80 9 2 2" xfId="19215" xr:uid="{35778B4C-D746-4925-9288-A7DD3CF00B8C}"/>
    <cellStyle name="Normal 80 9 2 3" xfId="25751" xr:uid="{EED24B83-94D1-46BC-91E6-82B64A3B81E1}"/>
    <cellStyle name="Normal 80 9 2 4" xfId="31449" xr:uid="{158426EF-D419-4F44-B8C1-E3B6EDCF434A}"/>
    <cellStyle name="Normal 80 9 2 5" xfId="37147" xr:uid="{AD8A3310-9594-4F9E-9857-633A6EA287C0}"/>
    <cellStyle name="Normal 80 9 3" xfId="11469" xr:uid="{6C214808-0BB7-495F-85D2-C3E3CD1D311F}"/>
    <cellStyle name="Normal 80 9 4" xfId="11470" xr:uid="{15377259-6F85-4E8B-A505-D5FBB1B27049}"/>
    <cellStyle name="Normal 80 9 5" xfId="19214" xr:uid="{8570F3AA-DD5F-4FEB-B02C-168216F60231}"/>
    <cellStyle name="Normal 80 9 6" xfId="25750" xr:uid="{9668CDD6-67CC-4DCD-9274-421DBCA647D0}"/>
    <cellStyle name="Normal 80 9 7" xfId="31448" xr:uid="{923C948E-A802-4BBE-8DAA-1906FC7FDFBB}"/>
    <cellStyle name="Normal 80 9 8" xfId="37146" xr:uid="{7EC7E1F9-C464-4838-B3BC-1CF49AED91DB}"/>
    <cellStyle name="Normal 81" xfId="1256" xr:uid="{E9451E57-951F-4DD7-A655-B7A770258A17}"/>
    <cellStyle name="Normal 81 10" xfId="11471" xr:uid="{25E9DF6A-1541-4A79-8DF9-378148DDF103}"/>
    <cellStyle name="Normal 81 10 2" xfId="11472" xr:uid="{078AD129-427D-4F3A-A2CA-9382BEF2E97B}"/>
    <cellStyle name="Normal 81 10 2 2" xfId="19217" xr:uid="{C46BD19E-C6C5-41B4-BA90-13FDAC275FB0}"/>
    <cellStyle name="Normal 81 10 2 3" xfId="25753" xr:uid="{F050D3F8-21B8-44FD-A88B-8DDA2235D4BA}"/>
    <cellStyle name="Normal 81 10 2 4" xfId="31451" xr:uid="{6F58077F-5548-4B26-B74C-D1A7BFED8B10}"/>
    <cellStyle name="Normal 81 10 2 5" xfId="37149" xr:uid="{DA671568-C75A-43F0-802C-48DE549A992C}"/>
    <cellStyle name="Normal 81 10 3" xfId="11473" xr:uid="{58196588-BC0E-45F1-9F06-90BCDC74E10B}"/>
    <cellStyle name="Normal 81 10 4" xfId="11474" xr:uid="{C46BE28F-7214-4D79-976F-4AB297484311}"/>
    <cellStyle name="Normal 81 10 5" xfId="19216" xr:uid="{1BF72695-EE62-45E0-9F61-F67735CA1889}"/>
    <cellStyle name="Normal 81 10 6" xfId="25752" xr:uid="{C49F9740-9299-454F-BE9B-CDE3B763DFA1}"/>
    <cellStyle name="Normal 81 10 7" xfId="31450" xr:uid="{91548B18-2899-4EA2-B9B3-2137815A3099}"/>
    <cellStyle name="Normal 81 10 8" xfId="37148" xr:uid="{1A3D37DB-C102-4178-AD45-3ACFEB725BBF}"/>
    <cellStyle name="Normal 81 11" xfId="11475" xr:uid="{1E4948BF-95C5-47BB-9D10-217694A982C1}"/>
    <cellStyle name="Normal 81 11 2" xfId="11476" xr:uid="{3FCE2358-63F0-44D0-B21F-02A8D7A3BC6E}"/>
    <cellStyle name="Normal 81 11 2 2" xfId="19219" xr:uid="{C12F784F-981A-4742-BD1C-2B6C6AE96A90}"/>
    <cellStyle name="Normal 81 11 2 3" xfId="25755" xr:uid="{9C09D196-5C03-4200-8B11-FE015CD16EF7}"/>
    <cellStyle name="Normal 81 11 2 4" xfId="31453" xr:uid="{4CDCDECD-FE32-429B-8C06-C40F5044DDF2}"/>
    <cellStyle name="Normal 81 11 2 5" xfId="37151" xr:uid="{A29A60C4-7E2C-40FB-AF5C-719DCEF9F259}"/>
    <cellStyle name="Normal 81 11 3" xfId="11477" xr:uid="{6558D2A1-5547-4650-BDD1-3A61F602DAE7}"/>
    <cellStyle name="Normal 81 11 4" xfId="11478" xr:uid="{AF71512A-4524-4001-A6F3-9943A5C99A32}"/>
    <cellStyle name="Normal 81 11 5" xfId="19218" xr:uid="{9C42DA54-D593-4BBD-9EC8-F8F26E03BDC1}"/>
    <cellStyle name="Normal 81 11 6" xfId="25754" xr:uid="{FA1630AF-D17A-4E1A-B619-8590FFD0EA2E}"/>
    <cellStyle name="Normal 81 11 7" xfId="31452" xr:uid="{911052CD-39DE-4925-A576-B1A7495BA8C7}"/>
    <cellStyle name="Normal 81 11 8" xfId="37150" xr:uid="{5E9EB4C8-F859-4C3F-8940-4E8F2F629C2C}"/>
    <cellStyle name="Normal 81 12" xfId="11479" xr:uid="{1934C57D-999F-4691-A84D-C93F5FE6FF0D}"/>
    <cellStyle name="Normal 81 12 2" xfId="11480" xr:uid="{736062A7-AEAF-4F6E-9311-ED3E516D6821}"/>
    <cellStyle name="Normal 81 12 2 2" xfId="19221" xr:uid="{C935ED7B-2867-4017-AE10-B83353E2B8E7}"/>
    <cellStyle name="Normal 81 12 2 3" xfId="25757" xr:uid="{4E91B6D4-2C8F-4654-9986-D61CEF451528}"/>
    <cellStyle name="Normal 81 12 2 4" xfId="31455" xr:uid="{C9832CA6-F022-4E8A-99D3-B768354650B7}"/>
    <cellStyle name="Normal 81 12 2 5" xfId="37153" xr:uid="{015D897D-BF61-48C1-9EB5-C6CE0BE0D7C7}"/>
    <cellStyle name="Normal 81 12 3" xfId="11481" xr:uid="{F5E334F2-413A-45BF-9013-3B172BAC4D05}"/>
    <cellStyle name="Normal 81 12 4" xfId="11482" xr:uid="{EB68BA9C-2725-4785-89EF-451055AF6235}"/>
    <cellStyle name="Normal 81 12 5" xfId="19220" xr:uid="{7EFCFBB5-BF2B-4778-99D5-581A1483AAB1}"/>
    <cellStyle name="Normal 81 12 6" xfId="25756" xr:uid="{C8471D18-7109-4EE0-9900-9F038424CD7E}"/>
    <cellStyle name="Normal 81 12 7" xfId="31454" xr:uid="{03A4BAB9-2B38-46BE-91BF-BB3980D3DC3C}"/>
    <cellStyle name="Normal 81 12 8" xfId="37152" xr:uid="{74B948A4-2E93-42E2-87BC-EE9758B78153}"/>
    <cellStyle name="Normal 81 13" xfId="11483" xr:uid="{9B260956-3E55-4581-9CE0-B689E30298DA}"/>
    <cellStyle name="Normal 81 13 2" xfId="11484" xr:uid="{B256E3AA-A9E0-4F3A-810E-F94BC4716205}"/>
    <cellStyle name="Normal 81 13 2 2" xfId="19223" xr:uid="{BF96995B-2B21-4D9B-B6ED-F1E6D9E89461}"/>
    <cellStyle name="Normal 81 13 2 3" xfId="25759" xr:uid="{A687FFAC-83A3-46D9-B45F-B36282E44175}"/>
    <cellStyle name="Normal 81 13 2 4" xfId="31457" xr:uid="{CCF73B00-23C6-4744-A30B-8F573F6C2846}"/>
    <cellStyle name="Normal 81 13 2 5" xfId="37155" xr:uid="{D2D2C6F8-ACEC-4B49-BE41-AA07E52D304C}"/>
    <cellStyle name="Normal 81 13 3" xfId="11485" xr:uid="{FFF801FB-4921-4D5E-B671-8E0924E7906F}"/>
    <cellStyle name="Normal 81 13 4" xfId="11486" xr:uid="{4B192230-8EEB-4E8F-837A-EB58745F4ECE}"/>
    <cellStyle name="Normal 81 13 5" xfId="19222" xr:uid="{CA6BA37A-90F7-44FF-AEA0-F3388E76CEA3}"/>
    <cellStyle name="Normal 81 13 6" xfId="25758" xr:uid="{95219D8D-6B8B-4317-919A-245E553E4B6A}"/>
    <cellStyle name="Normal 81 13 7" xfId="31456" xr:uid="{0CAE8439-7A8E-4138-9317-53BD0FF89509}"/>
    <cellStyle name="Normal 81 13 8" xfId="37154" xr:uid="{C19603FA-75B5-456A-8235-9E1F2E13A104}"/>
    <cellStyle name="Normal 81 14" xfId="11487" xr:uid="{1B8B5FF3-7643-455B-A97D-D53472165618}"/>
    <cellStyle name="Normal 81 14 2" xfId="11488" xr:uid="{032829AD-B468-4952-B0E5-FC2C0A2EB5C8}"/>
    <cellStyle name="Normal 81 14 2 2" xfId="19225" xr:uid="{736516BF-6BEC-4A92-BC89-B89F214BBF1B}"/>
    <cellStyle name="Normal 81 14 2 3" xfId="25761" xr:uid="{A761443F-EAC9-4296-A379-A90BFB396823}"/>
    <cellStyle name="Normal 81 14 2 4" xfId="31459" xr:uid="{99D9178E-38E9-4F70-B4EE-06E18FD743A5}"/>
    <cellStyle name="Normal 81 14 2 5" xfId="37157" xr:uid="{DCC0BD6B-D9C1-47B8-999D-BA69FFBD859C}"/>
    <cellStyle name="Normal 81 14 3" xfId="11489" xr:uid="{0DA5D0B2-4603-494F-B22C-392623200AEF}"/>
    <cellStyle name="Normal 81 14 4" xfId="11490" xr:uid="{2D405214-147D-48BB-A2CE-153D5E4D7C9A}"/>
    <cellStyle name="Normal 81 14 5" xfId="19224" xr:uid="{CCDED999-1378-44DD-90F8-5801160A3EC0}"/>
    <cellStyle name="Normal 81 14 6" xfId="25760" xr:uid="{15D3F569-F382-4FDB-A687-A6AEED14E67E}"/>
    <cellStyle name="Normal 81 14 7" xfId="31458" xr:uid="{C81150FF-338F-43DC-BD48-D1DDD05B85D5}"/>
    <cellStyle name="Normal 81 14 8" xfId="37156" xr:uid="{995A8794-EF23-48A1-BC03-11C727631977}"/>
    <cellStyle name="Normal 81 15" xfId="11491" xr:uid="{D0B6A974-4C07-44A4-9576-BD65214A75B1}"/>
    <cellStyle name="Normal 81 15 2" xfId="11492" xr:uid="{4F86481F-64F4-4384-8762-04D0980D1C5A}"/>
    <cellStyle name="Normal 81 15 2 2" xfId="19227" xr:uid="{FDDC0B48-952D-48EB-AE9D-26D1997275A0}"/>
    <cellStyle name="Normal 81 15 2 3" xfId="25763" xr:uid="{C8AE8357-8CC5-4632-98B9-1D8539AFADF0}"/>
    <cellStyle name="Normal 81 15 2 4" xfId="31461" xr:uid="{4D49CA29-3276-498A-B5E4-8FA290CF5ACC}"/>
    <cellStyle name="Normal 81 15 2 5" xfId="37159" xr:uid="{9202393D-4C95-4A72-BC6C-B65F421745C3}"/>
    <cellStyle name="Normal 81 15 3" xfId="11493" xr:uid="{0E6D60D5-D2EA-4C41-A465-DBC55833D6DB}"/>
    <cellStyle name="Normal 81 15 4" xfId="11494" xr:uid="{81D67866-8C47-42FB-96E8-C4D86EE799CE}"/>
    <cellStyle name="Normal 81 15 5" xfId="19226" xr:uid="{C9BF9D3D-B4A2-4528-9301-8947B536DAD0}"/>
    <cellStyle name="Normal 81 15 6" xfId="25762" xr:uid="{4B4203A1-E2F5-414A-B4C9-C5E4FE91DC1D}"/>
    <cellStyle name="Normal 81 15 7" xfId="31460" xr:uid="{D33C4B92-0A9E-4F54-8E98-731333990A5D}"/>
    <cellStyle name="Normal 81 15 8" xfId="37158" xr:uid="{8DF73168-668A-4C40-8AEE-99CAA28FA49E}"/>
    <cellStyle name="Normal 81 16" xfId="11495" xr:uid="{671E134E-998F-4E77-B8A9-CCBAA3BB54C9}"/>
    <cellStyle name="Normal 81 16 2" xfId="11496" xr:uid="{314D73A3-2749-42E5-B624-AEADBCF2C620}"/>
    <cellStyle name="Normal 81 16 2 2" xfId="19229" xr:uid="{BCBB2C9F-64DA-415E-B7A8-D9EE970107EF}"/>
    <cellStyle name="Normal 81 16 2 3" xfId="25765" xr:uid="{52883DEE-7E34-4E34-8C24-6C246FE82268}"/>
    <cellStyle name="Normal 81 16 2 4" xfId="31463" xr:uid="{14E6A9F6-0A37-4FF6-86E1-5BEC0F4C358E}"/>
    <cellStyle name="Normal 81 16 2 5" xfId="37161" xr:uid="{CC8E16C6-DC2B-4734-9CB7-779A645D467D}"/>
    <cellStyle name="Normal 81 16 3" xfId="11497" xr:uid="{B8388B2C-45A7-4CAE-9E69-67875C38758E}"/>
    <cellStyle name="Normal 81 16 4" xfId="11498" xr:uid="{8D15E743-2BF9-424E-B0D7-338C79C49980}"/>
    <cellStyle name="Normal 81 16 5" xfId="19228" xr:uid="{A6A5663C-7655-4A5D-A2BB-2ED3B2D745D3}"/>
    <cellStyle name="Normal 81 16 6" xfId="25764" xr:uid="{C837753D-6911-4112-B787-7A9C4B7BAB82}"/>
    <cellStyle name="Normal 81 16 7" xfId="31462" xr:uid="{46F1E3FA-5252-455E-B83B-32E5D3693C14}"/>
    <cellStyle name="Normal 81 16 8" xfId="37160" xr:uid="{1BDEFF40-6EDA-49B2-BC26-7B1D1EC79099}"/>
    <cellStyle name="Normal 81 17" xfId="11499" xr:uid="{B4C5792F-014E-4F97-86B8-E4144C568B2A}"/>
    <cellStyle name="Normal 81 17 2" xfId="11500" xr:uid="{F3C8F977-2100-4EA9-B0EE-29E2FCBD3AE9}"/>
    <cellStyle name="Normal 81 17 2 2" xfId="19231" xr:uid="{5FF656FF-ADDF-4562-A70A-40F9D523B641}"/>
    <cellStyle name="Normal 81 17 2 3" xfId="25767" xr:uid="{0DD5D8B6-6397-4160-BD13-5BA0E19752A5}"/>
    <cellStyle name="Normal 81 17 2 4" xfId="31465" xr:uid="{691BAB45-CE9C-4373-A316-2BADDBDAD33F}"/>
    <cellStyle name="Normal 81 17 2 5" xfId="37163" xr:uid="{D168B72C-3D1C-4A13-B0DA-41D7A421D6D5}"/>
    <cellStyle name="Normal 81 17 3" xfId="11501" xr:uid="{117752A9-41A9-47EA-BFAB-B83E7CB5B9D1}"/>
    <cellStyle name="Normal 81 17 4" xfId="11502" xr:uid="{1E7D2067-EEB9-4DBD-A1F8-593BC2FB6B85}"/>
    <cellStyle name="Normal 81 17 5" xfId="19230" xr:uid="{7C09DE54-929C-456A-B3BA-47F083BA59F8}"/>
    <cellStyle name="Normal 81 17 6" xfId="25766" xr:uid="{A4B45376-FB25-4113-8F21-2EE5A051A3CC}"/>
    <cellStyle name="Normal 81 17 7" xfId="31464" xr:uid="{09FE9836-D953-4B08-9696-379D8E320F92}"/>
    <cellStyle name="Normal 81 17 8" xfId="37162" xr:uid="{E62BC454-C1B3-44E2-8179-C82406B8A936}"/>
    <cellStyle name="Normal 81 18" xfId="11503" xr:uid="{829C393F-01B2-42ED-BCD8-E102895EFB3D}"/>
    <cellStyle name="Normal 81 18 2" xfId="11504" xr:uid="{23BAC2AE-4F2E-4E8E-9F40-9C1E1610E2EE}"/>
    <cellStyle name="Normal 81 18 2 2" xfId="19233" xr:uid="{81273C9F-2404-4C23-B821-BBA1305D1276}"/>
    <cellStyle name="Normal 81 18 2 3" xfId="25769" xr:uid="{3128EDA8-6BCA-4C73-A36A-021CA6593441}"/>
    <cellStyle name="Normal 81 18 2 4" xfId="31467" xr:uid="{0B9B3F13-6295-47D2-9C57-79C4CD182BAF}"/>
    <cellStyle name="Normal 81 18 2 5" xfId="37165" xr:uid="{F2EE1DA5-132B-475E-85AC-53B7E92547B1}"/>
    <cellStyle name="Normal 81 18 3" xfId="11505" xr:uid="{0A408510-B2EF-4B38-B4D9-983DC670FEDD}"/>
    <cellStyle name="Normal 81 18 4" xfId="11506" xr:uid="{3E7120A2-353D-468C-AF0A-21D89DB6E217}"/>
    <cellStyle name="Normal 81 18 5" xfId="19232" xr:uid="{97A80EC2-ED64-47AC-A1E4-79FED121C1F4}"/>
    <cellStyle name="Normal 81 18 6" xfId="25768" xr:uid="{0AF86536-7979-4250-B31B-F037D1FF0800}"/>
    <cellStyle name="Normal 81 18 7" xfId="31466" xr:uid="{372B91B3-AA31-45FC-AD20-3B8E7563451A}"/>
    <cellStyle name="Normal 81 18 8" xfId="37164" xr:uid="{9A6694E8-18C1-42E8-B14C-76F0FCD80C0B}"/>
    <cellStyle name="Normal 81 19" xfId="11507" xr:uid="{D8EC1109-2D7A-4DAB-95D3-0B3A9BD74D6D}"/>
    <cellStyle name="Normal 81 19 2" xfId="11508" xr:uid="{DADCE0C9-C500-4CD0-98FA-11D9D07ED44A}"/>
    <cellStyle name="Normal 81 19 2 2" xfId="19235" xr:uid="{7992CE4D-605A-4C2C-9165-E6060397AB6E}"/>
    <cellStyle name="Normal 81 19 2 3" xfId="25771" xr:uid="{6298EBEB-9351-4282-A2AB-4C276A0AAA8F}"/>
    <cellStyle name="Normal 81 19 2 4" xfId="31469" xr:uid="{997F6AEB-A5B8-47D4-BE21-63B62F4414A3}"/>
    <cellStyle name="Normal 81 19 2 5" xfId="37167" xr:uid="{1D57B126-3CD8-480E-9779-330069F0B5A7}"/>
    <cellStyle name="Normal 81 19 3" xfId="11509" xr:uid="{C9859098-B059-4965-BC81-D6FBD1216715}"/>
    <cellStyle name="Normal 81 19 4" xfId="11510" xr:uid="{DD42F23E-AEE3-47CD-B194-58F4157D89BC}"/>
    <cellStyle name="Normal 81 19 5" xfId="19234" xr:uid="{8D9611ED-5C6C-4211-9F31-4E107FCC5490}"/>
    <cellStyle name="Normal 81 19 6" xfId="25770" xr:uid="{1A017A0F-CCC9-4571-801A-2F55D335FA17}"/>
    <cellStyle name="Normal 81 19 7" xfId="31468" xr:uid="{6F329491-B24D-46F9-A559-E723503457A9}"/>
    <cellStyle name="Normal 81 19 8" xfId="37166" xr:uid="{91F49D1B-BB2A-47DC-B40C-165610B47D69}"/>
    <cellStyle name="Normal 81 2" xfId="1257" xr:uid="{A70892E8-1E74-46A0-8E95-A0D04A964834}"/>
    <cellStyle name="Normal 81 2 2" xfId="11511" xr:uid="{1323B3D1-44B4-4F83-B043-113FF19B1F84}"/>
    <cellStyle name="Normal 81 2 2 2" xfId="19236" xr:uid="{80017DA6-0836-4194-8B97-34ED26DFAC8E}"/>
    <cellStyle name="Normal 81 2 2 3" xfId="25772" xr:uid="{A29666F2-CBB3-4AA7-AA56-07777DB25175}"/>
    <cellStyle name="Normal 81 2 2 4" xfId="31470" xr:uid="{86CBF58B-FC39-4F22-9CDC-4FB286D071D2}"/>
    <cellStyle name="Normal 81 2 2 5" xfId="37168" xr:uid="{6ADE148B-F389-42EA-9C45-7D3B745B66C1}"/>
    <cellStyle name="Normal 81 2 3" xfId="11512" xr:uid="{204CCDB6-EE69-4313-A912-F16876CA677A}"/>
    <cellStyle name="Normal 81 2 4" xfId="11513" xr:uid="{41372649-8D5C-4447-A407-4A659270C95F}"/>
    <cellStyle name="Normal 81 20" xfId="11514" xr:uid="{9BA68115-47A3-4394-8F59-12519A0DD2B2}"/>
    <cellStyle name="Normal 81 20 2" xfId="19237" xr:uid="{C8D8DD87-32D0-44D7-AEEF-4F5B13AEDD89}"/>
    <cellStyle name="Normal 81 20 3" xfId="25773" xr:uid="{B36E7FBB-8100-4E09-8EE1-E824573E9EB5}"/>
    <cellStyle name="Normal 81 20 4" xfId="31471" xr:uid="{ABAD2E03-B45B-4E0F-AEC2-3E4443690487}"/>
    <cellStyle name="Normal 81 20 5" xfId="37169" xr:uid="{A0FA4DFC-EEB2-45AC-B1EE-9F4C295768A5}"/>
    <cellStyle name="Normal 81 21" xfId="11515" xr:uid="{59ED8817-3737-4470-A860-7FBF1CF6E98D}"/>
    <cellStyle name="Normal 81 21 2" xfId="19238" xr:uid="{001F4840-6C24-41E2-BD40-454365B3A83C}"/>
    <cellStyle name="Normal 81 21 3" xfId="25774" xr:uid="{C8B4C1CC-C897-4FD2-B2A2-958A3D30283C}"/>
    <cellStyle name="Normal 81 21 4" xfId="31472" xr:uid="{3E96A0C5-7718-419C-8A0C-723706EB2F5B}"/>
    <cellStyle name="Normal 81 21 5" xfId="37170" xr:uid="{6AAF904C-50E6-464C-BEC0-5D974FA5A66C}"/>
    <cellStyle name="Normal 81 22" xfId="11516" xr:uid="{F646FA71-CFE1-4800-994A-BF632264B52B}"/>
    <cellStyle name="Normal 81 22 2" xfId="19239" xr:uid="{2083B0A8-647F-40B6-AACA-C27D7A9D9FCD}"/>
    <cellStyle name="Normal 81 22 3" xfId="25775" xr:uid="{C392DF18-B984-4E93-A53C-3B5BAFBEC393}"/>
    <cellStyle name="Normal 81 22 4" xfId="31473" xr:uid="{9E6D3E1C-DF97-43E4-BC2D-5DD3706F66D9}"/>
    <cellStyle name="Normal 81 22 5" xfId="37171" xr:uid="{598B1C2B-672B-4DF6-A07A-B8FD733D94B2}"/>
    <cellStyle name="Normal 81 23" xfId="11517" xr:uid="{40C6EDCF-C059-4058-81E4-B9236F28C9C0}"/>
    <cellStyle name="Normal 81 23 2" xfId="19240" xr:uid="{BDB6620F-0A52-4DA0-8503-5A57E9066774}"/>
    <cellStyle name="Normal 81 23 3" xfId="25776" xr:uid="{98E7CAF7-BDB6-4C2C-8805-1F53C99AA406}"/>
    <cellStyle name="Normal 81 23 4" xfId="31474" xr:uid="{436C903F-EF1F-41F2-B0B1-737003437A2C}"/>
    <cellStyle name="Normal 81 23 5" xfId="37172" xr:uid="{9213C2C9-AFB2-4AB1-B8F7-FDEDBB534681}"/>
    <cellStyle name="Normal 81 24" xfId="11518" xr:uid="{0DFBC203-2AC6-4BDB-9730-55D9C320E128}"/>
    <cellStyle name="Normal 81 24 2" xfId="19241" xr:uid="{C962D86C-51C3-406A-B78F-85AB408CB1FC}"/>
    <cellStyle name="Normal 81 24 3" xfId="25777" xr:uid="{16AB2971-9F1C-487C-85DF-F1CBAEA217E6}"/>
    <cellStyle name="Normal 81 24 4" xfId="31475" xr:uid="{DF4BB3AE-5359-41CC-A22F-224C1ADB07EA}"/>
    <cellStyle name="Normal 81 24 5" xfId="37173" xr:uid="{4DBA91A4-DAD0-48C9-9F4D-F9EDF5C61D87}"/>
    <cellStyle name="Normal 81 25" xfId="11519" xr:uid="{66DE08D7-7F56-443F-975F-BD43C6BB25B1}"/>
    <cellStyle name="Normal 81 25 2" xfId="19242" xr:uid="{3E5B3A28-C82C-4F67-A58E-35318B6BA98D}"/>
    <cellStyle name="Normal 81 25 3" xfId="25778" xr:uid="{B2464602-7E5D-4866-9778-C61317666624}"/>
    <cellStyle name="Normal 81 25 4" xfId="31476" xr:uid="{11E8BF4B-ADD7-41EF-A01C-F242CCB8EC24}"/>
    <cellStyle name="Normal 81 25 5" xfId="37174" xr:uid="{F3D24D61-2A8E-4227-910F-AABC11FCE962}"/>
    <cellStyle name="Normal 81 26" xfId="11520" xr:uid="{B48F83A9-BF16-4E7B-B88B-689BAD68D4EB}"/>
    <cellStyle name="Normal 81 26 2" xfId="19243" xr:uid="{AA5EAC8A-7635-4190-9E02-B184DD18940A}"/>
    <cellStyle name="Normal 81 26 3" xfId="25779" xr:uid="{11AECB5E-9610-4062-A290-FE7C3B49916F}"/>
    <cellStyle name="Normal 81 26 4" xfId="31477" xr:uid="{CB86CFAD-D9E5-4FF3-BF22-28ED94BCA4BC}"/>
    <cellStyle name="Normal 81 26 5" xfId="37175" xr:uid="{5D90ADCF-BCDF-4EDF-9D3A-15F81861D098}"/>
    <cellStyle name="Normal 81 27" xfId="11521" xr:uid="{26D4E1B5-18B8-400C-9C45-7BECC4347F6D}"/>
    <cellStyle name="Normal 81 27 2" xfId="19244" xr:uid="{3558F37C-A55B-4A84-A21C-7A7341D8FED0}"/>
    <cellStyle name="Normal 81 27 3" xfId="25780" xr:uid="{F353CBA4-C8BA-41CA-B3C3-9076F3157E16}"/>
    <cellStyle name="Normal 81 27 4" xfId="31478" xr:uid="{C0EA462E-877C-4F83-BBE4-3F47E9A8C461}"/>
    <cellStyle name="Normal 81 27 5" xfId="37176" xr:uid="{1535D8F4-22E0-4BEB-A577-09CD7AD96A7B}"/>
    <cellStyle name="Normal 81 28" xfId="11522" xr:uid="{E252BC6C-2AAB-49C0-912E-95CA487A4A60}"/>
    <cellStyle name="Normal 81 28 2" xfId="19245" xr:uid="{59176F99-77C9-4AFB-911B-207CA6FF22E8}"/>
    <cellStyle name="Normal 81 28 3" xfId="25781" xr:uid="{863F1C72-5B9D-4926-8FD1-E2FCF1F44FAD}"/>
    <cellStyle name="Normal 81 28 4" xfId="31479" xr:uid="{A25A9709-00FB-4AAF-8AF6-73E42F9C642A}"/>
    <cellStyle name="Normal 81 28 5" xfId="37177" xr:uid="{8EB8691C-11A8-4A89-8F5E-6D8557F4AB99}"/>
    <cellStyle name="Normal 81 29" xfId="11523" xr:uid="{6628FF36-826E-467C-A987-C2824BEB8D61}"/>
    <cellStyle name="Normal 81 29 2" xfId="19246" xr:uid="{4C5DDAB7-BBBE-4658-B120-66B58AADB1B6}"/>
    <cellStyle name="Normal 81 29 3" xfId="25782" xr:uid="{2B1664BA-53C8-4340-A41E-C03B977C1706}"/>
    <cellStyle name="Normal 81 29 4" xfId="31480" xr:uid="{441E328C-B67D-4D1D-8DF6-591CD978247D}"/>
    <cellStyle name="Normal 81 29 5" xfId="37178" xr:uid="{16A00169-939D-4032-A3B8-EF79E7F385D8}"/>
    <cellStyle name="Normal 81 3" xfId="11524" xr:uid="{26580A5D-7BBD-4576-9199-BA5ED46D4F41}"/>
    <cellStyle name="Normal 81 3 2" xfId="11525" xr:uid="{98262592-6E04-4E79-A1B0-766FCF6D82D0}"/>
    <cellStyle name="Normal 81 3 2 2" xfId="19248" xr:uid="{1F81BADD-186F-43BB-AE7F-2B4062B5DE31}"/>
    <cellStyle name="Normal 81 3 2 3" xfId="25784" xr:uid="{3DB620E0-85EB-4FD6-8399-E693B2E68598}"/>
    <cellStyle name="Normal 81 3 2 4" xfId="31482" xr:uid="{4E36C6BE-4C4B-4EF0-BB9C-D5E6C2F8DF36}"/>
    <cellStyle name="Normal 81 3 2 5" xfId="37180" xr:uid="{2FBBF212-9AB8-41FE-9E69-BDEAFB8840AF}"/>
    <cellStyle name="Normal 81 3 3" xfId="11526" xr:uid="{5FB63F85-05F7-40B9-954D-C7D7C4C21B8F}"/>
    <cellStyle name="Normal 81 3 4" xfId="11527" xr:uid="{4DAF743D-0416-4C08-92F2-961F77FDAB54}"/>
    <cellStyle name="Normal 81 3 5" xfId="19247" xr:uid="{56B2C7DA-370C-4CA8-AD2C-A11ABBB9FA94}"/>
    <cellStyle name="Normal 81 3 6" xfId="25783" xr:uid="{931DB545-5E90-4F63-94CD-7798B2E9CFF8}"/>
    <cellStyle name="Normal 81 3 7" xfId="31481" xr:uid="{89774D2E-7511-40E5-8D7A-80458AB0BB22}"/>
    <cellStyle name="Normal 81 3 8" xfId="37179" xr:uid="{94430B71-5C44-4E82-A33F-663BEB2E2833}"/>
    <cellStyle name="Normal 81 30" xfId="11528" xr:uid="{835FD711-257A-4300-9BC0-A77E3412D371}"/>
    <cellStyle name="Normal 81 30 2" xfId="19249" xr:uid="{E537E062-2537-4651-8C83-0240678952D0}"/>
    <cellStyle name="Normal 81 30 3" xfId="25785" xr:uid="{9A20B12E-80F2-4B68-A4F9-A4D4B788FE49}"/>
    <cellStyle name="Normal 81 30 4" xfId="31483" xr:uid="{8C86AFAD-C872-46EC-B92A-ADD6348DE2AF}"/>
    <cellStyle name="Normal 81 30 5" xfId="37181" xr:uid="{81894CDB-D154-41D4-A42D-C86A312CA56F}"/>
    <cellStyle name="Normal 81 31" xfId="11529" xr:uid="{91F0E45F-A8B7-400C-AA57-4B904FE6355E}"/>
    <cellStyle name="Normal 81 31 2" xfId="19250" xr:uid="{4025B32D-152D-4C68-B897-7180FF615D8C}"/>
    <cellStyle name="Normal 81 31 3" xfId="25786" xr:uid="{85B3514C-BF2A-4313-BAB0-8A019EBC85D4}"/>
    <cellStyle name="Normal 81 31 4" xfId="31484" xr:uid="{FEA9B553-5288-4F16-8DA3-525800EEB614}"/>
    <cellStyle name="Normal 81 31 5" xfId="37182" xr:uid="{730522CC-5683-452D-AE7F-B92949C9874F}"/>
    <cellStyle name="Normal 81 32" xfId="11530" xr:uid="{9C063307-FD8F-4848-8CE7-5FA2FCCAA123}"/>
    <cellStyle name="Normal 81 32 2" xfId="19251" xr:uid="{BA02A56F-67AB-49A9-8B07-68F4A372172E}"/>
    <cellStyle name="Normal 81 32 3" xfId="25787" xr:uid="{8A7615C4-FFC3-4E3F-BB36-34AD6B324678}"/>
    <cellStyle name="Normal 81 32 4" xfId="31485" xr:uid="{FA8B4861-525C-4B17-A63D-F6493D2B4203}"/>
    <cellStyle name="Normal 81 32 5" xfId="37183" xr:uid="{884BD44F-1C2B-4006-97E0-641558E01314}"/>
    <cellStyle name="Normal 81 33" xfId="11531" xr:uid="{F96FF320-6228-4485-B35A-0C53C7678F8E}"/>
    <cellStyle name="Normal 81 33 2" xfId="19252" xr:uid="{1545D9C3-3AB0-4EAB-BED9-3DFAE4607476}"/>
    <cellStyle name="Normal 81 33 3" xfId="25788" xr:uid="{8E1C5186-44A9-4947-8686-F9287B0D4849}"/>
    <cellStyle name="Normal 81 33 4" xfId="31486" xr:uid="{6B5DF1CF-77C6-4E2B-96C2-841EA2EDC7B9}"/>
    <cellStyle name="Normal 81 33 5" xfId="37184" xr:uid="{62911E10-51B9-4F18-A292-12D4526EA9AD}"/>
    <cellStyle name="Normal 81 34" xfId="11532" xr:uid="{E54956DF-5615-4335-B0C0-6A2D7E1FDE5C}"/>
    <cellStyle name="Normal 81 34 2" xfId="19253" xr:uid="{697AC849-AA5D-4C05-9E74-3BB6BF80F265}"/>
    <cellStyle name="Normal 81 34 3" xfId="25789" xr:uid="{E3617CE0-3F8D-4E73-BED9-9E950FD41765}"/>
    <cellStyle name="Normal 81 34 4" xfId="31487" xr:uid="{D1BBF644-EBD4-4631-B1E9-74C92E78C7AA}"/>
    <cellStyle name="Normal 81 34 5" xfId="37185" xr:uid="{F4387D2E-5945-48A8-B98B-1FFC930F4B4D}"/>
    <cellStyle name="Normal 81 35" xfId="11533" xr:uid="{4F56E5EA-54A4-47AD-8398-B4A207C81E10}"/>
    <cellStyle name="Normal 81 35 2" xfId="19254" xr:uid="{6DECCCA3-A593-4520-B8C9-1437C53C0B92}"/>
    <cellStyle name="Normal 81 35 3" xfId="25790" xr:uid="{C50F0FFE-F61E-4CFB-9E68-5A83DD0E7DD3}"/>
    <cellStyle name="Normal 81 35 4" xfId="31488" xr:uid="{6C79C066-F45E-466B-AC09-E93BF30332EC}"/>
    <cellStyle name="Normal 81 35 5" xfId="37186" xr:uid="{8EB6FCCD-DEED-4044-8F8D-96D286E84263}"/>
    <cellStyle name="Normal 81 36" xfId="11534" xr:uid="{5AA39B65-1B28-4399-9533-AB6169E1232B}"/>
    <cellStyle name="Normal 81 36 2" xfId="19255" xr:uid="{0C140BC6-9B38-4198-A2AC-AC50EC8A0A78}"/>
    <cellStyle name="Normal 81 36 3" xfId="25791" xr:uid="{40EC3F11-633F-4BA2-BD25-B73BE878D552}"/>
    <cellStyle name="Normal 81 36 4" xfId="31489" xr:uid="{4EDBF440-9B2D-404F-AA35-1475D74C2C81}"/>
    <cellStyle name="Normal 81 36 5" xfId="37187" xr:uid="{2B3A21FC-B86A-4F77-9DE9-D0EE7F291443}"/>
    <cellStyle name="Normal 81 37" xfId="11535" xr:uid="{75C1903F-0FFC-4034-B410-7E30B717ABD5}"/>
    <cellStyle name="Normal 81 37 2" xfId="19256" xr:uid="{495B73F1-C7E5-4125-8BBB-3050EF3B9A30}"/>
    <cellStyle name="Normal 81 37 3" xfId="25792" xr:uid="{5EED3A57-74C8-4908-B93F-2E74E44D4897}"/>
    <cellStyle name="Normal 81 37 4" xfId="31490" xr:uid="{948E000A-C90E-49F4-AB45-5E41B673750B}"/>
    <cellStyle name="Normal 81 37 5" xfId="37188" xr:uid="{8FDF52A4-D279-4273-95EC-6E2E5431B740}"/>
    <cellStyle name="Normal 81 38" xfId="11536" xr:uid="{14FFCAB7-4903-46EB-9402-FDB2CD128D40}"/>
    <cellStyle name="Normal 81 38 2" xfId="19257" xr:uid="{DA27854A-E9D9-4EB3-B112-B3A61A4858E9}"/>
    <cellStyle name="Normal 81 38 3" xfId="25793" xr:uid="{0784092B-62FD-4160-A582-362C731B9350}"/>
    <cellStyle name="Normal 81 38 4" xfId="31491" xr:uid="{50676FE0-4A23-45C0-BDC9-AF80A647DB59}"/>
    <cellStyle name="Normal 81 38 5" xfId="37189" xr:uid="{6A62A3A9-2863-4228-88C7-475C67A6905C}"/>
    <cellStyle name="Normal 81 39" xfId="11537" xr:uid="{BA8F936B-1F80-43BF-9700-4661A7F905C6}"/>
    <cellStyle name="Normal 81 39 2" xfId="19258" xr:uid="{BB414719-77AB-4CB5-AD36-25C5A67734BF}"/>
    <cellStyle name="Normal 81 39 3" xfId="25794" xr:uid="{D7CB38FA-9E78-419C-834E-3477FF204C95}"/>
    <cellStyle name="Normal 81 39 4" xfId="31492" xr:uid="{BAD3C82A-91C4-46EF-96F6-485A84F5A508}"/>
    <cellStyle name="Normal 81 39 5" xfId="37190" xr:uid="{9F2EC7FA-AE9B-44D0-A627-007697B96246}"/>
    <cellStyle name="Normal 81 4" xfId="11538" xr:uid="{7F40503D-D8B3-49F5-8931-FF4CEBAED81B}"/>
    <cellStyle name="Normal 81 4 2" xfId="11539" xr:uid="{A8178DE8-0343-4A42-BB89-0FC2BAD515E6}"/>
    <cellStyle name="Normal 81 4 2 2" xfId="19260" xr:uid="{C60313D7-03A2-4FCC-BA31-848C05C51A01}"/>
    <cellStyle name="Normal 81 4 2 3" xfId="25796" xr:uid="{BFF65FBF-24D5-4235-BC69-6CF6C2032016}"/>
    <cellStyle name="Normal 81 4 2 4" xfId="31494" xr:uid="{F0F9FBB1-B14D-4612-BFF6-1B0EA9C900B2}"/>
    <cellStyle name="Normal 81 4 2 5" xfId="37192" xr:uid="{0B367205-CF90-4026-960B-0CD743F1F6F4}"/>
    <cellStyle name="Normal 81 4 3" xfId="11540" xr:uid="{60B3B75C-0208-4F92-B242-72B40D409229}"/>
    <cellStyle name="Normal 81 4 4" xfId="11541" xr:uid="{CEF57BAD-9C13-41D2-8B45-F8987FAA1B25}"/>
    <cellStyle name="Normal 81 4 5" xfId="19259" xr:uid="{1E25319F-EAA0-4914-9604-9F6708591B84}"/>
    <cellStyle name="Normal 81 4 6" xfId="25795" xr:uid="{B8AC890D-DCC1-4CDC-99CE-23571F2267A8}"/>
    <cellStyle name="Normal 81 4 7" xfId="31493" xr:uid="{82ABF078-6F41-4305-8C55-5D8CE0FD7C37}"/>
    <cellStyle name="Normal 81 4 8" xfId="37191" xr:uid="{5AE229EC-B13E-42EB-8D1F-4E3B44BA3725}"/>
    <cellStyle name="Normal 81 40" xfId="11542" xr:uid="{51A3D547-EA4F-433A-A87A-7F87E347E600}"/>
    <cellStyle name="Normal 81 40 2" xfId="19261" xr:uid="{28AED8CD-F831-4F2E-A779-D753B1CA94BA}"/>
    <cellStyle name="Normal 81 40 3" xfId="25797" xr:uid="{2DA1EC19-E444-4E1C-BD7B-DF10F6469A8C}"/>
    <cellStyle name="Normal 81 40 4" xfId="31495" xr:uid="{B5C484CE-245D-40BC-A6C0-C20ED2C37717}"/>
    <cellStyle name="Normal 81 40 5" xfId="37193" xr:uid="{04903231-784C-4389-AE66-C89E8BB22513}"/>
    <cellStyle name="Normal 81 41" xfId="11543" xr:uid="{C6895FEA-EC62-4995-899B-D28CDBD0AD72}"/>
    <cellStyle name="Normal 81 41 2" xfId="19262" xr:uid="{EFEBDF19-8A6B-4966-84B7-F8691F81300C}"/>
    <cellStyle name="Normal 81 41 3" xfId="25798" xr:uid="{6C4ABB9F-3A1A-412D-A637-E5301FCC4E70}"/>
    <cellStyle name="Normal 81 41 4" xfId="31496" xr:uid="{1C38118B-64AE-42BA-832F-399C15A6B89A}"/>
    <cellStyle name="Normal 81 41 5" xfId="37194" xr:uid="{F7747E5F-DED5-4194-9428-66ABC4587DC3}"/>
    <cellStyle name="Normal 81 42" xfId="11544" xr:uid="{A7AB01EA-2973-4CEB-AF14-E1316731E3D8}"/>
    <cellStyle name="Normal 81 42 2" xfId="19263" xr:uid="{D9FD24DA-647B-4F15-B28B-63955FE2B4A0}"/>
    <cellStyle name="Normal 81 42 3" xfId="25799" xr:uid="{CF2C2409-852B-4D1D-B774-704F33FFDDD8}"/>
    <cellStyle name="Normal 81 42 4" xfId="31497" xr:uid="{20A6F112-4652-465D-8CBF-EA9E672230A9}"/>
    <cellStyle name="Normal 81 42 5" xfId="37195" xr:uid="{574DF9F2-F5A4-4481-9258-9A940AC5C75A}"/>
    <cellStyle name="Normal 81 43" xfId="11545" xr:uid="{340B449C-FB2C-4C9F-9A16-EC1A5CC2A2A9}"/>
    <cellStyle name="Normal 81 43 2" xfId="19264" xr:uid="{200D3792-C708-4DC3-9B99-B694A0055611}"/>
    <cellStyle name="Normal 81 43 3" xfId="25800" xr:uid="{F179868A-E17F-4685-B1B4-C1FB7249C2E8}"/>
    <cellStyle name="Normal 81 43 4" xfId="31498" xr:uid="{24F080B0-B2D9-4DDE-BE19-C184167A5F2F}"/>
    <cellStyle name="Normal 81 43 5" xfId="37196" xr:uid="{6CF3D67F-4299-4C1B-AA66-E2CDE279DE79}"/>
    <cellStyle name="Normal 81 44" xfId="11546" xr:uid="{F5BAA8F6-1E3A-40E6-A698-7A12AAF76E9E}"/>
    <cellStyle name="Normal 81 44 2" xfId="19265" xr:uid="{205BF601-43A4-42D6-B0BB-F5DC707BBE17}"/>
    <cellStyle name="Normal 81 44 3" xfId="25801" xr:uid="{45F7A55D-4C44-4EEA-B20D-2E7F0FB1C615}"/>
    <cellStyle name="Normal 81 44 4" xfId="31499" xr:uid="{A3BA2DBD-19CC-440F-9474-D2DB021BBC49}"/>
    <cellStyle name="Normal 81 44 5" xfId="37197" xr:uid="{BD26B017-66E7-4866-8D11-9345F9031B36}"/>
    <cellStyle name="Normal 81 45" xfId="11547" xr:uid="{3E4A0011-CC38-4049-8733-45EAE4F53719}"/>
    <cellStyle name="Normal 81 45 2" xfId="19266" xr:uid="{591D0383-FD1F-4731-B901-517E4AED0E12}"/>
    <cellStyle name="Normal 81 45 3" xfId="25802" xr:uid="{3F27651A-1C18-42D2-B5D5-39D46A176F46}"/>
    <cellStyle name="Normal 81 45 4" xfId="31500" xr:uid="{24D5C339-C02A-40B0-B9C0-3C8D8D18ACBC}"/>
    <cellStyle name="Normal 81 45 5" xfId="37198" xr:uid="{0351CF3D-1174-4167-A373-49D4BE7A810F}"/>
    <cellStyle name="Normal 81 46" xfId="11548" xr:uid="{E9E18CAE-88E4-46D3-A604-89102C0CBEA6}"/>
    <cellStyle name="Normal 81 46 2" xfId="19267" xr:uid="{B4540524-29DE-4DA7-B169-138E8925F130}"/>
    <cellStyle name="Normal 81 46 3" xfId="25803" xr:uid="{FE10D870-DB9E-4729-8A91-AAE356CD23A5}"/>
    <cellStyle name="Normal 81 46 4" xfId="31501" xr:uid="{B083063D-613F-4679-B5C5-671A2645737F}"/>
    <cellStyle name="Normal 81 46 5" xfId="37199" xr:uid="{2EAA5C8D-2939-42A2-B3FC-200E0976AFC9}"/>
    <cellStyle name="Normal 81 47" xfId="11549" xr:uid="{C1D0A309-098C-4AE4-9DAA-544ACC6CDD37}"/>
    <cellStyle name="Normal 81 47 2" xfId="19268" xr:uid="{019AD7A4-0425-4F70-8CA1-C3F84C21687C}"/>
    <cellStyle name="Normal 81 47 3" xfId="25804" xr:uid="{2748ED59-7052-4A98-98CD-A3A00B33C01C}"/>
    <cellStyle name="Normal 81 47 4" xfId="31502" xr:uid="{0A6D759F-527C-4A0B-B6BC-ECE4ED6A1766}"/>
    <cellStyle name="Normal 81 47 5" xfId="37200" xr:uid="{7F468E11-38ED-43A3-A4F6-D2975D4E04DC}"/>
    <cellStyle name="Normal 81 48" xfId="11550" xr:uid="{9B06F369-6DBF-4B81-A26D-2CABA93052C8}"/>
    <cellStyle name="Normal 81 48 2" xfId="19269" xr:uid="{27D2A727-AFCE-411D-B307-EA22A659B556}"/>
    <cellStyle name="Normal 81 48 3" xfId="25805" xr:uid="{72561DE1-D273-486F-8A79-B8EA3661D903}"/>
    <cellStyle name="Normal 81 48 4" xfId="31503" xr:uid="{C8155EE2-A6DE-414E-B70A-6458F6E5B1FF}"/>
    <cellStyle name="Normal 81 48 5" xfId="37201" xr:uid="{AF23FF62-3D55-4705-A3BE-F6C7367761E1}"/>
    <cellStyle name="Normal 81 49" xfId="11551" xr:uid="{524C1E81-BEBB-49C8-9F95-89DEFF3CBEF9}"/>
    <cellStyle name="Normal 81 49 2" xfId="19270" xr:uid="{ABA8C41C-9929-47DC-9178-864DED00E701}"/>
    <cellStyle name="Normal 81 49 3" xfId="25806" xr:uid="{89B6FC15-9E81-4658-B1D9-874A011683DF}"/>
    <cellStyle name="Normal 81 49 4" xfId="31504" xr:uid="{767C34FA-7EFC-453F-AA0F-4487A3F99B60}"/>
    <cellStyle name="Normal 81 49 5" xfId="37202" xr:uid="{CE30E83F-5FF9-4797-BBAB-673C21DC4A05}"/>
    <cellStyle name="Normal 81 5" xfId="11552" xr:uid="{69E9B200-0759-400A-BF7C-4EA2136886A8}"/>
    <cellStyle name="Normal 81 5 2" xfId="11553" xr:uid="{2D976C3E-7780-4B7D-8CCC-22EA2005CDD7}"/>
    <cellStyle name="Normal 81 5 2 2" xfId="19272" xr:uid="{42158F8B-EFF3-41AA-8AED-8479950FC952}"/>
    <cellStyle name="Normal 81 5 2 3" xfId="25808" xr:uid="{DBF4C42F-2CCD-4C8D-B4F7-9F405A9DF3DE}"/>
    <cellStyle name="Normal 81 5 2 4" xfId="31506" xr:uid="{AEC65181-1175-46C8-B650-2AD2BF9B80F1}"/>
    <cellStyle name="Normal 81 5 2 5" xfId="37204" xr:uid="{480B7E2A-B44C-47A9-AE0A-D73A93AB9126}"/>
    <cellStyle name="Normal 81 5 3" xfId="11554" xr:uid="{8B9A3D02-8EA6-4C49-8764-45BF69F7428E}"/>
    <cellStyle name="Normal 81 5 4" xfId="11555" xr:uid="{81706E7B-872E-4A2A-8712-037FC195A12D}"/>
    <cellStyle name="Normal 81 5 5" xfId="19271" xr:uid="{A2273007-6DE0-4DD1-A314-E10024F0C22A}"/>
    <cellStyle name="Normal 81 5 6" xfId="25807" xr:uid="{423BA162-09E7-4692-BABF-4DABF2AE0A28}"/>
    <cellStyle name="Normal 81 5 7" xfId="31505" xr:uid="{754B30CF-5A1E-4D2D-A47E-A01764E60B7C}"/>
    <cellStyle name="Normal 81 5 8" xfId="37203" xr:uid="{13CD77EE-9595-4A04-A5E1-238CC777BE35}"/>
    <cellStyle name="Normal 81 50" xfId="11556" xr:uid="{5D0FFFB6-AEE8-4BF4-861D-7ABDCA95F793}"/>
    <cellStyle name="Normal 81 50 2" xfId="19273" xr:uid="{1A0E3FD0-A497-4D9D-A616-E3BE71279223}"/>
    <cellStyle name="Normal 81 50 3" xfId="25809" xr:uid="{B17391A2-A747-4061-9551-D968BD628E08}"/>
    <cellStyle name="Normal 81 50 4" xfId="31507" xr:uid="{0A0530EE-0EAA-441E-A122-114BD9CF84F4}"/>
    <cellStyle name="Normal 81 50 5" xfId="37205" xr:uid="{CB576BF8-A808-4C6B-881A-03D85FC375A8}"/>
    <cellStyle name="Normal 81 51" xfId="11557" xr:uid="{BE05A652-5E12-46A9-91C3-793D05EA3109}"/>
    <cellStyle name="Normal 81 51 2" xfId="19274" xr:uid="{9C852704-33A2-48A7-8E55-7F63CFAA179D}"/>
    <cellStyle name="Normal 81 51 3" xfId="25810" xr:uid="{BDBFF33D-32BA-476E-A57F-2A26DAFD2E41}"/>
    <cellStyle name="Normal 81 51 4" xfId="31508" xr:uid="{9E9684BC-41EB-4086-B8CE-58C81844632F}"/>
    <cellStyle name="Normal 81 51 5" xfId="37206" xr:uid="{F42B62BA-F046-4924-B97E-7149C8130D13}"/>
    <cellStyle name="Normal 81 52" xfId="11558" xr:uid="{6EDB6884-2E0B-4CE4-A9E7-C5AC65F5BB88}"/>
    <cellStyle name="Normal 81 52 2" xfId="19275" xr:uid="{5FA0CCD8-21FA-400B-B513-2A5B6F51AC08}"/>
    <cellStyle name="Normal 81 52 3" xfId="25811" xr:uid="{4723AA03-D839-4645-85FF-7AF3DD53A3F4}"/>
    <cellStyle name="Normal 81 52 4" xfId="31509" xr:uid="{E2C6B9CA-DF5B-4816-9FC6-92CD62E0DDE1}"/>
    <cellStyle name="Normal 81 52 5" xfId="37207" xr:uid="{425C9E64-8CD6-40A6-BFA7-2C82B48527E6}"/>
    <cellStyle name="Normal 81 53" xfId="11559" xr:uid="{E4212E34-AE00-49DF-B93E-064F43A50B82}"/>
    <cellStyle name="Normal 81 53 2" xfId="19276" xr:uid="{641CD348-67E7-47E3-B9D7-B83D4B27AAFC}"/>
    <cellStyle name="Normal 81 53 3" xfId="25812" xr:uid="{B04EDBD5-8DE7-4992-9E89-3C946B5FE232}"/>
    <cellStyle name="Normal 81 53 4" xfId="31510" xr:uid="{2B2DEC3A-6C9F-40AE-BCF0-ED61FE2C0FD8}"/>
    <cellStyle name="Normal 81 53 5" xfId="37208" xr:uid="{7E236320-4277-41A6-B797-40DBCA86AFDC}"/>
    <cellStyle name="Normal 81 54" xfId="11560" xr:uid="{07568C62-52B0-498F-A938-63F19C094DBA}"/>
    <cellStyle name="Normal 81 54 2" xfId="19277" xr:uid="{CE55CE00-BF80-4396-8AFF-F55238124229}"/>
    <cellStyle name="Normal 81 54 3" xfId="25813" xr:uid="{F6C5227A-A2BF-4377-AF03-89D3CB23FD7A}"/>
    <cellStyle name="Normal 81 54 4" xfId="31511" xr:uid="{E341C0E8-03DF-4F36-B81F-A143E412DDC1}"/>
    <cellStyle name="Normal 81 54 5" xfId="37209" xr:uid="{81E26700-4583-48A6-BEC6-65199070200D}"/>
    <cellStyle name="Normal 81 55" xfId="11561" xr:uid="{D9198639-B995-4164-AB75-BABCDFC9D683}"/>
    <cellStyle name="Normal 81 55 2" xfId="19278" xr:uid="{2A5CFC7A-CC5C-4662-BF36-233EC7771095}"/>
    <cellStyle name="Normal 81 55 3" xfId="25814" xr:uid="{8F7856EB-97B5-45AE-8964-10B4EAA79479}"/>
    <cellStyle name="Normal 81 55 4" xfId="31512" xr:uid="{59925175-6F55-4ADD-8C89-E1C15309E4AF}"/>
    <cellStyle name="Normal 81 55 5" xfId="37210" xr:uid="{D638454C-22CC-4D29-88F6-9C9C00BA5C1A}"/>
    <cellStyle name="Normal 81 56" xfId="11562" xr:uid="{57649356-E337-4A38-8155-AE2269C14EA1}"/>
    <cellStyle name="Normal 81 56 2" xfId="19279" xr:uid="{ABC81883-B162-47FF-B84E-D3E620D7B55B}"/>
    <cellStyle name="Normal 81 56 3" xfId="25815" xr:uid="{1466DA5E-1D1A-4C2A-8C83-089DFCF6822A}"/>
    <cellStyle name="Normal 81 56 4" xfId="31513" xr:uid="{2D324943-E7E9-40FD-8702-9D1328ABEB80}"/>
    <cellStyle name="Normal 81 56 5" xfId="37211" xr:uid="{1D3F9D19-7464-4667-AD33-314084636B19}"/>
    <cellStyle name="Normal 81 57" xfId="11563" xr:uid="{242D6613-159B-4506-88C2-485D8892CA63}"/>
    <cellStyle name="Normal 81 57 2" xfId="19280" xr:uid="{73F51074-6BB2-43BE-9213-19AEF2211925}"/>
    <cellStyle name="Normal 81 57 3" xfId="25816" xr:uid="{DDD38B08-EE20-4B2B-B963-CBB7814E6AD2}"/>
    <cellStyle name="Normal 81 57 4" xfId="31514" xr:uid="{E3C53A0C-A120-4825-A16B-907A575BC98F}"/>
    <cellStyle name="Normal 81 57 5" xfId="37212" xr:uid="{C5FE9682-88EA-44D0-890A-82BA77DA623E}"/>
    <cellStyle name="Normal 81 58" xfId="11564" xr:uid="{BAD329D5-7549-4285-8007-B67EA7D09DF0}"/>
    <cellStyle name="Normal 81 58 2" xfId="19281" xr:uid="{F4433908-C98A-40F7-9CBB-C653361F40C3}"/>
    <cellStyle name="Normal 81 58 3" xfId="25817" xr:uid="{CBCB3C15-7DE8-42E9-9CD5-8E11FE720319}"/>
    <cellStyle name="Normal 81 58 4" xfId="31515" xr:uid="{FF8287B5-82FC-464D-9891-FEF59739E1FC}"/>
    <cellStyle name="Normal 81 58 5" xfId="37213" xr:uid="{7C59E949-D4CA-43B0-BF84-49F5F83F4E6C}"/>
    <cellStyle name="Normal 81 59" xfId="11565" xr:uid="{43F98FC0-C77F-42EB-B572-997E274CCB5F}"/>
    <cellStyle name="Normal 81 59 2" xfId="19282" xr:uid="{5ED43611-E749-4822-BE55-2FD31358C050}"/>
    <cellStyle name="Normal 81 59 3" xfId="25818" xr:uid="{60A62F7A-36BF-40F5-AA12-1C5B2C3AF660}"/>
    <cellStyle name="Normal 81 59 4" xfId="31516" xr:uid="{27208542-E0ED-4845-9DA7-CE57C51D3250}"/>
    <cellStyle name="Normal 81 59 5" xfId="37214" xr:uid="{2094C37C-9F0B-4111-BC19-1EA9A63AE27E}"/>
    <cellStyle name="Normal 81 6" xfId="11566" xr:uid="{1B7FC842-8CD7-491D-A365-BB0D28DA42D9}"/>
    <cellStyle name="Normal 81 6 2" xfId="11567" xr:uid="{68EACB97-3F9F-4CB2-874A-355447716CE3}"/>
    <cellStyle name="Normal 81 6 2 2" xfId="19284" xr:uid="{4AEEF597-7FA5-4809-9454-9D5E9B2B2031}"/>
    <cellStyle name="Normal 81 6 2 3" xfId="25820" xr:uid="{2025FB94-E858-4B14-AF45-153A5DD79783}"/>
    <cellStyle name="Normal 81 6 2 4" xfId="31518" xr:uid="{66AF87CB-2779-4258-B74E-7F92F477D3A0}"/>
    <cellStyle name="Normal 81 6 2 5" xfId="37216" xr:uid="{D8663966-2E78-45F7-8A23-956A3698675D}"/>
    <cellStyle name="Normal 81 6 3" xfId="11568" xr:uid="{54C185A3-1ECA-4053-BFBB-F69105AAC77E}"/>
    <cellStyle name="Normal 81 6 4" xfId="11569" xr:uid="{A0CA34DE-2517-420E-B275-01F065D86E0B}"/>
    <cellStyle name="Normal 81 6 5" xfId="19283" xr:uid="{6CCFACE8-C862-4218-82BC-7D61F35789AF}"/>
    <cellStyle name="Normal 81 6 6" xfId="25819" xr:uid="{84B26963-97B9-420D-938F-86A06B32FE7C}"/>
    <cellStyle name="Normal 81 6 7" xfId="31517" xr:uid="{DB71EC7B-5577-43D8-BC5C-968CEE13D513}"/>
    <cellStyle name="Normal 81 6 8" xfId="37215" xr:uid="{79572D4D-3EAD-4ADD-8D76-64C8A7902036}"/>
    <cellStyle name="Normal 81 60" xfId="11570" xr:uid="{B4198AA8-3215-4B17-8CE0-6D0E818539D5}"/>
    <cellStyle name="Normal 81 60 2" xfId="19285" xr:uid="{A506F6FD-81DD-4EB5-89A4-AF3DBCF65F8C}"/>
    <cellStyle name="Normal 81 60 3" xfId="25821" xr:uid="{07616D62-CEEE-4E28-A327-17A341DF879E}"/>
    <cellStyle name="Normal 81 60 4" xfId="31519" xr:uid="{B938BB4C-D69D-4875-925F-A5276AD9FD3E}"/>
    <cellStyle name="Normal 81 60 5" xfId="37217" xr:uid="{C7D794D9-F920-4711-99C9-DDD565A97B66}"/>
    <cellStyle name="Normal 81 61" xfId="11571" xr:uid="{9D04237B-D6B5-4F5F-9855-EC9CA27E8546}"/>
    <cellStyle name="Normal 81 61 2" xfId="19286" xr:uid="{C556060B-2524-4392-AF3B-21F1CA00293A}"/>
    <cellStyle name="Normal 81 61 3" xfId="25822" xr:uid="{2DC31693-49D3-446D-B475-5C82FCAEE134}"/>
    <cellStyle name="Normal 81 61 4" xfId="31520" xr:uid="{D269544B-C60E-4503-A1CF-89102D5AEDF1}"/>
    <cellStyle name="Normal 81 61 5" xfId="37218" xr:uid="{483D8645-F99D-4716-9FC8-A52B04B9CD39}"/>
    <cellStyle name="Normal 81 62" xfId="11572" xr:uid="{CE9CC0FC-D0FB-4CE2-B1E8-905485B84519}"/>
    <cellStyle name="Normal 81 62 2" xfId="19287" xr:uid="{43D78DDA-DA56-417E-8D86-B261E490AF91}"/>
    <cellStyle name="Normal 81 62 3" xfId="25823" xr:uid="{AF102121-20AD-4ECB-8396-D363937A3E0A}"/>
    <cellStyle name="Normal 81 62 4" xfId="31521" xr:uid="{9E65A28A-A06D-4369-BDCF-A1C92A776775}"/>
    <cellStyle name="Normal 81 62 5" xfId="37219" xr:uid="{0E209DE7-A92C-4654-B1B6-1498E83BC4DC}"/>
    <cellStyle name="Normal 81 7" xfId="11573" xr:uid="{A3F62B31-8B8F-4C28-9227-3FB7A5C65FAB}"/>
    <cellStyle name="Normal 81 7 2" xfId="11574" xr:uid="{7048BD29-BEE9-4A2C-BB73-6128AB8132E8}"/>
    <cellStyle name="Normal 81 7 2 2" xfId="19289" xr:uid="{3D5FD906-A9EA-4C6E-9474-F3A86AC55BAE}"/>
    <cellStyle name="Normal 81 7 2 3" xfId="25825" xr:uid="{C98CFF81-E3B6-49B2-8691-4801EE53E877}"/>
    <cellStyle name="Normal 81 7 2 4" xfId="31523" xr:uid="{79375E5E-8660-4ADE-BB9F-87DAFBB8F87F}"/>
    <cellStyle name="Normal 81 7 2 5" xfId="37221" xr:uid="{56ED479E-DD7F-4A08-AFDB-320D9FD3436A}"/>
    <cellStyle name="Normal 81 7 3" xfId="11575" xr:uid="{979D26EF-814D-461A-B3D2-D466BE02E7D7}"/>
    <cellStyle name="Normal 81 7 4" xfId="11576" xr:uid="{77E2CB84-EE20-40E5-AC98-9805379F4923}"/>
    <cellStyle name="Normal 81 7 5" xfId="19288" xr:uid="{E4BE3CB5-49DA-447E-A42B-18B2031CC156}"/>
    <cellStyle name="Normal 81 7 6" xfId="25824" xr:uid="{A385FD91-9E9B-4744-9667-1FDD32089577}"/>
    <cellStyle name="Normal 81 7 7" xfId="31522" xr:uid="{54CAC4A8-CD4B-4A81-B69A-B5ACC5561873}"/>
    <cellStyle name="Normal 81 7 8" xfId="37220" xr:uid="{2E53CFA5-83E6-4EE3-A191-301D618F137A}"/>
    <cellStyle name="Normal 81 8" xfId="11577" xr:uid="{BFFCC516-7F3C-43DE-8C2F-A6F7ECE3ABA9}"/>
    <cellStyle name="Normal 81 8 2" xfId="11578" xr:uid="{64B8B3C1-67E0-4317-8E0E-F2945BBD11AE}"/>
    <cellStyle name="Normal 81 8 2 2" xfId="19291" xr:uid="{0EEA2A92-4864-4605-87F8-3CBE46F19936}"/>
    <cellStyle name="Normal 81 8 2 3" xfId="25827" xr:uid="{CF8160EE-B535-4C4A-8BBC-71081780538A}"/>
    <cellStyle name="Normal 81 8 2 4" xfId="31525" xr:uid="{49D9798E-CE3B-4F01-B8F4-204500A61EE1}"/>
    <cellStyle name="Normal 81 8 2 5" xfId="37223" xr:uid="{18DC8197-AE35-43D8-AB3E-52F3F26691F0}"/>
    <cellStyle name="Normal 81 8 3" xfId="11579" xr:uid="{A4575681-A56E-4542-B0BF-BEF72D14C41B}"/>
    <cellStyle name="Normal 81 8 4" xfId="11580" xr:uid="{65168885-D120-424A-9107-D823338B5028}"/>
    <cellStyle name="Normal 81 8 5" xfId="19290" xr:uid="{9BC0CFE8-1BFA-4AEF-94A8-531DA5AB800F}"/>
    <cellStyle name="Normal 81 8 6" xfId="25826" xr:uid="{BFFFFCD3-74C7-43F9-BF66-CE18222910F0}"/>
    <cellStyle name="Normal 81 8 7" xfId="31524" xr:uid="{8572A85F-5A2C-4082-BA7F-7229CD38AB27}"/>
    <cellStyle name="Normal 81 8 8" xfId="37222" xr:uid="{83E46D7A-BFFE-41D6-AB44-4BD4690B9010}"/>
    <cellStyle name="Normal 81 9" xfId="11581" xr:uid="{C45BD7AC-C74B-4C63-B2D8-FF05DD31B65E}"/>
    <cellStyle name="Normal 81 9 2" xfId="11582" xr:uid="{4853066D-BD73-4BDD-B9DE-DEBD926F7512}"/>
    <cellStyle name="Normal 81 9 2 2" xfId="19293" xr:uid="{5E0C17D2-3EB9-4129-B607-DCF43F46025B}"/>
    <cellStyle name="Normal 81 9 2 3" xfId="25829" xr:uid="{9D948474-E3E7-4CC1-BCA5-A9C894FF0847}"/>
    <cellStyle name="Normal 81 9 2 4" xfId="31527" xr:uid="{D4C8F13E-211D-47A6-885F-1106138050CC}"/>
    <cellStyle name="Normal 81 9 2 5" xfId="37225" xr:uid="{7B42C5D8-0E57-4628-BB44-3BCF6073C271}"/>
    <cellStyle name="Normal 81 9 3" xfId="11583" xr:uid="{E286BEF9-6A7B-414E-AFAC-D027FC1470C8}"/>
    <cellStyle name="Normal 81 9 4" xfId="11584" xr:uid="{8CFEAFC1-B49B-4C2C-B4CA-953BCC9F5B4E}"/>
    <cellStyle name="Normal 81 9 5" xfId="19292" xr:uid="{1951FF1E-D6BA-4ECF-ABB1-4B9E06396477}"/>
    <cellStyle name="Normal 81 9 6" xfId="25828" xr:uid="{8955537A-EBC3-483B-A802-0B35BF4F178C}"/>
    <cellStyle name="Normal 81 9 7" xfId="31526" xr:uid="{6B76F722-7524-4E0A-88E4-7B8536FEF909}"/>
    <cellStyle name="Normal 81 9 8" xfId="37224" xr:uid="{CC631EAB-F4EE-49A6-8180-E12B3B83B0F2}"/>
    <cellStyle name="Normal 82" xfId="1258" xr:uid="{487C5A2F-ACE1-40F8-8469-65F3C488123F}"/>
    <cellStyle name="Normal 82 10" xfId="11585" xr:uid="{F541EEB2-E511-431B-AAE8-416AB995831B}"/>
    <cellStyle name="Normal 82 10 2" xfId="11586" xr:uid="{A721C731-8ED8-4F67-B2E5-24239EC621A5}"/>
    <cellStyle name="Normal 82 10 2 2" xfId="19295" xr:uid="{26DBCC6D-2A99-4CF0-BF74-901F5F089688}"/>
    <cellStyle name="Normal 82 10 2 3" xfId="25831" xr:uid="{0993F3F9-0206-4A54-A349-A09AB88FC955}"/>
    <cellStyle name="Normal 82 10 2 4" xfId="31529" xr:uid="{201B467D-3CAB-4ACE-948F-751A58281D7C}"/>
    <cellStyle name="Normal 82 10 2 5" xfId="37227" xr:uid="{991ED000-342E-4317-8EF8-F03755BB3D6C}"/>
    <cellStyle name="Normal 82 10 3" xfId="11587" xr:uid="{55382BD1-5C17-4B74-AA8D-C7D058F58E0B}"/>
    <cellStyle name="Normal 82 10 4" xfId="11588" xr:uid="{F58BC3F0-DBF8-4686-AF29-B77063B951E4}"/>
    <cellStyle name="Normal 82 10 5" xfId="19294" xr:uid="{7A4E8D38-447F-43AB-BA84-851DEDF636DB}"/>
    <cellStyle name="Normal 82 10 6" xfId="25830" xr:uid="{3EA060CC-46C1-4955-9CDA-54EA662B189A}"/>
    <cellStyle name="Normal 82 10 7" xfId="31528" xr:uid="{8C1FA070-B0C3-4D6F-918B-057CA90E120C}"/>
    <cellStyle name="Normal 82 10 8" xfId="37226" xr:uid="{9E45C4E3-1708-47DE-A94B-D62527D32F7B}"/>
    <cellStyle name="Normal 82 11" xfId="11589" xr:uid="{1687E482-BD7A-4C2F-8DE2-4AAF8A68B941}"/>
    <cellStyle name="Normal 82 11 2" xfId="11590" xr:uid="{A755050F-F4CA-454C-8DB5-1050B78437A7}"/>
    <cellStyle name="Normal 82 11 2 2" xfId="19297" xr:uid="{678C5878-C20D-4377-AF20-DD963CF61C91}"/>
    <cellStyle name="Normal 82 11 2 3" xfId="25833" xr:uid="{72C4EF46-B466-4FE4-A128-F90D266586E7}"/>
    <cellStyle name="Normal 82 11 2 4" xfId="31531" xr:uid="{78CBC824-A9A7-4D04-BB7D-569DF852E91B}"/>
    <cellStyle name="Normal 82 11 2 5" xfId="37229" xr:uid="{CCD2B52A-964D-41C6-BFA4-CE5DE7582EFD}"/>
    <cellStyle name="Normal 82 11 3" xfId="11591" xr:uid="{FE962FB7-724F-43DB-B834-FEE6D1ED0E19}"/>
    <cellStyle name="Normal 82 11 4" xfId="11592" xr:uid="{69AE7585-1EF0-4EBD-8A48-6ECA7298CADC}"/>
    <cellStyle name="Normal 82 11 5" xfId="19296" xr:uid="{590C4EC1-1AD3-4DC4-8EC6-3DFE49F83156}"/>
    <cellStyle name="Normal 82 11 6" xfId="25832" xr:uid="{092FDEF2-AEB8-481A-B68B-C383B3ACE3EB}"/>
    <cellStyle name="Normal 82 11 7" xfId="31530" xr:uid="{0E5EC1D6-E48A-44DE-AF39-3B7E6A408183}"/>
    <cellStyle name="Normal 82 11 8" xfId="37228" xr:uid="{3F0AE968-00C2-48FF-87DF-4405F82C7232}"/>
    <cellStyle name="Normal 82 12" xfId="11593" xr:uid="{5DE15FD2-2D4A-496E-9574-6AF76B600962}"/>
    <cellStyle name="Normal 82 12 2" xfId="11594" xr:uid="{0DC30344-B44B-44FD-BE31-37D9CEC3B9E9}"/>
    <cellStyle name="Normal 82 12 2 2" xfId="19299" xr:uid="{0946CD7E-0B3D-45B9-9D1C-56840EE037D1}"/>
    <cellStyle name="Normal 82 12 2 3" xfId="25835" xr:uid="{32A44D39-3210-4783-9303-36CACEA9F4CB}"/>
    <cellStyle name="Normal 82 12 2 4" xfId="31533" xr:uid="{20D8762B-CF3F-4B3A-A8E9-5626BA92D9DF}"/>
    <cellStyle name="Normal 82 12 2 5" xfId="37231" xr:uid="{550D92E0-FCB4-4DFC-9F4A-35ADC3948521}"/>
    <cellStyle name="Normal 82 12 3" xfId="11595" xr:uid="{0DEC02BF-6701-4D62-85AB-75E3BCE31790}"/>
    <cellStyle name="Normal 82 12 4" xfId="11596" xr:uid="{114C74B6-FD57-454A-B061-09CD8BDE5B32}"/>
    <cellStyle name="Normal 82 12 5" xfId="19298" xr:uid="{9A189553-509F-490A-99A6-DA48296CEF1C}"/>
    <cellStyle name="Normal 82 12 6" xfId="25834" xr:uid="{B4382469-C58E-4013-A12B-2D0FF2711C5B}"/>
    <cellStyle name="Normal 82 12 7" xfId="31532" xr:uid="{1B5A67FB-2983-4045-A0DB-7DEE8D31D44B}"/>
    <cellStyle name="Normal 82 12 8" xfId="37230" xr:uid="{D8D02FF8-8F84-44D0-B135-FE419004F5C2}"/>
    <cellStyle name="Normal 82 13" xfId="11597" xr:uid="{8FCBDDAE-F48E-4490-8D7F-81C818E8700B}"/>
    <cellStyle name="Normal 82 13 2" xfId="11598" xr:uid="{43DEB39C-5BAF-4324-BD1F-E10B4C78E053}"/>
    <cellStyle name="Normal 82 13 2 2" xfId="19301" xr:uid="{C06D74E3-99CE-449B-A72D-82C2F1F54A16}"/>
    <cellStyle name="Normal 82 13 2 3" xfId="25837" xr:uid="{C8B8D1B8-E26F-45AB-A6FC-005FD4B73A5D}"/>
    <cellStyle name="Normal 82 13 2 4" xfId="31535" xr:uid="{1501E9E2-7236-4446-97D1-63385B0B32F7}"/>
    <cellStyle name="Normal 82 13 2 5" xfId="37233" xr:uid="{B966A91D-969F-4A02-B281-F532C3EA2E31}"/>
    <cellStyle name="Normal 82 13 3" xfId="11599" xr:uid="{74EE7A0A-91FD-4F64-BE9D-CEA2C31741CE}"/>
    <cellStyle name="Normal 82 13 4" xfId="11600" xr:uid="{1A298F4E-31A4-4012-8213-D84BBB238797}"/>
    <cellStyle name="Normal 82 13 5" xfId="19300" xr:uid="{068D02C5-46D8-45AF-B2D7-51BDA52AD506}"/>
    <cellStyle name="Normal 82 13 6" xfId="25836" xr:uid="{4B24E7E2-3673-4043-9E41-4052F291D298}"/>
    <cellStyle name="Normal 82 13 7" xfId="31534" xr:uid="{0DC924AD-392D-47CF-A7A6-AECC915AF8CB}"/>
    <cellStyle name="Normal 82 13 8" xfId="37232" xr:uid="{03D63B51-5983-4375-802A-7D43282BB797}"/>
    <cellStyle name="Normal 82 14" xfId="11601" xr:uid="{A6892012-FBCC-4E8C-8A45-6921B4E2EBBE}"/>
    <cellStyle name="Normal 82 14 2" xfId="11602" xr:uid="{2C8A606E-D368-43E9-A5F4-CAB0BC6F6F3E}"/>
    <cellStyle name="Normal 82 14 2 2" xfId="19303" xr:uid="{D032EB2F-CA3C-4276-99AC-C1883FC9EECC}"/>
    <cellStyle name="Normal 82 14 2 3" xfId="25839" xr:uid="{0429D1FC-37DD-4B1B-A99D-B6D2850FC3F5}"/>
    <cellStyle name="Normal 82 14 2 4" xfId="31537" xr:uid="{8750AA89-C255-4012-A7E4-26AADB09CE2B}"/>
    <cellStyle name="Normal 82 14 2 5" xfId="37235" xr:uid="{3D7194FB-49B6-4881-9DD3-D07DE8138B7A}"/>
    <cellStyle name="Normal 82 14 3" xfId="11603" xr:uid="{7467B689-9254-424E-92CF-49121725CFA9}"/>
    <cellStyle name="Normal 82 14 4" xfId="11604" xr:uid="{72E8559F-62F1-404C-8330-BC7B5D79BAA2}"/>
    <cellStyle name="Normal 82 14 5" xfId="19302" xr:uid="{3560D724-29E2-405D-AEA8-9DD234BEC07C}"/>
    <cellStyle name="Normal 82 14 6" xfId="25838" xr:uid="{25C9BF87-718D-4ED3-8566-97EAA500A494}"/>
    <cellStyle name="Normal 82 14 7" xfId="31536" xr:uid="{18F6FEC1-4FEC-4076-8EF5-B10373AD0106}"/>
    <cellStyle name="Normal 82 14 8" xfId="37234" xr:uid="{4A6DF04D-E02F-41B1-B2D5-D9B40FEC93CD}"/>
    <cellStyle name="Normal 82 15" xfId="11605" xr:uid="{711DAAFA-0F7B-4CB9-BB78-EDC9A385917B}"/>
    <cellStyle name="Normal 82 15 2" xfId="11606" xr:uid="{559F1414-B31A-461A-B446-B137277C8D90}"/>
    <cellStyle name="Normal 82 15 2 2" xfId="19305" xr:uid="{D95D0E22-870D-44DA-BFBF-223DA5CBEDE1}"/>
    <cellStyle name="Normal 82 15 2 3" xfId="25841" xr:uid="{A2B16CC7-E663-4673-BAED-CA2837BDC921}"/>
    <cellStyle name="Normal 82 15 2 4" xfId="31539" xr:uid="{61FD5A90-DF54-49D1-BEB5-4AEF7B635ECC}"/>
    <cellStyle name="Normal 82 15 2 5" xfId="37237" xr:uid="{B32BBEE2-99EA-4158-86A1-8674615399E8}"/>
    <cellStyle name="Normal 82 15 3" xfId="11607" xr:uid="{EB71689E-8288-459E-968F-FB6F4E9326F9}"/>
    <cellStyle name="Normal 82 15 4" xfId="11608" xr:uid="{627B8C0B-614D-41E7-980E-07281584354C}"/>
    <cellStyle name="Normal 82 15 5" xfId="19304" xr:uid="{8ECFB3B1-A755-49C8-BC8C-81D96B8B4EEB}"/>
    <cellStyle name="Normal 82 15 6" xfId="25840" xr:uid="{7D255447-8BEE-4E6E-94C1-71C9734B01C8}"/>
    <cellStyle name="Normal 82 15 7" xfId="31538" xr:uid="{ADD11504-1897-4487-82B7-7E30638B680C}"/>
    <cellStyle name="Normal 82 15 8" xfId="37236" xr:uid="{DA545CBA-8751-443B-917F-073519FB3BC3}"/>
    <cellStyle name="Normal 82 16" xfId="11609" xr:uid="{FC07B764-7E5A-4C9A-8D3B-1A5AADF4BE6D}"/>
    <cellStyle name="Normal 82 16 2" xfId="11610" xr:uid="{7580769C-C8C0-47DC-8835-9188961DBFCE}"/>
    <cellStyle name="Normal 82 16 2 2" xfId="19307" xr:uid="{3E9865EB-F73C-446F-BFBF-82985F5AB7D4}"/>
    <cellStyle name="Normal 82 16 2 3" xfId="25843" xr:uid="{7A13CDE5-D1D9-4EE6-9E29-F2E86CE8947F}"/>
    <cellStyle name="Normal 82 16 2 4" xfId="31541" xr:uid="{2C27AC01-273B-43F1-B3AE-E4796E36C50C}"/>
    <cellStyle name="Normal 82 16 2 5" xfId="37239" xr:uid="{A2CED1E5-F157-4BCD-AD15-5500897962B2}"/>
    <cellStyle name="Normal 82 16 3" xfId="11611" xr:uid="{22C17161-4F34-43B7-9277-DC9593AFAF4E}"/>
    <cellStyle name="Normal 82 16 4" xfId="11612" xr:uid="{56C5CFC4-B122-4718-82E3-20E140B7231F}"/>
    <cellStyle name="Normal 82 16 5" xfId="19306" xr:uid="{BB3CE926-BB2B-464A-844A-8AE0767AADF4}"/>
    <cellStyle name="Normal 82 16 6" xfId="25842" xr:uid="{B2077C28-12B1-4E4E-9CA1-EA516B8A82BC}"/>
    <cellStyle name="Normal 82 16 7" xfId="31540" xr:uid="{AFA3B2DA-18B6-4916-9DE0-66AF93D56FCE}"/>
    <cellStyle name="Normal 82 16 8" xfId="37238" xr:uid="{F7F97E8A-92EB-48B6-9787-013FDC100F24}"/>
    <cellStyle name="Normal 82 17" xfId="11613" xr:uid="{EDC8167B-0760-4274-8BAD-AA6BB410FCF2}"/>
    <cellStyle name="Normal 82 17 2" xfId="11614" xr:uid="{3E50EEC2-47C5-4E02-B4F4-EA4890DE1219}"/>
    <cellStyle name="Normal 82 17 2 2" xfId="19309" xr:uid="{401D20B2-4FDC-41D0-B07F-AE89CB6E5EC1}"/>
    <cellStyle name="Normal 82 17 2 3" xfId="25845" xr:uid="{D54DA2CE-428A-4752-B88A-0F80C9574AC8}"/>
    <cellStyle name="Normal 82 17 2 4" xfId="31543" xr:uid="{CB1DA1C7-BB86-4692-A469-79E3A0C73399}"/>
    <cellStyle name="Normal 82 17 2 5" xfId="37241" xr:uid="{E82FA7AC-F26B-4A6C-A898-3E3FF246EAAE}"/>
    <cellStyle name="Normal 82 17 3" xfId="11615" xr:uid="{7BE6F23F-D1E7-4C15-812C-1BB058A25962}"/>
    <cellStyle name="Normal 82 17 4" xfId="11616" xr:uid="{432AD5FE-3952-4D33-B561-EE653B788161}"/>
    <cellStyle name="Normal 82 17 5" xfId="19308" xr:uid="{D00A305A-82D7-49E8-8C5B-7EAA44FFA5FA}"/>
    <cellStyle name="Normal 82 17 6" xfId="25844" xr:uid="{9DD88F23-FA37-4150-9CBA-343962D2ABCA}"/>
    <cellStyle name="Normal 82 17 7" xfId="31542" xr:uid="{98C83384-DF3A-4DDB-A6A9-596500BADA04}"/>
    <cellStyle name="Normal 82 17 8" xfId="37240" xr:uid="{763089D7-8027-4722-8E30-54BEBFFEE406}"/>
    <cellStyle name="Normal 82 18" xfId="11617" xr:uid="{1DE38BD9-61AD-4D9F-AF3E-DF783EA71C38}"/>
    <cellStyle name="Normal 82 18 2" xfId="11618" xr:uid="{7D76CE94-A86A-4684-B0AA-74764A28214C}"/>
    <cellStyle name="Normal 82 18 2 2" xfId="19311" xr:uid="{C4CB0AB5-99A3-46C3-A3A4-8D80895F20BA}"/>
    <cellStyle name="Normal 82 18 2 3" xfId="25847" xr:uid="{A2729050-16AE-4A10-BCAC-4B3DFE1DF55F}"/>
    <cellStyle name="Normal 82 18 2 4" xfId="31545" xr:uid="{152634DC-DF9E-4A8F-8CFD-88E654D54DC9}"/>
    <cellStyle name="Normal 82 18 2 5" xfId="37243" xr:uid="{D5C195C4-02B6-4E00-A351-3DCCF87882CD}"/>
    <cellStyle name="Normal 82 18 3" xfId="11619" xr:uid="{4E850A48-72F3-4D32-8174-9795585B01F7}"/>
    <cellStyle name="Normal 82 18 4" xfId="11620" xr:uid="{880C941A-BD79-4087-8FD7-621493A87816}"/>
    <cellStyle name="Normal 82 18 5" xfId="19310" xr:uid="{55BB0DB5-B2A2-4250-A148-C740A046E937}"/>
    <cellStyle name="Normal 82 18 6" xfId="25846" xr:uid="{1EAEF355-797E-48B7-8719-DCA1BF0EA883}"/>
    <cellStyle name="Normal 82 18 7" xfId="31544" xr:uid="{44CE63CA-7949-40BA-9FA4-8A46B152CD1A}"/>
    <cellStyle name="Normal 82 18 8" xfId="37242" xr:uid="{18D0F1EB-5BC6-4801-886F-D8424D901B17}"/>
    <cellStyle name="Normal 82 19" xfId="11621" xr:uid="{1C71127F-3954-4EC6-ADCF-B9E5418CAB44}"/>
    <cellStyle name="Normal 82 19 2" xfId="11622" xr:uid="{006D5002-8BF2-4A7D-AFB4-5BAE17E4DC11}"/>
    <cellStyle name="Normal 82 19 2 2" xfId="19313" xr:uid="{ED07423C-A5A5-4CC8-91B0-6F5F767860EB}"/>
    <cellStyle name="Normal 82 19 2 3" xfId="25849" xr:uid="{388DA626-8DCF-4CEB-B17D-F37E2F5AA848}"/>
    <cellStyle name="Normal 82 19 2 4" xfId="31547" xr:uid="{06366935-D09A-4AA9-A5BA-8F52AB0D27B5}"/>
    <cellStyle name="Normal 82 19 2 5" xfId="37245" xr:uid="{9023A1E9-C9F2-486C-9472-1A01E032E177}"/>
    <cellStyle name="Normal 82 19 3" xfId="11623" xr:uid="{1ED58384-3E5D-474F-AB6C-5A8D59A8F82F}"/>
    <cellStyle name="Normal 82 19 4" xfId="11624" xr:uid="{B54564BD-865C-478F-A3F4-1407130889AE}"/>
    <cellStyle name="Normal 82 19 5" xfId="19312" xr:uid="{FEAE63E1-B13B-48F1-AC60-9AF163D2638F}"/>
    <cellStyle name="Normal 82 19 6" xfId="25848" xr:uid="{9B30B7A6-03FF-40F1-B37E-EED4D889A4B3}"/>
    <cellStyle name="Normal 82 19 7" xfId="31546" xr:uid="{4F5562B7-C473-4DB6-802E-1D2A62B1B53A}"/>
    <cellStyle name="Normal 82 19 8" xfId="37244" xr:uid="{A63EA5DF-29D0-4499-8877-454D370EB347}"/>
    <cellStyle name="Normal 82 2" xfId="1259" xr:uid="{860F08F2-CD29-4F77-9257-8E40D6A4AB64}"/>
    <cellStyle name="Normal 82 2 2" xfId="11625" xr:uid="{539F2F97-6A70-4EF9-A289-653193181128}"/>
    <cellStyle name="Normal 82 2 2 2" xfId="19314" xr:uid="{4E2F782F-6E4F-4EF5-88A5-EB8ED92A373A}"/>
    <cellStyle name="Normal 82 2 2 3" xfId="25850" xr:uid="{86C09BA4-E7A5-4341-A616-47ACA59E2F1C}"/>
    <cellStyle name="Normal 82 2 2 4" xfId="31548" xr:uid="{6E63E7B6-EF8E-4227-BCE5-293EDA3F8B65}"/>
    <cellStyle name="Normal 82 2 2 5" xfId="37246" xr:uid="{604FE327-7D38-4EB0-B23D-3C95E74EE8AE}"/>
    <cellStyle name="Normal 82 2 3" xfId="11626" xr:uid="{EB3F18DB-5E43-40F4-960E-E3E3E9B85278}"/>
    <cellStyle name="Normal 82 2 4" xfId="11627" xr:uid="{EB81C74A-8336-4C08-9D55-78545B0D78A9}"/>
    <cellStyle name="Normal 82 20" xfId="11628" xr:uid="{4CD2247A-AC61-41C4-B18F-A5C17386FB61}"/>
    <cellStyle name="Normal 82 20 2" xfId="19315" xr:uid="{9ACBA0DB-71B4-4C58-8A49-EC2D1BB8B195}"/>
    <cellStyle name="Normal 82 20 3" xfId="25851" xr:uid="{682A96CB-95C9-4B2A-AAF7-6C26A904622C}"/>
    <cellStyle name="Normal 82 20 4" xfId="31549" xr:uid="{98209714-EBEA-4B2D-B54A-5C0FC7E7CA65}"/>
    <cellStyle name="Normal 82 20 5" xfId="37247" xr:uid="{052B38A7-8B5A-43CC-A84C-26B670EE32C8}"/>
    <cellStyle name="Normal 82 21" xfId="11629" xr:uid="{ABA0EE89-211C-4609-AA51-CEF9A57831D4}"/>
    <cellStyle name="Normal 82 21 2" xfId="19316" xr:uid="{B654DEC0-9198-48C6-AE6E-1600551B1F2B}"/>
    <cellStyle name="Normal 82 21 3" xfId="25852" xr:uid="{D7EAD21F-AD11-4B9F-9643-9FDA4FFAE6C1}"/>
    <cellStyle name="Normal 82 21 4" xfId="31550" xr:uid="{F6BC1FDC-342E-4BC6-8876-9F4B3F9EFAB1}"/>
    <cellStyle name="Normal 82 21 5" xfId="37248" xr:uid="{FFA624E0-1DAB-4B23-882F-37290099D5F4}"/>
    <cellStyle name="Normal 82 22" xfId="11630" xr:uid="{20B61A6B-1E87-46C0-A030-402A8A1244BC}"/>
    <cellStyle name="Normal 82 22 2" xfId="19317" xr:uid="{5F6D17CB-992F-484E-AEF7-10EF03502CAC}"/>
    <cellStyle name="Normal 82 22 3" xfId="25853" xr:uid="{8CDEBC93-4481-491B-B105-BD92A208B3ED}"/>
    <cellStyle name="Normal 82 22 4" xfId="31551" xr:uid="{8ACD4B02-960E-497C-AD08-D8E8B883BD31}"/>
    <cellStyle name="Normal 82 22 5" xfId="37249" xr:uid="{60BC2EA7-428C-4611-9317-05AD08625D18}"/>
    <cellStyle name="Normal 82 23" xfId="11631" xr:uid="{5E0E6628-2815-4E17-AD6B-39CB17BC78DF}"/>
    <cellStyle name="Normal 82 23 2" xfId="19318" xr:uid="{B99F2B09-D1EF-4ED7-BF09-FFFD45BA60D5}"/>
    <cellStyle name="Normal 82 23 3" xfId="25854" xr:uid="{48C63933-27D6-4EC3-886E-876097253D26}"/>
    <cellStyle name="Normal 82 23 4" xfId="31552" xr:uid="{633BFA44-0A7E-4FA3-B2A3-DFBDDAA7A394}"/>
    <cellStyle name="Normal 82 23 5" xfId="37250" xr:uid="{5AE2CD84-F14E-4B6F-9362-02D648FF9847}"/>
    <cellStyle name="Normal 82 24" xfId="11632" xr:uid="{D03C5BCA-BEDF-44D9-AFA9-19BD92EEBA6F}"/>
    <cellStyle name="Normal 82 24 2" xfId="19319" xr:uid="{0097F780-0506-48B2-9830-801F53188578}"/>
    <cellStyle name="Normal 82 24 3" xfId="25855" xr:uid="{93F74B9B-0F88-4F93-8E59-A86CA437E2E2}"/>
    <cellStyle name="Normal 82 24 4" xfId="31553" xr:uid="{C3012A9D-9A09-4D12-84FD-AD24D0A42DDB}"/>
    <cellStyle name="Normal 82 24 5" xfId="37251" xr:uid="{9349A037-1C5D-4814-8520-77EE78C0DD82}"/>
    <cellStyle name="Normal 82 25" xfId="11633" xr:uid="{513AC0EA-5C1B-47C1-B19A-7C1F9D4BFD9D}"/>
    <cellStyle name="Normal 82 25 2" xfId="19320" xr:uid="{E4667949-DB44-42A5-85BD-652865C560CC}"/>
    <cellStyle name="Normal 82 25 3" xfId="25856" xr:uid="{AC2DF721-3D01-43BC-8B0C-E73846DF9746}"/>
    <cellStyle name="Normal 82 25 4" xfId="31554" xr:uid="{04D42A82-6B0D-4B74-978E-54183E039322}"/>
    <cellStyle name="Normal 82 25 5" xfId="37252" xr:uid="{BAEDC520-9A7D-48BC-AFB4-88D66D643EEB}"/>
    <cellStyle name="Normal 82 26" xfId="11634" xr:uid="{F7641317-1E8C-4094-83D2-635BE974927F}"/>
    <cellStyle name="Normal 82 26 2" xfId="19321" xr:uid="{39FFC4D7-DD6F-45D6-9D91-DFD193C5CA43}"/>
    <cellStyle name="Normal 82 26 3" xfId="25857" xr:uid="{26395C8E-9495-4663-98E7-2F4173EE741F}"/>
    <cellStyle name="Normal 82 26 4" xfId="31555" xr:uid="{B464B70E-C60D-4057-970F-5E03EA04562D}"/>
    <cellStyle name="Normal 82 26 5" xfId="37253" xr:uid="{9285E92F-2D6B-48A5-AFED-2CF2E1037125}"/>
    <cellStyle name="Normal 82 27" xfId="11635" xr:uid="{34B10814-E41C-442F-8CD4-365559EDFE94}"/>
    <cellStyle name="Normal 82 27 2" xfId="19322" xr:uid="{60C9E10B-83E6-450F-A361-931EC7439986}"/>
    <cellStyle name="Normal 82 27 3" xfId="25858" xr:uid="{0382B8F1-39DA-4F44-B0D9-79CC207F5E16}"/>
    <cellStyle name="Normal 82 27 4" xfId="31556" xr:uid="{0B70BDB6-A45C-46C2-92E2-2C384379E56E}"/>
    <cellStyle name="Normal 82 27 5" xfId="37254" xr:uid="{51BF9306-09C2-4415-80D1-21CE1545AB17}"/>
    <cellStyle name="Normal 82 28" xfId="11636" xr:uid="{A6E04E36-A467-4AD3-BAA8-72584E016456}"/>
    <cellStyle name="Normal 82 28 2" xfId="19323" xr:uid="{65594F15-4021-4F68-8084-4C53CBBC8DC0}"/>
    <cellStyle name="Normal 82 28 3" xfId="25859" xr:uid="{AF2BD48E-728E-4CB7-A6CE-ABE7B430A24B}"/>
    <cellStyle name="Normal 82 28 4" xfId="31557" xr:uid="{DCEB465B-1BA5-4D37-98D9-80E315D69F87}"/>
    <cellStyle name="Normal 82 28 5" xfId="37255" xr:uid="{029F2901-1EB7-4944-9658-F154D2431FB0}"/>
    <cellStyle name="Normal 82 29" xfId="11637" xr:uid="{D9B6031D-4913-4303-9D8D-626C1A890E10}"/>
    <cellStyle name="Normal 82 29 2" xfId="19324" xr:uid="{C7A4EEB6-F557-4220-A7CF-D14E6F046EAF}"/>
    <cellStyle name="Normal 82 29 3" xfId="25860" xr:uid="{905B4226-EAAE-4668-8307-4C2BCB400B86}"/>
    <cellStyle name="Normal 82 29 4" xfId="31558" xr:uid="{341A2883-FC2C-4518-9C86-884EE9DE13A3}"/>
    <cellStyle name="Normal 82 29 5" xfId="37256" xr:uid="{BD73D730-AA17-4272-A35C-D45E1A88AF99}"/>
    <cellStyle name="Normal 82 3" xfId="11638" xr:uid="{7D56F44A-3110-4527-BE9F-371DD918F8B5}"/>
    <cellStyle name="Normal 82 3 2" xfId="11639" xr:uid="{3D6EF09F-2DD5-449D-A864-B8B8ACD3106E}"/>
    <cellStyle name="Normal 82 3 2 2" xfId="19326" xr:uid="{6265CD19-43CF-40C9-9DE8-E929D9D21D8D}"/>
    <cellStyle name="Normal 82 3 2 3" xfId="25862" xr:uid="{2C2A1FEE-DF06-46ED-A370-4F09C230913C}"/>
    <cellStyle name="Normal 82 3 2 4" xfId="31560" xr:uid="{796D2C95-8A4E-4A51-B707-3D02912BE80E}"/>
    <cellStyle name="Normal 82 3 2 5" xfId="37258" xr:uid="{F28F26F3-A38E-451F-9A0D-947243BD22C8}"/>
    <cellStyle name="Normal 82 3 3" xfId="11640" xr:uid="{1EE1B051-BD2B-477C-ACA7-9663DC3A8622}"/>
    <cellStyle name="Normal 82 3 4" xfId="11641" xr:uid="{8B490264-F86D-4543-84E3-3B7CA3FDE19B}"/>
    <cellStyle name="Normal 82 3 5" xfId="19325" xr:uid="{7F8644BE-456E-4762-A36F-E0266F22885C}"/>
    <cellStyle name="Normal 82 3 6" xfId="25861" xr:uid="{73355649-B156-41F0-A768-5D34A78328FB}"/>
    <cellStyle name="Normal 82 3 7" xfId="31559" xr:uid="{E746FAB8-D0E2-44E9-94F4-D186DC28CBA2}"/>
    <cellStyle name="Normal 82 3 8" xfId="37257" xr:uid="{56C85E85-982C-455B-8422-FA9F0DDEA60A}"/>
    <cellStyle name="Normal 82 30" xfId="11642" xr:uid="{4B653312-A8CD-417D-A58D-DC01CE77C1ED}"/>
    <cellStyle name="Normal 82 30 2" xfId="19327" xr:uid="{7F471ADC-B36C-42E5-8529-B17869CD9CF3}"/>
    <cellStyle name="Normal 82 30 3" xfId="25863" xr:uid="{5183DC12-AB7D-4EE4-9B95-499E6AECE91A}"/>
    <cellStyle name="Normal 82 30 4" xfId="31561" xr:uid="{8977DC95-78A2-4F67-B710-9FDEB04798FE}"/>
    <cellStyle name="Normal 82 30 5" xfId="37259" xr:uid="{E6509471-A8A5-4EFD-A542-D64D5625498E}"/>
    <cellStyle name="Normal 82 31" xfId="11643" xr:uid="{973CE899-C914-41AA-BCCF-EEEA764A8204}"/>
    <cellStyle name="Normal 82 31 2" xfId="19328" xr:uid="{94C21957-0F16-47CB-8185-6ACBE572B662}"/>
    <cellStyle name="Normal 82 31 3" xfId="25864" xr:uid="{728223CD-A0C3-4BCA-B26E-DC791F8EEB99}"/>
    <cellStyle name="Normal 82 31 4" xfId="31562" xr:uid="{20E407DF-7F37-46C6-82E0-2934B3BCD6DC}"/>
    <cellStyle name="Normal 82 31 5" xfId="37260" xr:uid="{1052A1DD-BD79-4F2B-B463-7602C41AC30D}"/>
    <cellStyle name="Normal 82 32" xfId="11644" xr:uid="{B0C99429-98FF-4D6E-8610-A6E5CFCB7D9A}"/>
    <cellStyle name="Normal 82 32 2" xfId="19329" xr:uid="{4E9CDE9D-29AA-47C9-A5B3-D1C97CBB2AF9}"/>
    <cellStyle name="Normal 82 32 3" xfId="25865" xr:uid="{DAAF0F9E-B69E-41F2-862F-E980C9629636}"/>
    <cellStyle name="Normal 82 32 4" xfId="31563" xr:uid="{C0BE1030-72A7-4B7D-B685-71D864F121BC}"/>
    <cellStyle name="Normal 82 32 5" xfId="37261" xr:uid="{5F8E1172-425F-4C6E-B746-6DD8AA9567E6}"/>
    <cellStyle name="Normal 82 33" xfId="11645" xr:uid="{25A8FC0D-8AEB-4A85-B63E-AE63BB2C63EF}"/>
    <cellStyle name="Normal 82 33 2" xfId="19330" xr:uid="{6FBE4AEF-5F29-4E3B-B2DA-1E376A80C03C}"/>
    <cellStyle name="Normal 82 33 3" xfId="25866" xr:uid="{30DC10EE-0A1C-4B69-A261-D01175BCFBB4}"/>
    <cellStyle name="Normal 82 33 4" xfId="31564" xr:uid="{C7FA330F-2744-451F-BE28-F138D6C33073}"/>
    <cellStyle name="Normal 82 33 5" xfId="37262" xr:uid="{F007DCB4-3846-4D05-96D9-4639468CC4C3}"/>
    <cellStyle name="Normal 82 34" xfId="11646" xr:uid="{09B3AB38-CABF-4164-97DB-109E65DB2F47}"/>
    <cellStyle name="Normal 82 34 2" xfId="19331" xr:uid="{24C938AB-6B2F-46A6-8D91-D9D3D6A613DC}"/>
    <cellStyle name="Normal 82 34 3" xfId="25867" xr:uid="{C0104E1E-6806-40BC-A1C9-DA5F1F4667DA}"/>
    <cellStyle name="Normal 82 34 4" xfId="31565" xr:uid="{ECD16E60-80A2-4C13-8EA4-5EEA9936ACB4}"/>
    <cellStyle name="Normal 82 34 5" xfId="37263" xr:uid="{BC72172D-D647-4A84-9944-C503F255552F}"/>
    <cellStyle name="Normal 82 35" xfId="11647" xr:uid="{02FC94BF-A06B-4F55-92B1-46544802D2D1}"/>
    <cellStyle name="Normal 82 35 2" xfId="19332" xr:uid="{1BD6123A-55FB-4F8C-823A-BCFD610194BE}"/>
    <cellStyle name="Normal 82 35 3" xfId="25868" xr:uid="{CE881011-4205-4A3F-998E-DE346DC3C68C}"/>
    <cellStyle name="Normal 82 35 4" xfId="31566" xr:uid="{01861CCE-A031-46E6-B1C3-5CC85CCDCB56}"/>
    <cellStyle name="Normal 82 35 5" xfId="37264" xr:uid="{B624C9F4-EEC6-4D29-9EE3-B1A0D1B961DB}"/>
    <cellStyle name="Normal 82 36" xfId="11648" xr:uid="{FCA93966-BCAF-49C7-8901-91C9B971855F}"/>
    <cellStyle name="Normal 82 36 2" xfId="19333" xr:uid="{FCCF4B51-B84B-4CCB-88EC-BCED07C61A85}"/>
    <cellStyle name="Normal 82 36 3" xfId="25869" xr:uid="{937E72CC-33B7-4D0F-9928-A41270B525EE}"/>
    <cellStyle name="Normal 82 36 4" xfId="31567" xr:uid="{609F93A6-F191-40FF-931E-BD154B64CCA8}"/>
    <cellStyle name="Normal 82 36 5" xfId="37265" xr:uid="{3FFCB9C0-9E24-435F-9947-34011E63B396}"/>
    <cellStyle name="Normal 82 37" xfId="11649" xr:uid="{4661FA15-113F-4A0C-AD89-7AA050D26B5C}"/>
    <cellStyle name="Normal 82 37 2" xfId="19334" xr:uid="{8982CA8D-18F4-4AF4-9939-0F60D2FE5D86}"/>
    <cellStyle name="Normal 82 37 3" xfId="25870" xr:uid="{DB668B2C-CD82-425C-92FD-B45994490DC6}"/>
    <cellStyle name="Normal 82 37 4" xfId="31568" xr:uid="{BA264E4C-DFD8-4601-9075-599A9389251C}"/>
    <cellStyle name="Normal 82 37 5" xfId="37266" xr:uid="{3777B6A6-886B-404C-9F6B-24F850B9A544}"/>
    <cellStyle name="Normal 82 38" xfId="11650" xr:uid="{E00395BF-9B36-4C9A-9361-B15ECA9C47CA}"/>
    <cellStyle name="Normal 82 38 2" xfId="19335" xr:uid="{C892E6FA-C3C3-4982-8314-B9D7EF5107AF}"/>
    <cellStyle name="Normal 82 38 3" xfId="25871" xr:uid="{79A42037-1AF1-4861-BC40-EBF676248B84}"/>
    <cellStyle name="Normal 82 38 4" xfId="31569" xr:uid="{97C5435C-DB4C-436F-B970-A566DE045E19}"/>
    <cellStyle name="Normal 82 38 5" xfId="37267" xr:uid="{89BEC935-147E-4AEF-B827-C03A3F2E815F}"/>
    <cellStyle name="Normal 82 39" xfId="11651" xr:uid="{4B49A80A-5E37-4D70-9ACE-ED326CC47ED4}"/>
    <cellStyle name="Normal 82 39 2" xfId="19336" xr:uid="{5D29B79C-8AD3-4FD3-B819-828B47714DFB}"/>
    <cellStyle name="Normal 82 39 3" xfId="25872" xr:uid="{ED6937F7-511A-4F4C-81B1-1FB383B20BD4}"/>
    <cellStyle name="Normal 82 39 4" xfId="31570" xr:uid="{30CCBF44-145E-4EE1-854A-963B2F23A0B6}"/>
    <cellStyle name="Normal 82 39 5" xfId="37268" xr:uid="{0222D594-336F-4809-96D1-F58CC9F0145F}"/>
    <cellStyle name="Normal 82 4" xfId="11652" xr:uid="{06404DC8-839C-407F-AE62-667C14190507}"/>
    <cellStyle name="Normal 82 4 2" xfId="11653" xr:uid="{3FF62A1D-492E-44DB-B4D2-DF7EB4E60083}"/>
    <cellStyle name="Normal 82 4 2 2" xfId="19338" xr:uid="{91710F8D-CAD6-4532-9D5F-2B2A20F6741A}"/>
    <cellStyle name="Normal 82 4 2 3" xfId="25874" xr:uid="{1B9EE3EF-D0D2-49A1-9543-D05CE74FF066}"/>
    <cellStyle name="Normal 82 4 2 4" xfId="31572" xr:uid="{02C478B2-94C1-433B-881D-8882DF6D547A}"/>
    <cellStyle name="Normal 82 4 2 5" xfId="37270" xr:uid="{60C1667D-DA2A-4F91-A0BA-23FEA657C73A}"/>
    <cellStyle name="Normal 82 4 3" xfId="11654" xr:uid="{C2E21626-16C2-40BF-ACC8-874196323365}"/>
    <cellStyle name="Normal 82 4 4" xfId="11655" xr:uid="{807CC8CC-B800-4687-9B4A-23BF98E7F9DB}"/>
    <cellStyle name="Normal 82 4 5" xfId="19337" xr:uid="{0E78619C-8992-4ECD-A7DE-AEBFACB38577}"/>
    <cellStyle name="Normal 82 4 6" xfId="25873" xr:uid="{481AD4E6-BECF-458B-B5F7-1E8BD7969612}"/>
    <cellStyle name="Normal 82 4 7" xfId="31571" xr:uid="{86755E80-C238-4C7F-83EB-8D02FA8C2458}"/>
    <cellStyle name="Normal 82 4 8" xfId="37269" xr:uid="{B4042C74-004A-4EC6-8E31-D434045AB7D6}"/>
    <cellStyle name="Normal 82 40" xfId="11656" xr:uid="{BE5CF148-FFAA-4E54-A391-CD374F85DCA8}"/>
    <cellStyle name="Normal 82 40 2" xfId="19339" xr:uid="{7D238872-3523-4850-B392-D61B1A263D37}"/>
    <cellStyle name="Normal 82 40 3" xfId="25875" xr:uid="{726AACBD-A495-4D4C-BD80-883C6D80695D}"/>
    <cellStyle name="Normal 82 40 4" xfId="31573" xr:uid="{22C2B200-05D9-4607-BA4E-B6B712BC7C22}"/>
    <cellStyle name="Normal 82 40 5" xfId="37271" xr:uid="{E57CE500-4750-4A02-AF21-F07D3E777E42}"/>
    <cellStyle name="Normal 82 41" xfId="11657" xr:uid="{B4AA8B34-B0BF-40C4-86BC-6B3D5E9573D0}"/>
    <cellStyle name="Normal 82 41 2" xfId="19340" xr:uid="{28204658-524B-44B9-8F3C-A955EAFA9B02}"/>
    <cellStyle name="Normal 82 41 3" xfId="25876" xr:uid="{2A0CDE2E-5D44-4A09-933A-A8FF97E20E3F}"/>
    <cellStyle name="Normal 82 41 4" xfId="31574" xr:uid="{CE9ACA18-64AD-4333-B12F-CFD2B77E6018}"/>
    <cellStyle name="Normal 82 41 5" xfId="37272" xr:uid="{4BB2AE09-97AC-47A3-9483-28AC7B9762CD}"/>
    <cellStyle name="Normal 82 42" xfId="11658" xr:uid="{1313C820-D365-4A55-8FEE-8BFF7BA2565D}"/>
    <cellStyle name="Normal 82 42 2" xfId="19341" xr:uid="{118D2F8E-9EA5-4325-9DAC-74DF239AE9DB}"/>
    <cellStyle name="Normal 82 42 3" xfId="25877" xr:uid="{E789794C-F87A-4316-92C5-4C4BAF76E604}"/>
    <cellStyle name="Normal 82 42 4" xfId="31575" xr:uid="{89AE358A-5286-4F06-89F7-1FF760740D71}"/>
    <cellStyle name="Normal 82 42 5" xfId="37273" xr:uid="{18570F31-4D3F-4CDF-8A41-7C1DD262B9F6}"/>
    <cellStyle name="Normal 82 43" xfId="11659" xr:uid="{32AD74BB-96FF-41C2-A594-7AE273702753}"/>
    <cellStyle name="Normal 82 43 2" xfId="19342" xr:uid="{DE83FFF1-A3F9-4BEC-BF18-0835DAA28E1D}"/>
    <cellStyle name="Normal 82 43 3" xfId="25878" xr:uid="{ABE0ED65-E52A-404E-A829-AB1125BDB3F0}"/>
    <cellStyle name="Normal 82 43 4" xfId="31576" xr:uid="{CA121F08-D496-4D63-A5DA-A913F0C1EE69}"/>
    <cellStyle name="Normal 82 43 5" xfId="37274" xr:uid="{9C7D0725-4F17-43C4-8FF7-DA4FC4169119}"/>
    <cellStyle name="Normal 82 44" xfId="11660" xr:uid="{9506E149-29C8-4FCD-93EF-D39E60C18B60}"/>
    <cellStyle name="Normal 82 44 2" xfId="19343" xr:uid="{4ECAFA00-09FC-4D76-856B-C47B2594249A}"/>
    <cellStyle name="Normal 82 44 3" xfId="25879" xr:uid="{4A21D22C-725A-4571-A45F-6E581BC7E83D}"/>
    <cellStyle name="Normal 82 44 4" xfId="31577" xr:uid="{CBF40900-4F66-4A90-88FE-2D1EE0B74F09}"/>
    <cellStyle name="Normal 82 44 5" xfId="37275" xr:uid="{ACFFE2EC-E339-4B3E-B607-2CA26E6707A0}"/>
    <cellStyle name="Normal 82 45" xfId="11661" xr:uid="{D7C9D20B-5AEB-4CFD-A268-7E702A2AFBCD}"/>
    <cellStyle name="Normal 82 45 2" xfId="19344" xr:uid="{442ED6AA-8E8B-495A-A51F-BA22DD01CF79}"/>
    <cellStyle name="Normal 82 45 3" xfId="25880" xr:uid="{F9A74362-092F-4164-94B5-4E34B28A4CFA}"/>
    <cellStyle name="Normal 82 45 4" xfId="31578" xr:uid="{571A4E1D-1D6E-442D-BCA5-FE65CD625FD3}"/>
    <cellStyle name="Normal 82 45 5" xfId="37276" xr:uid="{C2B3887E-D961-4CE6-8552-1DB0E47F8B8A}"/>
    <cellStyle name="Normal 82 46" xfId="11662" xr:uid="{707CF78C-8175-46F0-9D2F-A6B4D39DE73B}"/>
    <cellStyle name="Normal 82 46 2" xfId="19345" xr:uid="{EE35C59E-CF54-49EB-990F-C3DB6DCF56A6}"/>
    <cellStyle name="Normal 82 46 3" xfId="25881" xr:uid="{6647BA7F-098A-425E-A50C-3DA9F2A38E4B}"/>
    <cellStyle name="Normal 82 46 4" xfId="31579" xr:uid="{D87AAC72-128A-4960-8A2F-32B16DE5DEFD}"/>
    <cellStyle name="Normal 82 46 5" xfId="37277" xr:uid="{B842D3AC-C7D1-44F2-8DDC-1310100A6CD5}"/>
    <cellStyle name="Normal 82 47" xfId="11663" xr:uid="{C57044DC-5407-4192-9D0A-5CD2A27A5783}"/>
    <cellStyle name="Normal 82 47 2" xfId="19346" xr:uid="{451D65D2-02D5-44C6-8213-43E382EF991C}"/>
    <cellStyle name="Normal 82 47 3" xfId="25882" xr:uid="{E70A25F4-7F79-4F24-9E4C-9BA186B1DB09}"/>
    <cellStyle name="Normal 82 47 4" xfId="31580" xr:uid="{0ABA4434-DBE5-44A0-9C44-F10BD138A717}"/>
    <cellStyle name="Normal 82 47 5" xfId="37278" xr:uid="{278583B4-97E8-4751-8F33-C45157773622}"/>
    <cellStyle name="Normal 82 48" xfId="11664" xr:uid="{A868B5E3-3948-47DB-B0D7-813A0BEC3024}"/>
    <cellStyle name="Normal 82 48 2" xfId="19347" xr:uid="{36033F6D-CB13-47A2-811B-E443C7F36335}"/>
    <cellStyle name="Normal 82 48 3" xfId="25883" xr:uid="{3621101C-2E04-49C4-905E-C330B0056EDA}"/>
    <cellStyle name="Normal 82 48 4" xfId="31581" xr:uid="{CFBEACD3-8C2D-498A-A3B7-A1CEB6501EC6}"/>
    <cellStyle name="Normal 82 48 5" xfId="37279" xr:uid="{579AED62-5C59-4B94-A98F-A51C38DFECD6}"/>
    <cellStyle name="Normal 82 49" xfId="11665" xr:uid="{517B2006-9011-4192-B593-78A74DEB1770}"/>
    <cellStyle name="Normal 82 49 2" xfId="19348" xr:uid="{A13150C0-E172-4E54-9349-48CA4B9CC30B}"/>
    <cellStyle name="Normal 82 49 3" xfId="25884" xr:uid="{E84DC4C2-EF49-4631-9DD1-7B973FE62A13}"/>
    <cellStyle name="Normal 82 49 4" xfId="31582" xr:uid="{CB2E9F16-ACCD-4803-8F74-6108BBD9AF85}"/>
    <cellStyle name="Normal 82 49 5" xfId="37280" xr:uid="{F578088E-D491-4D16-8EDB-36A77C384110}"/>
    <cellStyle name="Normal 82 5" xfId="11666" xr:uid="{A9E35541-9B53-46AC-8F95-9084F66D43C1}"/>
    <cellStyle name="Normal 82 5 2" xfId="11667" xr:uid="{A4FB33C5-880E-4D3E-ACF6-5E3AD7E80997}"/>
    <cellStyle name="Normal 82 5 2 2" xfId="19350" xr:uid="{5420E116-0928-44C0-96E1-B042C3A96BE0}"/>
    <cellStyle name="Normal 82 5 2 3" xfId="25886" xr:uid="{A3C13455-E281-4A9E-B601-D670598AB402}"/>
    <cellStyle name="Normal 82 5 2 4" xfId="31584" xr:uid="{FB812401-6EC6-4FF0-92EB-333E140A120A}"/>
    <cellStyle name="Normal 82 5 2 5" xfId="37282" xr:uid="{77D4E70D-0190-4C58-A678-225D57EBE2F2}"/>
    <cellStyle name="Normal 82 5 3" xfId="11668" xr:uid="{A1F250DE-380D-47A0-B4EF-A3B90428A085}"/>
    <cellStyle name="Normal 82 5 4" xfId="11669" xr:uid="{059C61E8-D662-4EA5-9596-A635AA7524CC}"/>
    <cellStyle name="Normal 82 5 5" xfId="19349" xr:uid="{7A9A048E-45AA-47DD-91C0-423FBC2C45B8}"/>
    <cellStyle name="Normal 82 5 6" xfId="25885" xr:uid="{BF42A961-EEBE-429A-AA2D-3E66A7F82C5D}"/>
    <cellStyle name="Normal 82 5 7" xfId="31583" xr:uid="{55EB0A35-1E6F-4D14-AC9A-30111C2A2990}"/>
    <cellStyle name="Normal 82 5 8" xfId="37281" xr:uid="{1496199C-9CA5-44F1-A08A-E5244FD88FEA}"/>
    <cellStyle name="Normal 82 50" xfId="11670" xr:uid="{91FC6130-A846-41C2-953A-CB16B07DD248}"/>
    <cellStyle name="Normal 82 50 2" xfId="19351" xr:uid="{2FF556E4-A0AC-4EBB-8002-CCDA98D8EDAD}"/>
    <cellStyle name="Normal 82 50 3" xfId="25887" xr:uid="{419C40EC-E953-4D44-A359-75B19001854F}"/>
    <cellStyle name="Normal 82 50 4" xfId="31585" xr:uid="{C845D287-2565-49C2-A399-E6EB0D95CD94}"/>
    <cellStyle name="Normal 82 50 5" xfId="37283" xr:uid="{9A32368D-5912-46AA-B0E8-92CC9ED793BC}"/>
    <cellStyle name="Normal 82 51" xfId="11671" xr:uid="{2B6EA31F-D157-4A23-BBA8-F60338980AEF}"/>
    <cellStyle name="Normal 82 51 2" xfId="19352" xr:uid="{3456FD7F-293B-4277-9043-C100936D1E4E}"/>
    <cellStyle name="Normal 82 51 3" xfId="25888" xr:uid="{182C16D1-8E1D-409A-A690-70A7E2A0C277}"/>
    <cellStyle name="Normal 82 51 4" xfId="31586" xr:uid="{618C6AC6-F6CD-4A46-A0E0-6A8AC3F6D9FF}"/>
    <cellStyle name="Normal 82 51 5" xfId="37284" xr:uid="{D25C8878-3C75-4297-8BAB-156FFB174161}"/>
    <cellStyle name="Normal 82 52" xfId="11672" xr:uid="{891AE154-BE77-49B8-A0D5-AA620F2E22D4}"/>
    <cellStyle name="Normal 82 52 2" xfId="19353" xr:uid="{8290E0D1-A0E9-49ED-A49B-874F4223B9C2}"/>
    <cellStyle name="Normal 82 52 3" xfId="25889" xr:uid="{E8298BCD-F0F0-49D6-A10C-1B665E6784FA}"/>
    <cellStyle name="Normal 82 52 4" xfId="31587" xr:uid="{450222A6-67A6-4E82-AFD4-33A0D3EB8B0D}"/>
    <cellStyle name="Normal 82 52 5" xfId="37285" xr:uid="{72A1AE91-028E-4C26-B42B-B1E15B387E55}"/>
    <cellStyle name="Normal 82 53" xfId="11673" xr:uid="{32693CA3-174B-4187-B5F9-F386FF25F41F}"/>
    <cellStyle name="Normal 82 53 2" xfId="19354" xr:uid="{A1DA42D9-F86E-4390-9CD0-0D0817E10332}"/>
    <cellStyle name="Normal 82 53 3" xfId="25890" xr:uid="{DCCC965D-42EC-490F-B983-77212FF53313}"/>
    <cellStyle name="Normal 82 53 4" xfId="31588" xr:uid="{5DB3F881-5F61-4EF4-A0DE-E2F5920D08C5}"/>
    <cellStyle name="Normal 82 53 5" xfId="37286" xr:uid="{32A9B926-8699-4B6A-98D9-F275459C1FD8}"/>
    <cellStyle name="Normal 82 54" xfId="11674" xr:uid="{CD730EA2-F6A2-467F-98E0-8BBE3269E0B7}"/>
    <cellStyle name="Normal 82 54 2" xfId="19355" xr:uid="{87C14698-9F41-4D9D-A7A1-BC06C716EB70}"/>
    <cellStyle name="Normal 82 54 3" xfId="25891" xr:uid="{8D5F5C08-A924-4773-9ECF-0CF11B61E01F}"/>
    <cellStyle name="Normal 82 54 4" xfId="31589" xr:uid="{D0EF12F5-EE7B-4C8D-94F8-7636F69378C5}"/>
    <cellStyle name="Normal 82 54 5" xfId="37287" xr:uid="{153D47CC-7C8B-4F2F-824F-F74BCF1C84C4}"/>
    <cellStyle name="Normal 82 55" xfId="11675" xr:uid="{AC77A078-721F-464F-8224-6B043E8BFA29}"/>
    <cellStyle name="Normal 82 55 2" xfId="19356" xr:uid="{397CC473-A40C-44E2-99B9-B1945956628A}"/>
    <cellStyle name="Normal 82 55 3" xfId="25892" xr:uid="{BA945E80-4AFE-4AB7-9F5C-04473E982C48}"/>
    <cellStyle name="Normal 82 55 4" xfId="31590" xr:uid="{6B6A433B-2BBD-4EA5-8C92-A128516D91BB}"/>
    <cellStyle name="Normal 82 55 5" xfId="37288" xr:uid="{C7DC6040-01F5-4DFE-BD75-F685A0D83630}"/>
    <cellStyle name="Normal 82 56" xfId="11676" xr:uid="{1102776A-4B9A-45F2-BB53-4C9C74DC4222}"/>
    <cellStyle name="Normal 82 56 2" xfId="19357" xr:uid="{548BC7EA-22BB-4A8D-BC1F-F0EE19CA91AF}"/>
    <cellStyle name="Normal 82 56 3" xfId="25893" xr:uid="{EC4A503F-A5D9-44B9-A7FD-3CF0988D0F3B}"/>
    <cellStyle name="Normal 82 56 4" xfId="31591" xr:uid="{45BA2FF0-A9DF-424D-8A35-CB79322D9B6A}"/>
    <cellStyle name="Normal 82 56 5" xfId="37289" xr:uid="{E09070E5-77AE-47E8-A778-4D8DCAF81818}"/>
    <cellStyle name="Normal 82 57" xfId="11677" xr:uid="{D08300DC-1AC2-453A-BBB3-E676F8BDF01E}"/>
    <cellStyle name="Normal 82 57 2" xfId="19358" xr:uid="{4AA52438-218A-44F5-977E-5B2089FA2209}"/>
    <cellStyle name="Normal 82 57 3" xfId="25894" xr:uid="{5853ADF3-5013-40CA-82B1-56FB62A8065F}"/>
    <cellStyle name="Normal 82 57 4" xfId="31592" xr:uid="{539D4DCA-85D1-4F3B-82F6-04D682436907}"/>
    <cellStyle name="Normal 82 57 5" xfId="37290" xr:uid="{90BDA9D5-18CC-4496-B4A2-8DC618F9A0D6}"/>
    <cellStyle name="Normal 82 58" xfId="11678" xr:uid="{600A5082-0D86-4DC9-88B6-2186A96945FB}"/>
    <cellStyle name="Normal 82 58 2" xfId="19359" xr:uid="{01D1C43D-2440-49DB-B55E-BAE22DB7A214}"/>
    <cellStyle name="Normal 82 58 3" xfId="25895" xr:uid="{8C6D8861-8345-4D67-AE50-06E2C57EBF86}"/>
    <cellStyle name="Normal 82 58 4" xfId="31593" xr:uid="{E9F1D7A5-734A-4F5A-AFB5-FC10AD319F3A}"/>
    <cellStyle name="Normal 82 58 5" xfId="37291" xr:uid="{F03E6657-179E-46FE-AF8B-AD612D96698D}"/>
    <cellStyle name="Normal 82 59" xfId="11679" xr:uid="{A00AF921-7C04-4DFD-A60A-257F99B5951C}"/>
    <cellStyle name="Normal 82 59 2" xfId="19360" xr:uid="{C74F00B0-A83E-4C29-833D-289332334F7B}"/>
    <cellStyle name="Normal 82 59 3" xfId="25896" xr:uid="{27CCD4A3-E08C-4D12-B65C-B097BE23B8B2}"/>
    <cellStyle name="Normal 82 59 4" xfId="31594" xr:uid="{6BE5B346-1183-46B1-A01C-61B70DF24D77}"/>
    <cellStyle name="Normal 82 59 5" xfId="37292" xr:uid="{85C5D877-FEEE-472F-8657-E017A5C7FBFD}"/>
    <cellStyle name="Normal 82 6" xfId="11680" xr:uid="{D5B046D2-F05C-49E1-9B29-CBE3FF3D7FAF}"/>
    <cellStyle name="Normal 82 6 2" xfId="11681" xr:uid="{FAAEA2B0-E691-4EB1-8ECD-D0B526BD57AA}"/>
    <cellStyle name="Normal 82 6 2 2" xfId="19362" xr:uid="{214B3F77-9A4D-4751-9001-6066C9DA941D}"/>
    <cellStyle name="Normal 82 6 2 3" xfId="25898" xr:uid="{712C03CD-D2C3-41A7-A6E4-43A3AE00B40B}"/>
    <cellStyle name="Normal 82 6 2 4" xfId="31596" xr:uid="{9F23133B-3A65-4785-95CD-AA0E2B617BA0}"/>
    <cellStyle name="Normal 82 6 2 5" xfId="37294" xr:uid="{42F07C4A-67B5-4DC0-8723-9B593A2228ED}"/>
    <cellStyle name="Normal 82 6 3" xfId="11682" xr:uid="{8E6776D0-04C9-4F00-8EBC-69D5422E4E3C}"/>
    <cellStyle name="Normal 82 6 4" xfId="11683" xr:uid="{38C8226D-1078-4862-9064-66DAC6FCFDEC}"/>
    <cellStyle name="Normal 82 6 5" xfId="19361" xr:uid="{1F6A3325-1F7E-4030-BB91-70244ACB0606}"/>
    <cellStyle name="Normal 82 6 6" xfId="25897" xr:uid="{789EEFF0-FB14-40E0-9ABE-E0EF928E0A1E}"/>
    <cellStyle name="Normal 82 6 7" xfId="31595" xr:uid="{8B2D6E43-32BB-49D9-BFA0-FEE5F1367307}"/>
    <cellStyle name="Normal 82 6 8" xfId="37293" xr:uid="{88D85944-0565-4859-A7A9-EE068B0437F4}"/>
    <cellStyle name="Normal 82 60" xfId="11684" xr:uid="{3D4B1011-45ED-4289-8C93-1CAAC55A830A}"/>
    <cellStyle name="Normal 82 60 2" xfId="19363" xr:uid="{99FCAB2B-CC53-4812-B038-D03E595AE4DA}"/>
    <cellStyle name="Normal 82 60 3" xfId="25899" xr:uid="{790F8407-879F-45AF-8BBF-98D8ACF94583}"/>
    <cellStyle name="Normal 82 60 4" xfId="31597" xr:uid="{C19B8836-B557-4389-8D0A-A24EF80279E4}"/>
    <cellStyle name="Normal 82 60 5" xfId="37295" xr:uid="{AD610209-149E-48DA-A4C6-EB190EECF0C1}"/>
    <cellStyle name="Normal 82 61" xfId="11685" xr:uid="{FBDFAD22-33C9-4134-A6F8-999C34A1D8FA}"/>
    <cellStyle name="Normal 82 61 2" xfId="19364" xr:uid="{3A4C7803-2CFA-4362-8369-54F8BAE16CD2}"/>
    <cellStyle name="Normal 82 61 3" xfId="25900" xr:uid="{7E24FEC9-F22A-45C1-902B-E2EB5F68808B}"/>
    <cellStyle name="Normal 82 61 4" xfId="31598" xr:uid="{AC21B677-0CC4-479A-8782-1BA34C7466F1}"/>
    <cellStyle name="Normal 82 61 5" xfId="37296" xr:uid="{41D64821-C1A4-4B05-A2EF-4F9D94CEE7CA}"/>
    <cellStyle name="Normal 82 62" xfId="11686" xr:uid="{2BD129E1-D5A1-4F48-A6ED-311148CC7DC1}"/>
    <cellStyle name="Normal 82 62 2" xfId="19365" xr:uid="{B2635F0E-45C4-4866-877B-5AEDF65A02F8}"/>
    <cellStyle name="Normal 82 62 3" xfId="25901" xr:uid="{357628FC-EDBB-4757-B3AA-20BEFA7757F8}"/>
    <cellStyle name="Normal 82 62 4" xfId="31599" xr:uid="{39D5CA81-23F9-4ED9-BC59-2EF6E5F19401}"/>
    <cellStyle name="Normal 82 62 5" xfId="37297" xr:uid="{9EB30CE9-BFAB-4D84-AE98-A1B4BC5A5423}"/>
    <cellStyle name="Normal 82 7" xfId="11687" xr:uid="{8AAC9E04-74F0-4B0A-8B3D-678CC7E8F16B}"/>
    <cellStyle name="Normal 82 7 2" xfId="11688" xr:uid="{1A507518-5622-4399-8CB3-7B1DF118343D}"/>
    <cellStyle name="Normal 82 7 2 2" xfId="19367" xr:uid="{026451E4-9D39-4539-8988-8FE536F5E538}"/>
    <cellStyle name="Normal 82 7 2 3" xfId="25903" xr:uid="{2DB4371C-C9BA-4477-B7BD-AE818D7ED417}"/>
    <cellStyle name="Normal 82 7 2 4" xfId="31601" xr:uid="{A1A01634-104D-4A3C-AFD7-A267343C5108}"/>
    <cellStyle name="Normal 82 7 2 5" xfId="37299" xr:uid="{6992A8E9-2D9B-4F93-A55B-F553C0263D61}"/>
    <cellStyle name="Normal 82 7 3" xfId="11689" xr:uid="{94F1554A-2B2C-420F-8E2C-36C60C803265}"/>
    <cellStyle name="Normal 82 7 4" xfId="11690" xr:uid="{22532BB9-8C5C-46A9-AF63-D1A5859C64FC}"/>
    <cellStyle name="Normal 82 7 5" xfId="19366" xr:uid="{1868DFE9-90C3-4405-A601-0B58984B5A96}"/>
    <cellStyle name="Normal 82 7 6" xfId="25902" xr:uid="{17BD98E6-EED2-4B0B-B78F-261EBB5BBB03}"/>
    <cellStyle name="Normal 82 7 7" xfId="31600" xr:uid="{88EE234A-F68B-40B0-8193-BBA1B354D14C}"/>
    <cellStyle name="Normal 82 7 8" xfId="37298" xr:uid="{83D08685-1FE7-4F0A-8BD3-7D516781815E}"/>
    <cellStyle name="Normal 82 8" xfId="11691" xr:uid="{FC0C74D2-0BBB-4E24-B29D-C504B792D9C5}"/>
    <cellStyle name="Normal 82 8 2" xfId="11692" xr:uid="{4E607097-720D-49FE-AFED-B50F7054F9B0}"/>
    <cellStyle name="Normal 82 8 2 2" xfId="19369" xr:uid="{2CAD3679-FDFC-4A65-B173-2F974F7820E3}"/>
    <cellStyle name="Normal 82 8 2 3" xfId="25905" xr:uid="{13B4CC55-FAC5-4708-BACD-CB19A8C2A886}"/>
    <cellStyle name="Normal 82 8 2 4" xfId="31603" xr:uid="{51B9A04C-9AA0-4E17-8724-C057B103CB1A}"/>
    <cellStyle name="Normal 82 8 2 5" xfId="37301" xr:uid="{8B54A17B-5AE9-4610-AA71-3CD35BC66E9F}"/>
    <cellStyle name="Normal 82 8 3" xfId="11693" xr:uid="{DA0D8DED-B1E7-4E65-A809-8080170FF987}"/>
    <cellStyle name="Normal 82 8 4" xfId="11694" xr:uid="{F74088D3-8799-47CF-BB94-51344DC8C667}"/>
    <cellStyle name="Normal 82 8 5" xfId="19368" xr:uid="{B9B49CCF-CD1C-4A5C-A09D-F26347322AD0}"/>
    <cellStyle name="Normal 82 8 6" xfId="25904" xr:uid="{53D1B4BC-4EA4-4913-9B31-255991AF006A}"/>
    <cellStyle name="Normal 82 8 7" xfId="31602" xr:uid="{CFEDF9B4-8941-4A68-BEAE-27354E44CEFB}"/>
    <cellStyle name="Normal 82 8 8" xfId="37300" xr:uid="{D6CFC4BA-9F77-44C6-B2D1-BAEF64F1AFBC}"/>
    <cellStyle name="Normal 82 9" xfId="11695" xr:uid="{4E2B4E44-CE98-4031-BB1F-AEFF54E2CCF4}"/>
    <cellStyle name="Normal 82 9 2" xfId="11696" xr:uid="{5EEEB83F-06CC-4596-9ECC-651C19386920}"/>
    <cellStyle name="Normal 82 9 2 2" xfId="19371" xr:uid="{5341844E-70FA-4CB0-872A-B01054F11B07}"/>
    <cellStyle name="Normal 82 9 2 3" xfId="25907" xr:uid="{6F07A2EE-551C-4E55-B58C-AB75A4AB8E2A}"/>
    <cellStyle name="Normal 82 9 2 4" xfId="31605" xr:uid="{148D9F89-3433-4705-B855-FDB8F17D46C8}"/>
    <cellStyle name="Normal 82 9 2 5" xfId="37303" xr:uid="{0EAF23B1-4D9C-49FC-989D-AD528D2C5B8F}"/>
    <cellStyle name="Normal 82 9 3" xfId="11697" xr:uid="{95BAF55D-0227-4A91-ABA7-B30365CC6B29}"/>
    <cellStyle name="Normal 82 9 4" xfId="11698" xr:uid="{5E3A757D-4EFF-4DD2-982B-4DFF99F165FE}"/>
    <cellStyle name="Normal 82 9 5" xfId="19370" xr:uid="{2AA85F12-3DCC-40C3-B970-48D88E2BD85D}"/>
    <cellStyle name="Normal 82 9 6" xfId="25906" xr:uid="{805B2632-5CC5-4DB2-814C-E305E44DB35E}"/>
    <cellStyle name="Normal 82 9 7" xfId="31604" xr:uid="{8AC72215-BA0F-4101-B2C4-2EEBD17C1D0E}"/>
    <cellStyle name="Normal 82 9 8" xfId="37302" xr:uid="{112B471F-7F68-4B15-9A29-FE93221551E2}"/>
    <cellStyle name="Normal 83" xfId="1260" xr:uid="{4990F9BE-44CF-4496-A386-87296336C9A8}"/>
    <cellStyle name="Normal 83 10" xfId="11699" xr:uid="{E6FBFFCE-D2A1-4F20-B148-74E12AA09C58}"/>
    <cellStyle name="Normal 83 10 2" xfId="11700" xr:uid="{4EE1E476-01DE-4CFF-BD97-2352C8B01A26}"/>
    <cellStyle name="Normal 83 10 2 2" xfId="19373" xr:uid="{E6241C8D-9C6E-4D4F-A6EC-834A7DD24A5B}"/>
    <cellStyle name="Normal 83 10 2 3" xfId="25909" xr:uid="{836DE3D6-D038-4F88-A799-B28419BE5560}"/>
    <cellStyle name="Normal 83 10 2 4" xfId="31607" xr:uid="{DF79FE5C-C3EA-4974-A976-09C461093A39}"/>
    <cellStyle name="Normal 83 10 2 5" xfId="37305" xr:uid="{A828E869-085D-4F97-A38E-99EE9E7DCEDE}"/>
    <cellStyle name="Normal 83 10 3" xfId="11701" xr:uid="{F5E09433-0757-42AC-9823-37A2AA1CC16D}"/>
    <cellStyle name="Normal 83 10 4" xfId="11702" xr:uid="{F13E2080-836B-4281-8CB6-E68CAF093049}"/>
    <cellStyle name="Normal 83 10 5" xfId="19372" xr:uid="{F8360FE2-A700-477A-8F8B-CC50007F6049}"/>
    <cellStyle name="Normal 83 10 6" xfId="25908" xr:uid="{C33C032A-8684-4667-A2BA-F7E8B87E7815}"/>
    <cellStyle name="Normal 83 10 7" xfId="31606" xr:uid="{BA70FE08-9569-4399-9524-12A21F9673A1}"/>
    <cellStyle name="Normal 83 10 8" xfId="37304" xr:uid="{98776BC7-2A6E-4728-B456-6B8022C98FE6}"/>
    <cellStyle name="Normal 83 11" xfId="11703" xr:uid="{6DF7B7AF-DBDB-497C-A0D7-EA2049BF88EF}"/>
    <cellStyle name="Normal 83 11 2" xfId="11704" xr:uid="{33386494-64A7-4853-A39D-683878E9EBB0}"/>
    <cellStyle name="Normal 83 11 2 2" xfId="19375" xr:uid="{B9FA85B4-4E9F-4373-892A-5D466741B149}"/>
    <cellStyle name="Normal 83 11 2 3" xfId="25911" xr:uid="{F6104095-8553-4E2C-A58B-30BEFEE85EC3}"/>
    <cellStyle name="Normal 83 11 2 4" xfId="31609" xr:uid="{579C815E-F72E-4BB5-B397-260F167A3EAB}"/>
    <cellStyle name="Normal 83 11 2 5" xfId="37307" xr:uid="{E9B60D3E-29E5-419F-98FC-84EFDFCD51B7}"/>
    <cellStyle name="Normal 83 11 3" xfId="11705" xr:uid="{A2DAAF9D-4E9D-4AAE-8FE6-B4DDDC3791F5}"/>
    <cellStyle name="Normal 83 11 4" xfId="11706" xr:uid="{80BED2CF-373C-4D53-B8AA-68D4723B1233}"/>
    <cellStyle name="Normal 83 11 5" xfId="19374" xr:uid="{834EF263-5478-4A9A-B477-705A77A2F486}"/>
    <cellStyle name="Normal 83 11 6" xfId="25910" xr:uid="{556C3958-DC42-4757-8302-BE10FCBCEBB1}"/>
    <cellStyle name="Normal 83 11 7" xfId="31608" xr:uid="{DDC86162-63D6-49E0-B56A-DE4008F6119A}"/>
    <cellStyle name="Normal 83 11 8" xfId="37306" xr:uid="{5CE0A5B1-866A-4581-85EE-5333B18A023A}"/>
    <cellStyle name="Normal 83 12" xfId="11707" xr:uid="{294E51D8-376A-4DB4-9FDE-577C6CDBD499}"/>
    <cellStyle name="Normal 83 12 2" xfId="11708" xr:uid="{1604CE22-3D00-486B-B1CA-07E4DE123D01}"/>
    <cellStyle name="Normal 83 12 2 2" xfId="19377" xr:uid="{53E99E5E-87B6-4D55-A2FD-AECFA9741CB6}"/>
    <cellStyle name="Normal 83 12 2 3" xfId="25913" xr:uid="{B701B35D-8098-4EC3-B9DB-73A7DB58984B}"/>
    <cellStyle name="Normal 83 12 2 4" xfId="31611" xr:uid="{13D67C16-6667-4231-A0F0-D427FF0735CC}"/>
    <cellStyle name="Normal 83 12 2 5" xfId="37309" xr:uid="{068A759B-DC32-48D5-B896-0F9BA722E1B7}"/>
    <cellStyle name="Normal 83 12 3" xfId="11709" xr:uid="{7FE0A062-F660-4BDE-9724-8F89D35BDBF0}"/>
    <cellStyle name="Normal 83 12 4" xfId="11710" xr:uid="{785B9115-5A79-44D8-AF89-43553BEE47A8}"/>
    <cellStyle name="Normal 83 12 5" xfId="19376" xr:uid="{CBDEA458-D5EB-416E-888F-7F88376D4680}"/>
    <cellStyle name="Normal 83 12 6" xfId="25912" xr:uid="{CDDA7AD2-D18E-42B8-9F34-E4AB4ACB44E7}"/>
    <cellStyle name="Normal 83 12 7" xfId="31610" xr:uid="{96B4FD53-C480-4DF9-8506-A0FD40EB242D}"/>
    <cellStyle name="Normal 83 12 8" xfId="37308" xr:uid="{67ADD230-ED97-4A3D-B7FD-CDC683CAE0C2}"/>
    <cellStyle name="Normal 83 13" xfId="11711" xr:uid="{577437E3-ADBB-47C8-9BCD-AD3D52051F18}"/>
    <cellStyle name="Normal 83 13 2" xfId="11712" xr:uid="{CEEE1904-6614-45CB-831B-C9FE6D5233A2}"/>
    <cellStyle name="Normal 83 13 2 2" xfId="19379" xr:uid="{FFF21E89-A12F-4931-9656-0C5DE2154F62}"/>
    <cellStyle name="Normal 83 13 2 3" xfId="25915" xr:uid="{3B009438-F365-460A-87ED-610CF76FBC27}"/>
    <cellStyle name="Normal 83 13 2 4" xfId="31613" xr:uid="{57CB5B3D-5926-4D49-BC81-1DD35DD6AEF9}"/>
    <cellStyle name="Normal 83 13 2 5" xfId="37311" xr:uid="{E8673A00-E4E0-44C7-8392-595A1C035772}"/>
    <cellStyle name="Normal 83 13 3" xfId="11713" xr:uid="{E76D801A-F2E5-4F65-8EA5-71B0109FD776}"/>
    <cellStyle name="Normal 83 13 4" xfId="11714" xr:uid="{64E911D0-F5E5-4B48-885F-3761DA5C05D2}"/>
    <cellStyle name="Normal 83 13 5" xfId="19378" xr:uid="{21855605-6265-4F36-9AE3-328704D6AEBD}"/>
    <cellStyle name="Normal 83 13 6" xfId="25914" xr:uid="{4AFC8492-5B5D-4E29-82B0-6F6F670C0F7D}"/>
    <cellStyle name="Normal 83 13 7" xfId="31612" xr:uid="{4A67A7AF-9E86-4878-A189-65739AD8DD65}"/>
    <cellStyle name="Normal 83 13 8" xfId="37310" xr:uid="{4A72F2FB-0112-464E-AF3B-A3011E990C95}"/>
    <cellStyle name="Normal 83 14" xfId="11715" xr:uid="{41B6FFBA-9816-4D70-A776-ECD175F7F17C}"/>
    <cellStyle name="Normal 83 14 2" xfId="11716" xr:uid="{B04B2050-B660-4FBC-9D0D-245A1B90A6D0}"/>
    <cellStyle name="Normal 83 14 2 2" xfId="19381" xr:uid="{8AF175D6-F6BD-4259-AE8B-FF8C55A51971}"/>
    <cellStyle name="Normal 83 14 2 3" xfId="25917" xr:uid="{F6C252AA-DC2A-4712-AA0A-9CF7A0EEF5D3}"/>
    <cellStyle name="Normal 83 14 2 4" xfId="31615" xr:uid="{F3DF5AFF-A9A3-496D-B9D4-862572D5BD9A}"/>
    <cellStyle name="Normal 83 14 2 5" xfId="37313" xr:uid="{381640B6-E638-4E59-B11D-74FF46371B1C}"/>
    <cellStyle name="Normal 83 14 3" xfId="11717" xr:uid="{EDDF28FF-56D8-4906-900B-F905BDDDB5E1}"/>
    <cellStyle name="Normal 83 14 4" xfId="11718" xr:uid="{9B8B2526-7848-4B3C-9A90-0CB8CF1B03C2}"/>
    <cellStyle name="Normal 83 14 5" xfId="19380" xr:uid="{66242F39-CF5E-42F3-A811-DDCB61DCAF87}"/>
    <cellStyle name="Normal 83 14 6" xfId="25916" xr:uid="{61249EF3-C9CE-4224-986B-122D626608AE}"/>
    <cellStyle name="Normal 83 14 7" xfId="31614" xr:uid="{466A376E-1607-4025-8BB5-B2C2B1C84E40}"/>
    <cellStyle name="Normal 83 14 8" xfId="37312" xr:uid="{BEF4F4FD-D3F0-4D1F-8CE5-B2DD83CFC98A}"/>
    <cellStyle name="Normal 83 15" xfId="11719" xr:uid="{E44C5BCD-9FC5-4792-A30D-F23E24082EEF}"/>
    <cellStyle name="Normal 83 15 2" xfId="11720" xr:uid="{20557921-884A-4356-B1AE-D5316DD149D4}"/>
    <cellStyle name="Normal 83 15 2 2" xfId="19383" xr:uid="{2D685BFE-C424-432F-9C84-1799CD257BEF}"/>
    <cellStyle name="Normal 83 15 2 3" xfId="25919" xr:uid="{4958F8FD-E395-42F5-91FB-F0D9969ACBD1}"/>
    <cellStyle name="Normal 83 15 2 4" xfId="31617" xr:uid="{07D2B6AF-24F2-4EB8-B767-2C777E69F8FB}"/>
    <cellStyle name="Normal 83 15 2 5" xfId="37315" xr:uid="{C85E7FD9-4689-410C-9E1E-8A985720724F}"/>
    <cellStyle name="Normal 83 15 3" xfId="11721" xr:uid="{27647E65-6CDA-4986-899D-2E2312559FF3}"/>
    <cellStyle name="Normal 83 15 4" xfId="11722" xr:uid="{FCD6A4B6-CA7E-4146-9A94-6096F52054FC}"/>
    <cellStyle name="Normal 83 15 5" xfId="19382" xr:uid="{B356D5E8-E60F-4907-B78C-D16E55FDF4AF}"/>
    <cellStyle name="Normal 83 15 6" xfId="25918" xr:uid="{C1FC1E48-53B4-476B-8DFF-C1F58493E65E}"/>
    <cellStyle name="Normal 83 15 7" xfId="31616" xr:uid="{3D7923AA-6C24-4D49-A673-599FE2E2E6E6}"/>
    <cellStyle name="Normal 83 15 8" xfId="37314" xr:uid="{E66A82D3-C70C-49FF-96AF-182DD40CB5A2}"/>
    <cellStyle name="Normal 83 16" xfId="11723" xr:uid="{3A750C66-3F00-41F4-BC2B-4113093D7C39}"/>
    <cellStyle name="Normal 83 16 2" xfId="11724" xr:uid="{9CA6D07D-B7E9-4AEF-8B9E-9DCF4BC621B9}"/>
    <cellStyle name="Normal 83 16 2 2" xfId="19385" xr:uid="{D8327568-8602-4E2A-9F0E-5316ACA92D19}"/>
    <cellStyle name="Normal 83 16 2 3" xfId="25921" xr:uid="{6C6ACCD2-BB4A-4662-871A-0F45EE846EEB}"/>
    <cellStyle name="Normal 83 16 2 4" xfId="31619" xr:uid="{82B833C5-A26E-4F18-8C83-5785B5BB22F9}"/>
    <cellStyle name="Normal 83 16 2 5" xfId="37317" xr:uid="{EBE1B008-1C67-4E92-9A0F-ED19B2EDD524}"/>
    <cellStyle name="Normal 83 16 3" xfId="11725" xr:uid="{01581909-843D-4C77-8C41-319FAEB0480D}"/>
    <cellStyle name="Normal 83 16 4" xfId="11726" xr:uid="{88D0A5B5-6F52-4401-AA44-E244671946D6}"/>
    <cellStyle name="Normal 83 16 5" xfId="19384" xr:uid="{E2D18A9D-2C31-4682-9224-CC217601E955}"/>
    <cellStyle name="Normal 83 16 6" xfId="25920" xr:uid="{2145FDB9-AF36-451A-AF47-C2651CE0AF98}"/>
    <cellStyle name="Normal 83 16 7" xfId="31618" xr:uid="{655E0AE8-0E82-4436-A074-356009D0D045}"/>
    <cellStyle name="Normal 83 16 8" xfId="37316" xr:uid="{D9C2288E-1844-44D7-896B-A3890194F5B4}"/>
    <cellStyle name="Normal 83 17" xfId="11727" xr:uid="{3228A726-AFE2-4803-9C44-66F1AA69F731}"/>
    <cellStyle name="Normal 83 17 2" xfId="11728" xr:uid="{DB4CC40C-C12C-47B5-BCE6-77D9A71C33D0}"/>
    <cellStyle name="Normal 83 17 2 2" xfId="19387" xr:uid="{6884E81E-AA18-4146-A339-26260E39646B}"/>
    <cellStyle name="Normal 83 17 2 3" xfId="25923" xr:uid="{23858C53-AE0E-47F7-9E17-482CDF66E782}"/>
    <cellStyle name="Normal 83 17 2 4" xfId="31621" xr:uid="{51CDE65E-AF5B-4691-A8FE-FFB0EBBC1263}"/>
    <cellStyle name="Normal 83 17 2 5" xfId="37319" xr:uid="{05DDDA3F-11BE-4677-A301-033169B8E0C2}"/>
    <cellStyle name="Normal 83 17 3" xfId="11729" xr:uid="{9A2087AD-9A8B-4348-8976-64FC0A4BE489}"/>
    <cellStyle name="Normal 83 17 4" xfId="11730" xr:uid="{2E8BA064-7041-4607-A02B-9BE05024EF8F}"/>
    <cellStyle name="Normal 83 17 5" xfId="19386" xr:uid="{35959898-AE7F-4FB0-AF92-297890BA7E41}"/>
    <cellStyle name="Normal 83 17 6" xfId="25922" xr:uid="{9EEB068D-A421-40E6-982A-2FCBE3093E01}"/>
    <cellStyle name="Normal 83 17 7" xfId="31620" xr:uid="{86B4ACC6-6765-4203-90F7-641A19BCE4E4}"/>
    <cellStyle name="Normal 83 17 8" xfId="37318" xr:uid="{4582DF84-7181-4581-8789-336AB9FBDC30}"/>
    <cellStyle name="Normal 83 18" xfId="11731" xr:uid="{69D649F5-DF0D-4F01-B59E-4F74B295D868}"/>
    <cellStyle name="Normal 83 18 2" xfId="11732" xr:uid="{76344B86-81C5-48ED-B78F-F0B5C2824708}"/>
    <cellStyle name="Normal 83 18 2 2" xfId="19389" xr:uid="{7FFEF7B5-72C0-49D5-A981-74FAE29107A4}"/>
    <cellStyle name="Normal 83 18 2 3" xfId="25925" xr:uid="{7FE65DFC-3267-4BFC-9255-E5B124E678AA}"/>
    <cellStyle name="Normal 83 18 2 4" xfId="31623" xr:uid="{CCEBB40A-1772-4CBE-B47E-F387CED81C9E}"/>
    <cellStyle name="Normal 83 18 2 5" xfId="37321" xr:uid="{6ECCBAAF-23C1-4599-81B7-6DEF7EE02EF5}"/>
    <cellStyle name="Normal 83 18 3" xfId="11733" xr:uid="{D4F368A9-3534-4D0C-9652-65C56A662EFC}"/>
    <cellStyle name="Normal 83 18 4" xfId="11734" xr:uid="{12C6941E-B0D1-4E4E-A7DD-64B27FF9EE85}"/>
    <cellStyle name="Normal 83 18 5" xfId="19388" xr:uid="{DB742FC2-4F6A-4C2A-A39B-436FC7B589F1}"/>
    <cellStyle name="Normal 83 18 6" xfId="25924" xr:uid="{90888ABF-39B7-48A0-A7C0-7809BCA3002F}"/>
    <cellStyle name="Normal 83 18 7" xfId="31622" xr:uid="{E94893D0-5D55-4E40-A699-38A862E25686}"/>
    <cellStyle name="Normal 83 18 8" xfId="37320" xr:uid="{BC1FDCEE-76FC-4074-ABFE-D1A6A2F75629}"/>
    <cellStyle name="Normal 83 19" xfId="11735" xr:uid="{05065C18-627E-4910-96D0-10C850A4F640}"/>
    <cellStyle name="Normal 83 19 2" xfId="11736" xr:uid="{81F1C0AB-2B71-4165-8076-43D29E20FAC7}"/>
    <cellStyle name="Normal 83 19 2 2" xfId="19391" xr:uid="{E7F61B1A-BBBD-4761-8CF6-523B23BC5034}"/>
    <cellStyle name="Normal 83 19 2 3" xfId="25927" xr:uid="{98FE0567-F12D-4CC2-B41D-63964847A8A5}"/>
    <cellStyle name="Normal 83 19 2 4" xfId="31625" xr:uid="{1CA89DCD-F431-479C-8303-94372D07E0B4}"/>
    <cellStyle name="Normal 83 19 2 5" xfId="37323" xr:uid="{7A10D24F-9526-4A2D-9C66-F89A3904CD07}"/>
    <cellStyle name="Normal 83 19 3" xfId="11737" xr:uid="{533226FA-4403-4473-AF30-C73150FCC86A}"/>
    <cellStyle name="Normal 83 19 4" xfId="11738" xr:uid="{ECCD5D27-F7D3-4161-8E83-121583C031CE}"/>
    <cellStyle name="Normal 83 19 5" xfId="19390" xr:uid="{CEE57961-10E2-4789-984B-DFBB0E3AD021}"/>
    <cellStyle name="Normal 83 19 6" xfId="25926" xr:uid="{8D94FA59-1014-4690-9C96-677A0916B4D9}"/>
    <cellStyle name="Normal 83 19 7" xfId="31624" xr:uid="{8E75FF58-4F20-4FF0-B6A8-D51B575306DD}"/>
    <cellStyle name="Normal 83 19 8" xfId="37322" xr:uid="{23F08A8B-4E39-4268-B102-D621928C1A5E}"/>
    <cellStyle name="Normal 83 2" xfId="1261" xr:uid="{08A13022-1245-4597-960B-6C6AF0B8C2F8}"/>
    <cellStyle name="Normal 83 2 2" xfId="11739" xr:uid="{2BE52D62-4882-4458-90EC-3DDC4FC7EEB9}"/>
    <cellStyle name="Normal 83 2 2 2" xfId="19392" xr:uid="{85851E9E-9FA5-4C2D-AB12-40DFC95CB476}"/>
    <cellStyle name="Normal 83 2 2 3" xfId="25928" xr:uid="{8A52A52A-9786-4D93-8172-4EE684C5BF8F}"/>
    <cellStyle name="Normal 83 2 2 4" xfId="31626" xr:uid="{8B82F783-CC7A-4DDA-90C3-31009D833B21}"/>
    <cellStyle name="Normal 83 2 2 5" xfId="37324" xr:uid="{546A394D-129B-4A5A-9AC0-31DDF3597155}"/>
    <cellStyle name="Normal 83 2 3" xfId="11740" xr:uid="{29FFD00A-02BF-4C31-9183-6F7BED0CEEA8}"/>
    <cellStyle name="Normal 83 2 4" xfId="11741" xr:uid="{1466C20E-345C-4A51-97D3-A0A41574AE34}"/>
    <cellStyle name="Normal 83 20" xfId="11742" xr:uid="{8A55BCC4-7AE2-470E-AFAC-078B818AA8E4}"/>
    <cellStyle name="Normal 83 20 2" xfId="19393" xr:uid="{7A2CE431-201C-4815-9414-035B7B26520A}"/>
    <cellStyle name="Normal 83 20 3" xfId="25929" xr:uid="{61FCA45D-2AF5-47DC-8689-FFD05760424D}"/>
    <cellStyle name="Normal 83 20 4" xfId="31627" xr:uid="{EFEDFA19-8A6C-4E46-80EA-14C458CBEB1E}"/>
    <cellStyle name="Normal 83 20 5" xfId="37325" xr:uid="{3F76B6F2-49EC-4B38-9333-099677418419}"/>
    <cellStyle name="Normal 83 21" xfId="11743" xr:uid="{D21B13B0-05AE-47BC-BF75-601FF9415EB8}"/>
    <cellStyle name="Normal 83 21 2" xfId="19394" xr:uid="{0C7035A8-8869-4A08-9BF0-D7D3238EBA68}"/>
    <cellStyle name="Normal 83 21 3" xfId="25930" xr:uid="{1507E4BD-8427-4551-9C07-DD477BD3653A}"/>
    <cellStyle name="Normal 83 21 4" xfId="31628" xr:uid="{F8A0D384-7ECE-4C3F-9C1D-E8C52EE6DD9F}"/>
    <cellStyle name="Normal 83 21 5" xfId="37326" xr:uid="{A39958C2-2978-423D-BD3B-3B80CB4D5D7C}"/>
    <cellStyle name="Normal 83 22" xfId="11744" xr:uid="{8B2D6363-D3F0-43C0-B1F3-C61013B708BC}"/>
    <cellStyle name="Normal 83 22 2" xfId="19395" xr:uid="{99E6EE26-CAD3-4791-87C4-3CA2D7F44899}"/>
    <cellStyle name="Normal 83 22 3" xfId="25931" xr:uid="{5D6D0194-515B-4695-9976-6A28705852DE}"/>
    <cellStyle name="Normal 83 22 4" xfId="31629" xr:uid="{7383AEF2-5CDE-49A4-B695-5B7E44ABAF09}"/>
    <cellStyle name="Normal 83 22 5" xfId="37327" xr:uid="{F4DBE427-0AE7-439A-977E-3A8993C31410}"/>
    <cellStyle name="Normal 83 23" xfId="11745" xr:uid="{A6860F0E-4650-4A08-9FE4-FFF62A46E09B}"/>
    <cellStyle name="Normal 83 23 2" xfId="19396" xr:uid="{D1DFC776-DA28-4B24-B0F3-0C9F2B7E2E27}"/>
    <cellStyle name="Normal 83 23 3" xfId="25932" xr:uid="{6CC8FA4E-0810-49DA-A377-D492B48BF2C3}"/>
    <cellStyle name="Normal 83 23 4" xfId="31630" xr:uid="{287D7547-AF4E-4E5C-862A-22612775A162}"/>
    <cellStyle name="Normal 83 23 5" xfId="37328" xr:uid="{F9242DB1-CEEE-4FFC-8EBC-0AD08E136DCE}"/>
    <cellStyle name="Normal 83 24" xfId="11746" xr:uid="{0FC1A81C-0725-4793-92BC-31EF76D9C30A}"/>
    <cellStyle name="Normal 83 24 2" xfId="19397" xr:uid="{F464F568-4688-4127-B1A3-E55C81E675BD}"/>
    <cellStyle name="Normal 83 24 3" xfId="25933" xr:uid="{B3A5CBA8-624A-4932-8B4F-6A13F15DA549}"/>
    <cellStyle name="Normal 83 24 4" xfId="31631" xr:uid="{325E8854-CDD7-4EA3-9D8B-367191DCDB8F}"/>
    <cellStyle name="Normal 83 24 5" xfId="37329" xr:uid="{1093E3AA-5A8E-4EE5-8BBD-59808125E5F8}"/>
    <cellStyle name="Normal 83 25" xfId="11747" xr:uid="{FA1F6D69-6E12-4B01-B206-DD3532BB6E32}"/>
    <cellStyle name="Normal 83 25 2" xfId="19398" xr:uid="{631BACF9-2D48-4EA6-AC23-76D9E402F6AE}"/>
    <cellStyle name="Normal 83 25 3" xfId="25934" xr:uid="{76FB1D61-1593-44DC-98CD-721844BB879B}"/>
    <cellStyle name="Normal 83 25 4" xfId="31632" xr:uid="{36F57BE2-4A87-42A6-A2F4-4E5DA5D653E7}"/>
    <cellStyle name="Normal 83 25 5" xfId="37330" xr:uid="{20FE3BCE-8892-457A-A356-3055A1A6E897}"/>
    <cellStyle name="Normal 83 26" xfId="11748" xr:uid="{720FDEB6-635C-42DA-AC62-C8EE527BBC48}"/>
    <cellStyle name="Normal 83 26 2" xfId="19399" xr:uid="{A49C3D8D-2FE4-4C64-9183-73BE2E9AC583}"/>
    <cellStyle name="Normal 83 26 3" xfId="25935" xr:uid="{F4D6E688-00AF-495F-93C0-F5CEB2AEB761}"/>
    <cellStyle name="Normal 83 26 4" xfId="31633" xr:uid="{BCF8CC48-E068-45BB-AAE5-1502846CEAA0}"/>
    <cellStyle name="Normal 83 26 5" xfId="37331" xr:uid="{43556DC9-20AE-41CF-B5B9-881C3B307858}"/>
    <cellStyle name="Normal 83 27" xfId="11749" xr:uid="{8E2DF4FD-19A2-4FB0-B806-7A7F97D58F5F}"/>
    <cellStyle name="Normal 83 27 2" xfId="19400" xr:uid="{1929E5C4-1AD9-4127-AD8B-AACF5E7B536A}"/>
    <cellStyle name="Normal 83 27 3" xfId="25936" xr:uid="{3E278552-1FD0-45EB-A810-A6224615141A}"/>
    <cellStyle name="Normal 83 27 4" xfId="31634" xr:uid="{3C30AAFC-AA18-46EC-A8D9-D5BACE7BDE45}"/>
    <cellStyle name="Normal 83 27 5" xfId="37332" xr:uid="{17ECE5F1-5531-4FC2-A799-8FDE4AEBC071}"/>
    <cellStyle name="Normal 83 28" xfId="11750" xr:uid="{16C1C6D3-ADE0-40E0-8D3F-1F9B08FB57A7}"/>
    <cellStyle name="Normal 83 28 2" xfId="19401" xr:uid="{ACDF0227-4FE8-42C6-B538-AB521B122853}"/>
    <cellStyle name="Normal 83 28 3" xfId="25937" xr:uid="{38476424-9710-41C9-916C-F65E035C33E3}"/>
    <cellStyle name="Normal 83 28 4" xfId="31635" xr:uid="{3B2BEF62-C1E6-4954-BD18-72064B684B19}"/>
    <cellStyle name="Normal 83 28 5" xfId="37333" xr:uid="{7DC4B3B5-6843-47EC-BD24-95F1A7D37A25}"/>
    <cellStyle name="Normal 83 29" xfId="11751" xr:uid="{41551D6B-82BA-452A-A7E3-FCDFE38F4889}"/>
    <cellStyle name="Normal 83 29 2" xfId="19402" xr:uid="{A6285FAA-3C01-4211-9098-0B1061C5DF03}"/>
    <cellStyle name="Normal 83 29 3" xfId="25938" xr:uid="{8F37C948-C967-4150-A4F2-8E0AAE435BCC}"/>
    <cellStyle name="Normal 83 29 4" xfId="31636" xr:uid="{4DC971C4-5CD7-4C22-81B2-B19C28513B7E}"/>
    <cellStyle name="Normal 83 29 5" xfId="37334" xr:uid="{251DFA33-8E1A-4238-8EA2-05A1650DFE70}"/>
    <cellStyle name="Normal 83 3" xfId="11752" xr:uid="{6F1FCB42-5991-423F-BC61-0666AC4B6C74}"/>
    <cellStyle name="Normal 83 3 2" xfId="11753" xr:uid="{E91AB1E0-C177-4A06-9164-C84AAE51FFB1}"/>
    <cellStyle name="Normal 83 3 2 2" xfId="19404" xr:uid="{667558D5-3618-499E-9E4B-661EEAC70D8D}"/>
    <cellStyle name="Normal 83 3 2 3" xfId="25940" xr:uid="{4534E34B-930F-41FA-9464-FDAE9E37ACA5}"/>
    <cellStyle name="Normal 83 3 2 4" xfId="31638" xr:uid="{B90286B9-0EED-4976-ACD7-4A7164775DC5}"/>
    <cellStyle name="Normal 83 3 2 5" xfId="37336" xr:uid="{A7D51F8F-22B5-4F01-82F8-10422FEADC3D}"/>
    <cellStyle name="Normal 83 3 3" xfId="11754" xr:uid="{0DBB7BF5-2B35-42AB-961F-D22C33327CD5}"/>
    <cellStyle name="Normal 83 3 4" xfId="11755" xr:uid="{51070CDA-9C99-41A0-99F3-910C9114207E}"/>
    <cellStyle name="Normal 83 3 5" xfId="19403" xr:uid="{F53B8E06-DE50-4A83-AE38-1482D45201FF}"/>
    <cellStyle name="Normal 83 3 6" xfId="25939" xr:uid="{9080A962-50AF-4231-B26E-36BE22108C90}"/>
    <cellStyle name="Normal 83 3 7" xfId="31637" xr:uid="{CE01E40E-2CC0-4712-B127-5530BE544B32}"/>
    <cellStyle name="Normal 83 3 8" xfId="37335" xr:uid="{572E5793-0CBD-43B5-8362-C907987D5B00}"/>
    <cellStyle name="Normal 83 30" xfId="11756" xr:uid="{AAB7D5C8-81E2-42F0-A4F3-A9D8118BA6E2}"/>
    <cellStyle name="Normal 83 30 2" xfId="19405" xr:uid="{A69FE4B2-729A-48C2-B742-743C4B9BF2B6}"/>
    <cellStyle name="Normal 83 30 3" xfId="25941" xr:uid="{FE43FFC7-996D-4021-B10C-83ED1AB1061E}"/>
    <cellStyle name="Normal 83 30 4" xfId="31639" xr:uid="{4E0EE22C-A219-4F2A-B7EB-CCCD05BDFF34}"/>
    <cellStyle name="Normal 83 30 5" xfId="37337" xr:uid="{B5E513C9-ECE4-4B4B-BE01-52F06D848A2A}"/>
    <cellStyle name="Normal 83 31" xfId="11757" xr:uid="{BEA2C0DF-4DA5-411C-9481-0D1342166422}"/>
    <cellStyle name="Normal 83 31 2" xfId="19406" xr:uid="{5AC43A3D-D23E-4669-AC75-B6A7AEF65EDA}"/>
    <cellStyle name="Normal 83 31 3" xfId="25942" xr:uid="{A385F1AF-ED76-46A4-9E2E-67B4CA0F3484}"/>
    <cellStyle name="Normal 83 31 4" xfId="31640" xr:uid="{257A8E51-F6F3-4F7A-89E4-2C3DF310678F}"/>
    <cellStyle name="Normal 83 31 5" xfId="37338" xr:uid="{420D8C12-8D81-419D-A774-727AE6AD70CC}"/>
    <cellStyle name="Normal 83 32" xfId="11758" xr:uid="{A8FF30DE-970C-4CCB-A786-874C693B1015}"/>
    <cellStyle name="Normal 83 32 2" xfId="19407" xr:uid="{438260F9-4F06-4E7E-AA15-B831F903F83C}"/>
    <cellStyle name="Normal 83 32 3" xfId="25943" xr:uid="{4B5C1CCD-4F71-431C-B1C1-EC5FE6BD6BCF}"/>
    <cellStyle name="Normal 83 32 4" xfId="31641" xr:uid="{972B5136-B697-4A61-A8C9-484BA152D3D1}"/>
    <cellStyle name="Normal 83 32 5" xfId="37339" xr:uid="{87DB3396-3246-420C-A6F9-FD1FD391829C}"/>
    <cellStyle name="Normal 83 33" xfId="11759" xr:uid="{E0BCED66-1C9D-438C-8426-D48A94A52CB7}"/>
    <cellStyle name="Normal 83 33 2" xfId="19408" xr:uid="{B3E90957-ACA2-425F-8DFE-202BE3DED61D}"/>
    <cellStyle name="Normal 83 33 3" xfId="25944" xr:uid="{2FD44EAE-1DE1-4837-81D9-E56763F2C46E}"/>
    <cellStyle name="Normal 83 33 4" xfId="31642" xr:uid="{D8E40DBE-8AB1-48E8-B0AE-0353C194BF90}"/>
    <cellStyle name="Normal 83 33 5" xfId="37340" xr:uid="{48ABF69E-7BA2-4386-8013-B0B746A5252A}"/>
    <cellStyle name="Normal 83 34" xfId="11760" xr:uid="{A950A256-3915-4CFA-A5ED-DB1F26F38AD3}"/>
    <cellStyle name="Normal 83 34 2" xfId="19409" xr:uid="{87128963-0981-4FB4-9313-07BDD21D8564}"/>
    <cellStyle name="Normal 83 34 3" xfId="25945" xr:uid="{4D7642A0-3019-41C0-8994-C4C87161B5DB}"/>
    <cellStyle name="Normal 83 34 4" xfId="31643" xr:uid="{861A1E46-4BBC-484C-9870-2C3456939528}"/>
    <cellStyle name="Normal 83 34 5" xfId="37341" xr:uid="{16902C5C-94E4-4DA3-B933-DA1A929D93CE}"/>
    <cellStyle name="Normal 83 35" xfId="11761" xr:uid="{1629974B-9C92-4370-8E8C-4DB58455E2E3}"/>
    <cellStyle name="Normal 83 35 2" xfId="19410" xr:uid="{A7E74D2E-8FF1-464B-9030-9B951EF171BB}"/>
    <cellStyle name="Normal 83 35 3" xfId="25946" xr:uid="{840B2687-0E8F-44F8-8EFD-0A336CBB3BAC}"/>
    <cellStyle name="Normal 83 35 4" xfId="31644" xr:uid="{D6D6AC77-6E76-4C65-A61F-CA4236370C4F}"/>
    <cellStyle name="Normal 83 35 5" xfId="37342" xr:uid="{F1A457C9-B05E-4F0D-9E4D-D164B0A615EC}"/>
    <cellStyle name="Normal 83 36" xfId="11762" xr:uid="{BC4A00DD-0595-41C9-9E98-2D2D861F9AC9}"/>
    <cellStyle name="Normal 83 36 2" xfId="19411" xr:uid="{2E274A67-6430-4D30-B72D-499FC5229EE8}"/>
    <cellStyle name="Normal 83 36 3" xfId="25947" xr:uid="{7F3B81A6-38F6-4F79-A436-1C0B0BEF048D}"/>
    <cellStyle name="Normal 83 36 4" xfId="31645" xr:uid="{3330EDAF-5E65-4614-BC96-8E67C49C2DFC}"/>
    <cellStyle name="Normal 83 36 5" xfId="37343" xr:uid="{641049B0-8911-4E19-AB55-55665FE06580}"/>
    <cellStyle name="Normal 83 37" xfId="11763" xr:uid="{5F614FDC-3397-42EC-BED1-4CE64C0B8DD3}"/>
    <cellStyle name="Normal 83 37 2" xfId="19412" xr:uid="{3E6B4CF5-38C8-46DF-AF9F-F1F6382B4D85}"/>
    <cellStyle name="Normal 83 37 3" xfId="25948" xr:uid="{D5EAF105-C164-4BA8-AD70-74D5300B8FEB}"/>
    <cellStyle name="Normal 83 37 4" xfId="31646" xr:uid="{1E72126C-3357-4C8B-8D62-44F21DE053CA}"/>
    <cellStyle name="Normal 83 37 5" xfId="37344" xr:uid="{EC87DCBC-FA1D-4C6D-A888-A71B5C316EBD}"/>
    <cellStyle name="Normal 83 38" xfId="11764" xr:uid="{67665964-D9D9-4C1F-BF7F-15F285A0C5E9}"/>
    <cellStyle name="Normal 83 38 2" xfId="19413" xr:uid="{F60DBFC6-67DE-4740-9F14-4A1BAD1AEA1D}"/>
    <cellStyle name="Normal 83 38 3" xfId="25949" xr:uid="{B61A1EC6-BD57-4FCD-858F-2BE5E4157692}"/>
    <cellStyle name="Normal 83 38 4" xfId="31647" xr:uid="{57AE65C1-1950-4F9F-8C5E-650726E5979D}"/>
    <cellStyle name="Normal 83 38 5" xfId="37345" xr:uid="{50FE6F67-544B-44B4-B84B-1A809EB3AB15}"/>
    <cellStyle name="Normal 83 39" xfId="11765" xr:uid="{8A7DBDA9-535B-47A7-B978-9782F3933E93}"/>
    <cellStyle name="Normal 83 39 2" xfId="19414" xr:uid="{570429E7-E9CF-47A6-A8B8-7432C63261D2}"/>
    <cellStyle name="Normal 83 39 3" xfId="25950" xr:uid="{629608C3-CDEB-4D2E-9506-72FAC4B455B6}"/>
    <cellStyle name="Normal 83 39 4" xfId="31648" xr:uid="{9F2BA5D9-7C06-4B42-AD17-0F6B101486A9}"/>
    <cellStyle name="Normal 83 39 5" xfId="37346" xr:uid="{F8C0D9AD-29C9-438E-AF4F-A5940322D61C}"/>
    <cellStyle name="Normal 83 4" xfId="11766" xr:uid="{C72A69ED-7447-47A1-8FD5-3F1CA2BCBEFA}"/>
    <cellStyle name="Normal 83 4 2" xfId="11767" xr:uid="{D6F371E4-1361-4415-99EB-5137E03A1827}"/>
    <cellStyle name="Normal 83 4 2 2" xfId="19416" xr:uid="{FCC5056F-D384-4EE4-A5BF-187A8FE99E81}"/>
    <cellStyle name="Normal 83 4 2 3" xfId="25952" xr:uid="{2A15A4C1-B1FC-4884-8398-FDC6A4CAAD48}"/>
    <cellStyle name="Normal 83 4 2 4" xfId="31650" xr:uid="{91CC24D6-6F3E-4FD5-8F1D-A9748D5B4542}"/>
    <cellStyle name="Normal 83 4 2 5" xfId="37348" xr:uid="{72DCBC2D-6892-4EF9-B05D-99D3D072D73B}"/>
    <cellStyle name="Normal 83 4 3" xfId="11768" xr:uid="{03D56F34-EDDB-418E-B2F6-770EDDFDEC7D}"/>
    <cellStyle name="Normal 83 4 4" xfId="11769" xr:uid="{67CA4730-1D8E-4E60-B3D8-98D007DDE9EC}"/>
    <cellStyle name="Normal 83 4 5" xfId="19415" xr:uid="{16AC1C3C-F2E2-4CC8-80A4-386E605663E9}"/>
    <cellStyle name="Normal 83 4 6" xfId="25951" xr:uid="{900894D4-4D45-468A-B942-B77B32DF0ABA}"/>
    <cellStyle name="Normal 83 4 7" xfId="31649" xr:uid="{344B8F3F-6F93-4EE8-8B1F-55BA6AABEF05}"/>
    <cellStyle name="Normal 83 4 8" xfId="37347" xr:uid="{0D0AE908-A517-4C82-B81B-58F3F37EB9AF}"/>
    <cellStyle name="Normal 83 40" xfId="11770" xr:uid="{C22377FA-4038-4A28-BDAF-8BB9E0701899}"/>
    <cellStyle name="Normal 83 40 2" xfId="19417" xr:uid="{D501D377-174C-46B2-A46B-CA56552D4EA8}"/>
    <cellStyle name="Normal 83 40 3" xfId="25953" xr:uid="{C5DBD454-1AAC-4554-984C-1CB22B907BF0}"/>
    <cellStyle name="Normal 83 40 4" xfId="31651" xr:uid="{C8D1E777-175A-4B4F-B3F6-550A13A0D89C}"/>
    <cellStyle name="Normal 83 40 5" xfId="37349" xr:uid="{1FC818CE-2B33-4241-B8FE-E5A04A011A35}"/>
    <cellStyle name="Normal 83 41" xfId="11771" xr:uid="{F893E1D7-8939-47AA-A221-0250F4CEEBF2}"/>
    <cellStyle name="Normal 83 41 2" xfId="19418" xr:uid="{7FE7038E-C3B3-4609-98E2-1A80AC2ADB69}"/>
    <cellStyle name="Normal 83 41 3" xfId="25954" xr:uid="{133FCF9B-AAE7-49AE-B57A-0217137541D8}"/>
    <cellStyle name="Normal 83 41 4" xfId="31652" xr:uid="{76BB5D9D-B7E1-484E-9332-684513B57F86}"/>
    <cellStyle name="Normal 83 41 5" xfId="37350" xr:uid="{7A60FCAC-BD44-41EE-8267-8AD08920EADA}"/>
    <cellStyle name="Normal 83 42" xfId="11772" xr:uid="{F2F761F9-B3DC-48BD-9C4A-00E54B1F2ACB}"/>
    <cellStyle name="Normal 83 42 2" xfId="19419" xr:uid="{F0B103D3-EBCE-4173-B931-349B0E0D4647}"/>
    <cellStyle name="Normal 83 42 3" xfId="25955" xr:uid="{CBC4D529-3305-47D8-AD99-48AECCB97147}"/>
    <cellStyle name="Normal 83 42 4" xfId="31653" xr:uid="{430E2E1E-5702-433F-9869-8217D0FBAC4A}"/>
    <cellStyle name="Normal 83 42 5" xfId="37351" xr:uid="{8CE21D16-4093-47E2-B13D-26F0FFB4056A}"/>
    <cellStyle name="Normal 83 43" xfId="11773" xr:uid="{24CAD17A-A8D0-420E-82C5-4D4DCC82CEB1}"/>
    <cellStyle name="Normal 83 43 2" xfId="19420" xr:uid="{B6F70B54-57A2-46A1-9993-4D22B6FB932D}"/>
    <cellStyle name="Normal 83 43 3" xfId="25956" xr:uid="{3DDBE41E-7414-42E5-A7DB-ACC196045A32}"/>
    <cellStyle name="Normal 83 43 4" xfId="31654" xr:uid="{AF03F134-6304-49E3-BBA3-6B3D39608327}"/>
    <cellStyle name="Normal 83 43 5" xfId="37352" xr:uid="{15B2ACA9-6F5B-46C6-B85F-1506429DA24A}"/>
    <cellStyle name="Normal 83 44" xfId="11774" xr:uid="{FFD15B0B-38C9-4F7C-B079-141E16D179C4}"/>
    <cellStyle name="Normal 83 44 2" xfId="19421" xr:uid="{464A45B1-EB92-4B68-97EA-9F2D99136FCB}"/>
    <cellStyle name="Normal 83 44 3" xfId="25957" xr:uid="{CB3F2390-626C-43F0-B382-B6197A89687F}"/>
    <cellStyle name="Normal 83 44 4" xfId="31655" xr:uid="{889C21E5-0F05-4F02-9AB0-3512B433E1D2}"/>
    <cellStyle name="Normal 83 44 5" xfId="37353" xr:uid="{5F9068CD-A774-4AFD-9E7D-AB200D833CC8}"/>
    <cellStyle name="Normal 83 45" xfId="11775" xr:uid="{1E0CABB1-4258-49C4-9951-ABCF050ED835}"/>
    <cellStyle name="Normal 83 45 2" xfId="19422" xr:uid="{A9B0FCD0-6759-46DB-9DEB-FDBD96924963}"/>
    <cellStyle name="Normal 83 45 3" xfId="25958" xr:uid="{4483F316-C8A0-4A41-953D-8AE60A389820}"/>
    <cellStyle name="Normal 83 45 4" xfId="31656" xr:uid="{A1C7EE8A-2B6F-49DB-9953-67F858FA99DC}"/>
    <cellStyle name="Normal 83 45 5" xfId="37354" xr:uid="{BFCF2370-1027-4B78-B9FB-F4DA44B24225}"/>
    <cellStyle name="Normal 83 46" xfId="11776" xr:uid="{AAF902FA-3D99-4A6D-A52A-6278B1DF96D2}"/>
    <cellStyle name="Normal 83 46 2" xfId="19423" xr:uid="{AD95B3C2-35CB-45E1-8351-496439CBB430}"/>
    <cellStyle name="Normal 83 46 3" xfId="25959" xr:uid="{842D1365-4250-45C7-940C-42A29DDE3981}"/>
    <cellStyle name="Normal 83 46 4" xfId="31657" xr:uid="{9A8ED909-3B89-4F48-BB2C-88A2EC2173E9}"/>
    <cellStyle name="Normal 83 46 5" xfId="37355" xr:uid="{4C4B340D-B73F-4470-B363-757EAAD7CE69}"/>
    <cellStyle name="Normal 83 47" xfId="11777" xr:uid="{041B85B6-2AF7-4D4E-B9F1-B3C832049FB1}"/>
    <cellStyle name="Normal 83 47 2" xfId="19424" xr:uid="{50B379A3-C427-4557-B5ED-5115CC4A6632}"/>
    <cellStyle name="Normal 83 47 3" xfId="25960" xr:uid="{F55471D0-523F-4993-A21B-F07A50F2C2FD}"/>
    <cellStyle name="Normal 83 47 4" xfId="31658" xr:uid="{3411E378-8A89-4CFD-A5AE-C5148E2A152D}"/>
    <cellStyle name="Normal 83 47 5" xfId="37356" xr:uid="{8F457AF6-8C8E-489A-A835-DD2BD517BE37}"/>
    <cellStyle name="Normal 83 48" xfId="11778" xr:uid="{034E254F-57CA-46EB-882D-E53CB170FCF0}"/>
    <cellStyle name="Normal 83 48 2" xfId="19425" xr:uid="{861107B7-41AE-482C-9909-B776D2728CBC}"/>
    <cellStyle name="Normal 83 48 3" xfId="25961" xr:uid="{D5FD03C5-E567-4996-A722-258AA8853516}"/>
    <cellStyle name="Normal 83 48 4" xfId="31659" xr:uid="{339F5DDB-4108-444C-B06E-F2FEC867E2DD}"/>
    <cellStyle name="Normal 83 48 5" xfId="37357" xr:uid="{51110BA0-B640-43E3-8107-9672C2713678}"/>
    <cellStyle name="Normal 83 49" xfId="11779" xr:uid="{2460DFF6-53F7-456D-8348-101CFC2E0DF0}"/>
    <cellStyle name="Normal 83 49 2" xfId="19426" xr:uid="{0EBEE57E-D852-4300-A201-7ECB1A2A5162}"/>
    <cellStyle name="Normal 83 49 3" xfId="25962" xr:uid="{458E6FDA-B6D1-416F-8F15-83ABAF360C52}"/>
    <cellStyle name="Normal 83 49 4" xfId="31660" xr:uid="{63269F18-2D88-4D85-BCB6-78D46CC2B645}"/>
    <cellStyle name="Normal 83 49 5" xfId="37358" xr:uid="{3EEFFE60-A955-4AFE-989B-7C7C2F8E5B55}"/>
    <cellStyle name="Normal 83 5" xfId="11780" xr:uid="{F60A8680-6BD1-48D5-AA25-BAF459939ADB}"/>
    <cellStyle name="Normal 83 5 2" xfId="11781" xr:uid="{76679583-B782-4CD8-B8A1-E27360514B64}"/>
    <cellStyle name="Normal 83 5 2 2" xfId="19428" xr:uid="{2C73E3CF-FA82-486C-B5C7-E3FE3C49DB49}"/>
    <cellStyle name="Normal 83 5 2 3" xfId="25964" xr:uid="{CD1446DA-2AE9-4B96-9D1A-C7A5684CF818}"/>
    <cellStyle name="Normal 83 5 2 4" xfId="31662" xr:uid="{82898D6A-D6FB-419B-8788-09A34414129D}"/>
    <cellStyle name="Normal 83 5 2 5" xfId="37360" xr:uid="{2C8985EE-46CC-4DAD-8C87-0C42B5EA8755}"/>
    <cellStyle name="Normal 83 5 3" xfId="11782" xr:uid="{DD30A240-1C3A-4DAE-A85F-053FE79898B5}"/>
    <cellStyle name="Normal 83 5 4" xfId="11783" xr:uid="{EE374713-CEBD-46CB-AD43-44B36D96C9C0}"/>
    <cellStyle name="Normal 83 5 5" xfId="19427" xr:uid="{49B41618-3D2C-44D4-81FB-9682E3736CB4}"/>
    <cellStyle name="Normal 83 5 6" xfId="25963" xr:uid="{B22361E8-A71C-4E0F-AD31-817519635CC5}"/>
    <cellStyle name="Normal 83 5 7" xfId="31661" xr:uid="{1CEAFA03-6E88-4A27-BD71-131BF267315A}"/>
    <cellStyle name="Normal 83 5 8" xfId="37359" xr:uid="{D824EC40-2025-49A2-9446-83C8908FDF55}"/>
    <cellStyle name="Normal 83 50" xfId="11784" xr:uid="{C2BBF17B-37A2-4A18-869B-DA29C96C6B86}"/>
    <cellStyle name="Normal 83 50 2" xfId="19429" xr:uid="{80E458EF-F271-4C3B-B863-A8203EA6126B}"/>
    <cellStyle name="Normal 83 50 3" xfId="25965" xr:uid="{D67A13C1-3638-4F44-9120-DE15F72FDDCB}"/>
    <cellStyle name="Normal 83 50 4" xfId="31663" xr:uid="{9733AD5C-B4F8-4D59-A9A7-F7DEA22A7707}"/>
    <cellStyle name="Normal 83 50 5" xfId="37361" xr:uid="{AAE96811-4438-4A52-BC6D-B4381656F1E5}"/>
    <cellStyle name="Normal 83 51" xfId="11785" xr:uid="{7CD6EBFE-FB8A-43A5-B989-ED9C6E3A8DF5}"/>
    <cellStyle name="Normal 83 51 2" xfId="19430" xr:uid="{D7BD85DA-F359-4AE4-B903-196DE421E3A6}"/>
    <cellStyle name="Normal 83 51 3" xfId="25966" xr:uid="{22B68AFE-5F79-4312-9ECD-22FEB968D613}"/>
    <cellStyle name="Normal 83 51 4" xfId="31664" xr:uid="{468F4AD7-639F-46A8-81D1-D4229F2C2E83}"/>
    <cellStyle name="Normal 83 51 5" xfId="37362" xr:uid="{6D025E7C-FD88-48F5-AD80-EEFEB0E3B8B0}"/>
    <cellStyle name="Normal 83 52" xfId="11786" xr:uid="{42B2B09B-9DE9-4431-9EC3-44CF13B5B971}"/>
    <cellStyle name="Normal 83 52 2" xfId="19431" xr:uid="{4061B3ED-8109-4072-8464-062746165315}"/>
    <cellStyle name="Normal 83 52 3" xfId="25967" xr:uid="{A583796A-C39D-49CF-9D27-67B9EB6A20BB}"/>
    <cellStyle name="Normal 83 52 4" xfId="31665" xr:uid="{710AB6E0-5B72-4814-9B7B-3224B623FAAD}"/>
    <cellStyle name="Normal 83 52 5" xfId="37363" xr:uid="{2F480277-53AE-4D49-9313-5A354702D22C}"/>
    <cellStyle name="Normal 83 53" xfId="11787" xr:uid="{597497DC-4C48-42C8-B16D-146B4688DDCC}"/>
    <cellStyle name="Normal 83 53 2" xfId="19432" xr:uid="{FAB7BA8D-8756-4519-8098-E6761ABC15B2}"/>
    <cellStyle name="Normal 83 53 3" xfId="25968" xr:uid="{AF010107-1617-463D-9D20-585CED0F0384}"/>
    <cellStyle name="Normal 83 53 4" xfId="31666" xr:uid="{0BDAD028-E588-49A6-A119-F53128F304EE}"/>
    <cellStyle name="Normal 83 53 5" xfId="37364" xr:uid="{283BBF37-B735-4E10-9475-586C4614D4D3}"/>
    <cellStyle name="Normal 83 54" xfId="11788" xr:uid="{14D115CE-C5B0-4E62-8EF6-25118DC2FDAF}"/>
    <cellStyle name="Normal 83 54 2" xfId="19433" xr:uid="{B0EA36B6-18C9-4507-B06A-013109EEF8C2}"/>
    <cellStyle name="Normal 83 54 3" xfId="25969" xr:uid="{E10176D7-55A0-425E-9184-011BC16FF2F4}"/>
    <cellStyle name="Normal 83 54 4" xfId="31667" xr:uid="{A2C72B70-5B2F-4E6D-AA3A-B9DAF2A8B1C5}"/>
    <cellStyle name="Normal 83 54 5" xfId="37365" xr:uid="{4F05C3FE-DC36-449D-A7F6-218E208744E7}"/>
    <cellStyle name="Normal 83 55" xfId="11789" xr:uid="{B5174C11-EC33-4624-8789-E6683D90C371}"/>
    <cellStyle name="Normal 83 55 2" xfId="19434" xr:uid="{AD4BA8AE-D2F6-4454-B376-7A97D451F43E}"/>
    <cellStyle name="Normal 83 55 3" xfId="25970" xr:uid="{9F6BD12C-B498-48F5-BA19-ED1DD3BB69D1}"/>
    <cellStyle name="Normal 83 55 4" xfId="31668" xr:uid="{FE5C24C1-5B08-4B3C-A75F-2CF6916B3E75}"/>
    <cellStyle name="Normal 83 55 5" xfId="37366" xr:uid="{CA5F2C7A-FC97-438F-A903-80C4F7DC1038}"/>
    <cellStyle name="Normal 83 56" xfId="11790" xr:uid="{25609262-3F78-435C-B4EB-77A16C069281}"/>
    <cellStyle name="Normal 83 56 2" xfId="19435" xr:uid="{B8922BA4-F332-4C3A-9B58-347929E55D3E}"/>
    <cellStyle name="Normal 83 56 3" xfId="25971" xr:uid="{BB57FA15-972B-4EF6-A5AB-514EA221F648}"/>
    <cellStyle name="Normal 83 56 4" xfId="31669" xr:uid="{C1282637-F1F3-4144-925A-A32570A64181}"/>
    <cellStyle name="Normal 83 56 5" xfId="37367" xr:uid="{CE9F8B48-9626-43DF-B96D-5642B0E7C653}"/>
    <cellStyle name="Normal 83 57" xfId="11791" xr:uid="{24752707-B975-41DD-9706-4B47AB58D3D6}"/>
    <cellStyle name="Normal 83 57 2" xfId="19436" xr:uid="{804BB5EB-2570-47B8-B266-6C689FC6A0F7}"/>
    <cellStyle name="Normal 83 57 3" xfId="25972" xr:uid="{7EF92476-EDDC-438C-881C-61603611C501}"/>
    <cellStyle name="Normal 83 57 4" xfId="31670" xr:uid="{2A350193-F9EA-4D17-8653-75366A914C22}"/>
    <cellStyle name="Normal 83 57 5" xfId="37368" xr:uid="{A120BDFA-3D2D-41DE-AD5B-AAFC77F7AE07}"/>
    <cellStyle name="Normal 83 58" xfId="11792" xr:uid="{D74C11E6-1157-4013-B2BD-2FBC75883F28}"/>
    <cellStyle name="Normal 83 58 2" xfId="19437" xr:uid="{6156F3EE-23AA-4546-9331-2E654D642FD0}"/>
    <cellStyle name="Normal 83 58 3" xfId="25973" xr:uid="{1E962303-49E2-4DE5-9DBF-0FDBB3AFD946}"/>
    <cellStyle name="Normal 83 58 4" xfId="31671" xr:uid="{21648D8E-46A1-4114-A2BF-40334C383E52}"/>
    <cellStyle name="Normal 83 58 5" xfId="37369" xr:uid="{802A2A4B-D0CB-4C61-A93B-FD03C2D7E05C}"/>
    <cellStyle name="Normal 83 59" xfId="11793" xr:uid="{CE37AF28-F0CC-4CAF-B33D-B63CC135750C}"/>
    <cellStyle name="Normal 83 59 2" xfId="19438" xr:uid="{E77B2FD0-5634-43B2-84B6-3F69E8BF2BB3}"/>
    <cellStyle name="Normal 83 59 3" xfId="25974" xr:uid="{DC17DCF9-4F92-4343-BC89-9EEF96D021B6}"/>
    <cellStyle name="Normal 83 59 4" xfId="31672" xr:uid="{F5B8A1CE-E59B-471A-9719-1941188BC984}"/>
    <cellStyle name="Normal 83 59 5" xfId="37370" xr:uid="{47D66CDA-C689-4140-A600-A715A1D1627D}"/>
    <cellStyle name="Normal 83 6" xfId="11794" xr:uid="{185B1F08-5064-4E30-93FA-AD740A838746}"/>
    <cellStyle name="Normal 83 6 2" xfId="11795" xr:uid="{DF65A185-65AC-4BD8-B7CD-968E577E7B1D}"/>
    <cellStyle name="Normal 83 6 2 2" xfId="19440" xr:uid="{BE3FD43E-F6CF-48FF-BA2F-3A54A0A86FFE}"/>
    <cellStyle name="Normal 83 6 2 3" xfId="25976" xr:uid="{F20E84A9-2E88-4C6F-89F5-D9245163E729}"/>
    <cellStyle name="Normal 83 6 2 4" xfId="31674" xr:uid="{04025C37-1681-4268-B4BD-4414AA0DBE15}"/>
    <cellStyle name="Normal 83 6 2 5" xfId="37372" xr:uid="{D4D33267-24A6-4E0B-B548-A90D5EDC7BCF}"/>
    <cellStyle name="Normal 83 6 3" xfId="11796" xr:uid="{FB10E60A-0420-4472-8C9D-7ABA7C42679D}"/>
    <cellStyle name="Normal 83 6 4" xfId="11797" xr:uid="{E9080C21-8CDE-408C-B23D-3F60624AE714}"/>
    <cellStyle name="Normal 83 6 5" xfId="19439" xr:uid="{063E8C9C-724F-4CC6-8B18-19851EBCB13A}"/>
    <cellStyle name="Normal 83 6 6" xfId="25975" xr:uid="{5CC2C721-7471-4D48-B2B9-A17DD3EF577A}"/>
    <cellStyle name="Normal 83 6 7" xfId="31673" xr:uid="{E1713E60-8D9A-4C1E-8F97-343C113F3986}"/>
    <cellStyle name="Normal 83 6 8" xfId="37371" xr:uid="{13E41B02-B1DD-4C2B-9BC0-594D292E1106}"/>
    <cellStyle name="Normal 83 60" xfId="11798" xr:uid="{DA402ECB-9285-41BE-A85E-B37AC3AF6A1A}"/>
    <cellStyle name="Normal 83 60 2" xfId="19441" xr:uid="{FDB0184D-F3DF-4687-AD38-03DA80D050C6}"/>
    <cellStyle name="Normal 83 60 3" xfId="25977" xr:uid="{DE2D05CB-BBED-4C65-9173-DD24751BF06C}"/>
    <cellStyle name="Normal 83 60 4" xfId="31675" xr:uid="{A385F4FA-4B32-41DE-B0DD-349C44BD6D44}"/>
    <cellStyle name="Normal 83 60 5" xfId="37373" xr:uid="{61E7EE6C-F31F-4FBF-A3D1-C804039100F6}"/>
    <cellStyle name="Normal 83 61" xfId="11799" xr:uid="{F90224C5-C23A-4EE4-AD57-7BAD14D88ABE}"/>
    <cellStyle name="Normal 83 61 2" xfId="19442" xr:uid="{0B3AAFB5-689A-4F2F-859E-4E9956B053BD}"/>
    <cellStyle name="Normal 83 61 3" xfId="25978" xr:uid="{C1D4699F-A210-49A4-B32F-D147471C76FA}"/>
    <cellStyle name="Normal 83 61 4" xfId="31676" xr:uid="{931BE86E-D71A-4052-8DE0-082154C77803}"/>
    <cellStyle name="Normal 83 61 5" xfId="37374" xr:uid="{5C85B3C4-4B35-4E0F-BC20-11CF9E21E9A5}"/>
    <cellStyle name="Normal 83 62" xfId="11800" xr:uid="{35B7CD27-9031-4F63-B2D6-2EEA3FD0432D}"/>
    <cellStyle name="Normal 83 62 2" xfId="19443" xr:uid="{928A42A2-80CB-4896-B671-55E2BE5FCB56}"/>
    <cellStyle name="Normal 83 62 3" xfId="25979" xr:uid="{9DDF6F8C-1E16-49DB-8A77-9FD31F5AA2E8}"/>
    <cellStyle name="Normal 83 62 4" xfId="31677" xr:uid="{712580FC-0A2A-45BB-91C9-7384DB0248B4}"/>
    <cellStyle name="Normal 83 62 5" xfId="37375" xr:uid="{2309A795-32C9-4748-8D5D-785DF33EF888}"/>
    <cellStyle name="Normal 83 7" xfId="11801" xr:uid="{60EB2D4C-4EFB-4D0F-BED3-4CB4C333CA0D}"/>
    <cellStyle name="Normal 83 7 2" xfId="11802" xr:uid="{D0AB76FB-A31B-43CB-BD5E-13BEDC1BDB9D}"/>
    <cellStyle name="Normal 83 7 2 2" xfId="19445" xr:uid="{75341A62-3934-422E-AE99-899259BEEF5E}"/>
    <cellStyle name="Normal 83 7 2 3" xfId="25981" xr:uid="{52BB62B5-683C-4039-9B05-2E610BCBCDCF}"/>
    <cellStyle name="Normal 83 7 2 4" xfId="31679" xr:uid="{E2242039-B3DE-4DEF-96D3-23FD3BDE4257}"/>
    <cellStyle name="Normal 83 7 2 5" xfId="37377" xr:uid="{248E66F8-AB07-421A-ABD2-A286C5E8170F}"/>
    <cellStyle name="Normal 83 7 3" xfId="11803" xr:uid="{FCCA287E-2C45-44D8-BFBA-EE5C78D4804D}"/>
    <cellStyle name="Normal 83 7 4" xfId="11804" xr:uid="{15C6898B-CE29-4A64-8ED3-FD43E7E96763}"/>
    <cellStyle name="Normal 83 7 5" xfId="19444" xr:uid="{6A32640B-43A6-4BAD-A56F-54968A3C4E49}"/>
    <cellStyle name="Normal 83 7 6" xfId="25980" xr:uid="{D3BAA12B-7CA7-4318-9DE2-854DAAAEDBAF}"/>
    <cellStyle name="Normal 83 7 7" xfId="31678" xr:uid="{BC4EFF58-9C78-4E85-8B39-5C1CF16E880A}"/>
    <cellStyle name="Normal 83 7 8" xfId="37376" xr:uid="{C81DA591-B1F0-4905-8798-B240B922C85F}"/>
    <cellStyle name="Normal 83 8" xfId="11805" xr:uid="{4724AB53-C552-4355-807E-5AD322E700AC}"/>
    <cellStyle name="Normal 83 8 2" xfId="11806" xr:uid="{A4A4ED4B-6129-401A-B001-00796C14B959}"/>
    <cellStyle name="Normal 83 8 2 2" xfId="19447" xr:uid="{C9A33F3C-5D8E-416A-A64A-6265DDBFD900}"/>
    <cellStyle name="Normal 83 8 2 3" xfId="25983" xr:uid="{A249B98F-8F9E-4405-BF66-1561E6496A0E}"/>
    <cellStyle name="Normal 83 8 2 4" xfId="31681" xr:uid="{FC244B8D-9D97-4CE0-AA7F-04C5D66326B5}"/>
    <cellStyle name="Normal 83 8 2 5" xfId="37379" xr:uid="{E783F284-591E-4711-A68A-EF0943BC218E}"/>
    <cellStyle name="Normal 83 8 3" xfId="11807" xr:uid="{AC6FE084-FB29-45F2-8C52-B1D273AE698C}"/>
    <cellStyle name="Normal 83 8 4" xfId="11808" xr:uid="{6BEE6624-BB92-4CE1-8529-AC9A0CADA940}"/>
    <cellStyle name="Normal 83 8 5" xfId="19446" xr:uid="{39D01093-7916-4126-89B2-450AEF436E57}"/>
    <cellStyle name="Normal 83 8 6" xfId="25982" xr:uid="{8AFA8CA6-0AB0-43EF-8963-EA1B2BFBF7D5}"/>
    <cellStyle name="Normal 83 8 7" xfId="31680" xr:uid="{B25A2A96-FDD5-476E-A438-75F3FECA5584}"/>
    <cellStyle name="Normal 83 8 8" xfId="37378" xr:uid="{DD8DDCBC-2202-42C1-97ED-4D7E687AB099}"/>
    <cellStyle name="Normal 83 9" xfId="11809" xr:uid="{C969EA57-C9B5-47D7-A83F-B02F89D0788F}"/>
    <cellStyle name="Normal 83 9 2" xfId="11810" xr:uid="{0124D367-3E37-4A57-8F1C-EEF6F9A69DCA}"/>
    <cellStyle name="Normal 83 9 2 2" xfId="19449" xr:uid="{C050A9A3-0521-4262-B5BE-075BC41A901E}"/>
    <cellStyle name="Normal 83 9 2 3" xfId="25985" xr:uid="{87FD48EF-9229-447A-B182-828AABEBB4A6}"/>
    <cellStyle name="Normal 83 9 2 4" xfId="31683" xr:uid="{D4457410-2D56-4052-B841-8A9550F0380F}"/>
    <cellStyle name="Normal 83 9 2 5" xfId="37381" xr:uid="{FE0E2EB9-287E-4AEC-B301-6944C16B878B}"/>
    <cellStyle name="Normal 83 9 3" xfId="11811" xr:uid="{4CB204AE-455B-467F-8DD6-C3375627322C}"/>
    <cellStyle name="Normal 83 9 4" xfId="11812" xr:uid="{FFEAABF6-8F6E-418F-9F3F-4B9A11FC2887}"/>
    <cellStyle name="Normal 83 9 5" xfId="19448" xr:uid="{327FCC6A-B979-4045-B3DF-FFC98A3BF874}"/>
    <cellStyle name="Normal 83 9 6" xfId="25984" xr:uid="{980C689E-0654-406A-9577-BF7E57904684}"/>
    <cellStyle name="Normal 83 9 7" xfId="31682" xr:uid="{C15AF6B2-A1FD-4697-9FF0-2DC352E400F9}"/>
    <cellStyle name="Normal 83 9 8" xfId="37380" xr:uid="{1B0B79BD-1534-45FC-A22D-B31DF25461D9}"/>
    <cellStyle name="Normal 84" xfId="1262" xr:uid="{0E6CFC94-D43C-48D2-B132-58BDDDCA6E4F}"/>
    <cellStyle name="Normal 84 10" xfId="11813" xr:uid="{C5C274EE-1140-4A2A-BA3D-563829C3DF30}"/>
    <cellStyle name="Normal 84 10 2" xfId="11814" xr:uid="{604AE446-FFE2-4C20-8624-61A608CA324E}"/>
    <cellStyle name="Normal 84 10 2 2" xfId="19451" xr:uid="{22138632-AA77-4F15-9AF6-418F6D7A0027}"/>
    <cellStyle name="Normal 84 10 2 3" xfId="25987" xr:uid="{2E169653-C945-4478-9A2E-0E2398503B6C}"/>
    <cellStyle name="Normal 84 10 2 4" xfId="31685" xr:uid="{37AA561B-5464-4181-80B6-F9365815706A}"/>
    <cellStyle name="Normal 84 10 2 5" xfId="37383" xr:uid="{FC016A93-31A8-42B7-BEBE-4C5348DF7917}"/>
    <cellStyle name="Normal 84 10 3" xfId="11815" xr:uid="{237BC363-B77E-4D0D-8079-054D2C71A5AD}"/>
    <cellStyle name="Normal 84 10 4" xfId="11816" xr:uid="{EBEC9DC6-4F3E-44E0-B4EF-C5D90FB75F2F}"/>
    <cellStyle name="Normal 84 10 5" xfId="19450" xr:uid="{89D13978-6D58-4CB7-AB3E-C4640FEF64C1}"/>
    <cellStyle name="Normal 84 10 6" xfId="25986" xr:uid="{F394FE60-B69D-475D-A863-6A092C88F035}"/>
    <cellStyle name="Normal 84 10 7" xfId="31684" xr:uid="{5B7145E0-7E14-46D1-BE9C-3348C9FA811D}"/>
    <cellStyle name="Normal 84 10 8" xfId="37382" xr:uid="{78686EE2-56CA-4FEF-8B41-6186FEB353FB}"/>
    <cellStyle name="Normal 84 11" xfId="11817" xr:uid="{7390A81B-13B6-4E64-BCE3-B034127CE697}"/>
    <cellStyle name="Normal 84 11 2" xfId="11818" xr:uid="{61E13C81-4256-42B3-98D9-311B6993B70C}"/>
    <cellStyle name="Normal 84 11 2 2" xfId="19453" xr:uid="{D0CBA722-0582-4580-A4C6-40E459988C6E}"/>
    <cellStyle name="Normal 84 11 2 3" xfId="25989" xr:uid="{FA3AA9A1-4A90-4F65-861D-D04D6DE5F409}"/>
    <cellStyle name="Normal 84 11 2 4" xfId="31687" xr:uid="{AEDDF86B-6F6C-49F9-B060-8DE6F3404B18}"/>
    <cellStyle name="Normal 84 11 2 5" xfId="37385" xr:uid="{B97EB8AD-B1A8-4378-92F7-4E5D07480322}"/>
    <cellStyle name="Normal 84 11 3" xfId="11819" xr:uid="{214E6489-2168-4AD9-A43A-979FF0AB232C}"/>
    <cellStyle name="Normal 84 11 4" xfId="11820" xr:uid="{D7991A05-D98D-4F6E-97F1-44F9F5BFC1D9}"/>
    <cellStyle name="Normal 84 11 5" xfId="19452" xr:uid="{29567FBC-D827-4C0B-AEB7-39713045D0B7}"/>
    <cellStyle name="Normal 84 11 6" xfId="25988" xr:uid="{35F21DB3-30C5-49DB-9E7D-D5BD2240FA85}"/>
    <cellStyle name="Normal 84 11 7" xfId="31686" xr:uid="{1D4809EB-052C-4831-AE95-5BBCBAACE07C}"/>
    <cellStyle name="Normal 84 11 8" xfId="37384" xr:uid="{B135F86C-EE3D-45F1-A628-5C2B383A97E4}"/>
    <cellStyle name="Normal 84 12" xfId="11821" xr:uid="{5C38D99B-A536-40F6-B919-36B4D6A2B035}"/>
    <cellStyle name="Normal 84 12 2" xfId="11822" xr:uid="{2093AD29-316E-45B2-BA20-57CECC874EA5}"/>
    <cellStyle name="Normal 84 12 2 2" xfId="19455" xr:uid="{5426F969-A629-41ED-96FA-5CC5536C2466}"/>
    <cellStyle name="Normal 84 12 2 3" xfId="25991" xr:uid="{2BB1523B-B561-4CFB-B68E-99B7308FA570}"/>
    <cellStyle name="Normal 84 12 2 4" xfId="31689" xr:uid="{8D0579EB-3582-4BBB-80B2-5AD8C1FF6824}"/>
    <cellStyle name="Normal 84 12 2 5" xfId="37387" xr:uid="{3B39B447-A5C1-4591-AACA-090659DD165E}"/>
    <cellStyle name="Normal 84 12 3" xfId="11823" xr:uid="{19073B25-CE3E-4C11-80C2-2B0425532D36}"/>
    <cellStyle name="Normal 84 12 4" xfId="11824" xr:uid="{6BECA9A7-AF78-470D-BFDA-C4F32019BD12}"/>
    <cellStyle name="Normal 84 12 5" xfId="19454" xr:uid="{985AC8D4-72A3-43DA-ABA7-3853518F0DB5}"/>
    <cellStyle name="Normal 84 12 6" xfId="25990" xr:uid="{B4979343-98D5-4A4A-BDB0-2D34F0ABB537}"/>
    <cellStyle name="Normal 84 12 7" xfId="31688" xr:uid="{B1683E5C-1841-4C1F-8A0C-FE116D10E7AC}"/>
    <cellStyle name="Normal 84 12 8" xfId="37386" xr:uid="{3D1B1926-1A16-4693-8C30-4281D235AD7C}"/>
    <cellStyle name="Normal 84 13" xfId="11825" xr:uid="{FB4268E0-78A4-4969-8B1E-BF60E8472B89}"/>
    <cellStyle name="Normal 84 13 2" xfId="11826" xr:uid="{83456C44-92A6-462A-A0E8-F63D07F501E5}"/>
    <cellStyle name="Normal 84 13 2 2" xfId="19457" xr:uid="{BB7CECB6-BF93-4675-B224-885F93C6F855}"/>
    <cellStyle name="Normal 84 13 2 3" xfId="25993" xr:uid="{BA0F0EB8-C8B6-4FCF-8B05-C49EF74D7F10}"/>
    <cellStyle name="Normal 84 13 2 4" xfId="31691" xr:uid="{54383D40-FE1E-43B2-B2F8-C1260AD91BB2}"/>
    <cellStyle name="Normal 84 13 2 5" xfId="37389" xr:uid="{D5737543-DCD0-41A3-B4E3-8A0577A4FC1D}"/>
    <cellStyle name="Normal 84 13 3" xfId="11827" xr:uid="{31C01F26-78CA-45A5-AE09-4A981D0EEEE9}"/>
    <cellStyle name="Normal 84 13 4" xfId="11828" xr:uid="{5AD922FF-80E3-4020-9A74-CEF0D10E1C3B}"/>
    <cellStyle name="Normal 84 13 5" xfId="19456" xr:uid="{2F2EA662-EF81-41FD-B304-6521D362793E}"/>
    <cellStyle name="Normal 84 13 6" xfId="25992" xr:uid="{2346A76A-9313-4321-B566-753E0FDB94E3}"/>
    <cellStyle name="Normal 84 13 7" xfId="31690" xr:uid="{A218D1D5-C0CF-4F0C-8841-014D66FE9FAB}"/>
    <cellStyle name="Normal 84 13 8" xfId="37388" xr:uid="{E4F9F5E5-BACA-4A42-8A19-BBFB542EE4E6}"/>
    <cellStyle name="Normal 84 14" xfId="11829" xr:uid="{9EC3F24E-94BD-4D04-B8CC-2D6AB2B580CB}"/>
    <cellStyle name="Normal 84 14 2" xfId="11830" xr:uid="{D24AF9E4-92D2-4734-B279-99985C229A46}"/>
    <cellStyle name="Normal 84 14 2 2" xfId="19459" xr:uid="{0EA514F5-BC45-4F29-A411-7F956A86AB08}"/>
    <cellStyle name="Normal 84 14 2 3" xfId="25995" xr:uid="{A31BB74D-82CD-4A61-83A1-309382890036}"/>
    <cellStyle name="Normal 84 14 2 4" xfId="31693" xr:uid="{62007091-63D1-4916-8D3F-487696DF6C0D}"/>
    <cellStyle name="Normal 84 14 2 5" xfId="37391" xr:uid="{DDD2E509-60F8-4393-95C5-E4897FB9BD66}"/>
    <cellStyle name="Normal 84 14 3" xfId="11831" xr:uid="{6C95473E-3CED-4AFF-AD1D-C7A5225AB9E1}"/>
    <cellStyle name="Normal 84 14 4" xfId="11832" xr:uid="{FDD0C6CB-FCB4-4E60-840E-CBF7E662EFD5}"/>
    <cellStyle name="Normal 84 14 5" xfId="19458" xr:uid="{6F469651-A54D-44A6-94C4-845C42067E37}"/>
    <cellStyle name="Normal 84 14 6" xfId="25994" xr:uid="{56E16A5F-3FAC-429E-8A3C-BCB415496801}"/>
    <cellStyle name="Normal 84 14 7" xfId="31692" xr:uid="{B39E0718-D978-457F-90DB-845424227C66}"/>
    <cellStyle name="Normal 84 14 8" xfId="37390" xr:uid="{2B39FCA0-E6C1-4842-8131-DB6543230D5D}"/>
    <cellStyle name="Normal 84 15" xfId="11833" xr:uid="{9A3DFA10-5A98-4BEE-93C3-A244BCCCF8A3}"/>
    <cellStyle name="Normal 84 15 2" xfId="11834" xr:uid="{2CB23A6C-BBFC-4DF7-9F3B-E0C0015ADE4E}"/>
    <cellStyle name="Normal 84 15 2 2" xfId="19461" xr:uid="{416574CC-DDC7-4844-BC8D-EB1BF8596AB0}"/>
    <cellStyle name="Normal 84 15 2 3" xfId="25997" xr:uid="{FB48B203-BF2E-46F2-B03A-BAA7DBE77671}"/>
    <cellStyle name="Normal 84 15 2 4" xfId="31695" xr:uid="{982133B2-7503-41FE-8D6F-7159DBF26B43}"/>
    <cellStyle name="Normal 84 15 2 5" xfId="37393" xr:uid="{87435D9C-6DC2-4EEB-BE99-2CD459B996E8}"/>
    <cellStyle name="Normal 84 15 3" xfId="11835" xr:uid="{07C17490-863D-4E01-971E-63CF8ECE939E}"/>
    <cellStyle name="Normal 84 15 4" xfId="11836" xr:uid="{65B0A003-B8E6-4253-B39B-447F069BB614}"/>
    <cellStyle name="Normal 84 15 5" xfId="19460" xr:uid="{CA6F1987-8D12-4B41-9E17-143AD65ACC56}"/>
    <cellStyle name="Normal 84 15 6" xfId="25996" xr:uid="{B1617C0A-0163-4CBA-BBFD-CAC44C1F3252}"/>
    <cellStyle name="Normal 84 15 7" xfId="31694" xr:uid="{5831C521-C86C-44BF-B419-933C6F48B7B3}"/>
    <cellStyle name="Normal 84 15 8" xfId="37392" xr:uid="{196007AC-6F6D-4784-B8EB-8D71CEED5DDE}"/>
    <cellStyle name="Normal 84 16" xfId="11837" xr:uid="{F7C3A6EC-73D4-4FDF-B4A7-83CE6C5C389C}"/>
    <cellStyle name="Normal 84 16 2" xfId="11838" xr:uid="{F1E7494B-4DB4-4E8E-AD50-D3EF432DF3FF}"/>
    <cellStyle name="Normal 84 16 2 2" xfId="19463" xr:uid="{7BAEC53F-097E-4639-9C42-3C7F7D8CFCEE}"/>
    <cellStyle name="Normal 84 16 2 3" xfId="25999" xr:uid="{A9C14A40-D07D-490F-8F61-A25370735B4D}"/>
    <cellStyle name="Normal 84 16 2 4" xfId="31697" xr:uid="{1D73DFAA-405F-4EA3-BEED-E700161A5609}"/>
    <cellStyle name="Normal 84 16 2 5" xfId="37395" xr:uid="{0DF32CA6-C798-441E-A8BC-BA265102EC41}"/>
    <cellStyle name="Normal 84 16 3" xfId="11839" xr:uid="{7DCD3540-7E76-4638-91E8-4B89ED9C8C0E}"/>
    <cellStyle name="Normal 84 16 4" xfId="11840" xr:uid="{14EC887F-3B46-441D-BDFF-706BB420E93D}"/>
    <cellStyle name="Normal 84 16 5" xfId="19462" xr:uid="{D19F5296-A79D-41E8-8EFE-DFA49F965CB2}"/>
    <cellStyle name="Normal 84 16 6" xfId="25998" xr:uid="{6C91D827-D3CA-4F42-A88F-24586FB21ADA}"/>
    <cellStyle name="Normal 84 16 7" xfId="31696" xr:uid="{BA422830-0AB2-44C3-9A81-3E193B398F31}"/>
    <cellStyle name="Normal 84 16 8" xfId="37394" xr:uid="{92105659-BA33-4C62-88EB-544CF07F210F}"/>
    <cellStyle name="Normal 84 17" xfId="11841" xr:uid="{8EDD6E5D-F19F-498A-8975-5036AA025B40}"/>
    <cellStyle name="Normal 84 17 2" xfId="11842" xr:uid="{00A17943-719E-4DBF-95B2-495561E49D9D}"/>
    <cellStyle name="Normal 84 17 2 2" xfId="19465" xr:uid="{7CFE9105-796E-481D-8DB8-7D1AB2DAE605}"/>
    <cellStyle name="Normal 84 17 2 3" xfId="26001" xr:uid="{A263A328-B38F-41ED-8818-43F4431C317E}"/>
    <cellStyle name="Normal 84 17 2 4" xfId="31699" xr:uid="{60CFADF2-7F5F-4F89-958B-D08CB0EFA18A}"/>
    <cellStyle name="Normal 84 17 2 5" xfId="37397" xr:uid="{5DC175EB-4D4F-422B-9F25-9A4119DF8465}"/>
    <cellStyle name="Normal 84 17 3" xfId="11843" xr:uid="{234671E3-E302-4AA6-8387-80E794C86733}"/>
    <cellStyle name="Normal 84 17 4" xfId="11844" xr:uid="{CF2F9C38-EAF3-4B9E-8A2C-A847781EC976}"/>
    <cellStyle name="Normal 84 17 5" xfId="19464" xr:uid="{B6EF5E6B-2225-4BA8-8A61-5D7B8463B672}"/>
    <cellStyle name="Normal 84 17 6" xfId="26000" xr:uid="{00C80368-E010-45A6-9EFC-5506E6CE9FC4}"/>
    <cellStyle name="Normal 84 17 7" xfId="31698" xr:uid="{28420B5C-73EA-46A0-9FFA-137296E57A46}"/>
    <cellStyle name="Normal 84 17 8" xfId="37396" xr:uid="{84F84ADB-19F4-42E2-B411-1BE68D80FD41}"/>
    <cellStyle name="Normal 84 18" xfId="11845" xr:uid="{B9EE0205-D67D-4C4D-8E29-7FBA7E662599}"/>
    <cellStyle name="Normal 84 18 2" xfId="11846" xr:uid="{67069F48-4EBA-47F7-AB5D-224FDFB64261}"/>
    <cellStyle name="Normal 84 18 2 2" xfId="19467" xr:uid="{2986267C-7F48-4669-8073-AE40D9D9E524}"/>
    <cellStyle name="Normal 84 18 2 3" xfId="26003" xr:uid="{BCD070A7-C7DD-447B-973C-A7A7FD0D745F}"/>
    <cellStyle name="Normal 84 18 2 4" xfId="31701" xr:uid="{61C0332A-3605-4412-B2F2-EB6F7A0AB190}"/>
    <cellStyle name="Normal 84 18 2 5" xfId="37399" xr:uid="{4334D1AB-9FEE-40F1-ADE4-C3133A74C221}"/>
    <cellStyle name="Normal 84 18 3" xfId="11847" xr:uid="{69E47D0C-614B-4A37-ACB4-18EF41674B80}"/>
    <cellStyle name="Normal 84 18 4" xfId="11848" xr:uid="{3E52CD78-DEE4-4D8B-877C-6FAEACABDEC2}"/>
    <cellStyle name="Normal 84 18 5" xfId="19466" xr:uid="{E3EBA401-21F7-457E-A417-69861E47AC9E}"/>
    <cellStyle name="Normal 84 18 6" xfId="26002" xr:uid="{8B35F70F-ED18-495B-9EAB-E2FB8F573865}"/>
    <cellStyle name="Normal 84 18 7" xfId="31700" xr:uid="{081B35E3-9895-4371-91AD-9EC8EA7D1288}"/>
    <cellStyle name="Normal 84 18 8" xfId="37398" xr:uid="{DE0C5B38-A63C-483E-9179-B7F23346CB4B}"/>
    <cellStyle name="Normal 84 19" xfId="11849" xr:uid="{90D88288-B342-450A-9087-E417203D1590}"/>
    <cellStyle name="Normal 84 19 2" xfId="11850" xr:uid="{34B3F7BD-39DA-4EE0-B5CA-E1FF478E0F24}"/>
    <cellStyle name="Normal 84 19 2 2" xfId="19469" xr:uid="{9C20FE6D-B228-46CD-B6C6-C3B5F00DDF42}"/>
    <cellStyle name="Normal 84 19 2 3" xfId="26005" xr:uid="{D4F902AC-861D-4EB2-BBFC-A487E6E22956}"/>
    <cellStyle name="Normal 84 19 2 4" xfId="31703" xr:uid="{DE135A31-8301-4596-8D6E-0473B9294732}"/>
    <cellStyle name="Normal 84 19 2 5" xfId="37401" xr:uid="{CC53EBAB-E374-47AF-8B96-17F539D9F58D}"/>
    <cellStyle name="Normal 84 19 3" xfId="11851" xr:uid="{2A2469A2-2685-49D8-BDBE-D57C595DBC0B}"/>
    <cellStyle name="Normal 84 19 4" xfId="11852" xr:uid="{3590BB3B-07F4-4867-AA97-7A289AB8066D}"/>
    <cellStyle name="Normal 84 19 5" xfId="19468" xr:uid="{75FD1D59-FCC9-465F-816B-18F6DFB4E09A}"/>
    <cellStyle name="Normal 84 19 6" xfId="26004" xr:uid="{BCB69268-C6A6-425A-B673-5BF56BD3B80F}"/>
    <cellStyle name="Normal 84 19 7" xfId="31702" xr:uid="{50F0C027-7E73-40EA-B491-BC09138BED88}"/>
    <cellStyle name="Normal 84 19 8" xfId="37400" xr:uid="{CDB49FB2-1913-42E9-8345-58CFDDEE0EDC}"/>
    <cellStyle name="Normal 84 2" xfId="1263" xr:uid="{9444A5A8-10F7-4071-AEB3-9AEAB429963B}"/>
    <cellStyle name="Normal 84 2 2" xfId="11853" xr:uid="{6D628416-237E-4380-9550-45A24D920AB2}"/>
    <cellStyle name="Normal 84 2 2 2" xfId="19470" xr:uid="{CDFF3BCC-7EAF-4208-BC60-49E385A0E692}"/>
    <cellStyle name="Normal 84 2 2 3" xfId="26006" xr:uid="{C1746CE0-DA5A-417D-95A8-07753DFB624C}"/>
    <cellStyle name="Normal 84 2 2 4" xfId="31704" xr:uid="{F657261E-5FDE-4BE3-BCA0-57C539921266}"/>
    <cellStyle name="Normal 84 2 2 5" xfId="37402" xr:uid="{3C599C94-28FE-4B11-A84A-A8B061D9B03D}"/>
    <cellStyle name="Normal 84 2 3" xfId="11854" xr:uid="{2E55825E-A5AD-4A57-9F42-6A75D28492E6}"/>
    <cellStyle name="Normal 84 2 4" xfId="11855" xr:uid="{3F97FD77-EA98-4785-8293-78FB5CCD765D}"/>
    <cellStyle name="Normal 84 20" xfId="11856" xr:uid="{B2FDFE38-D7EF-4746-B0A0-A46126D807CB}"/>
    <cellStyle name="Normal 84 20 2" xfId="19471" xr:uid="{804947AF-C6C2-4C7B-AB05-E59285B820C6}"/>
    <cellStyle name="Normal 84 20 3" xfId="26007" xr:uid="{32555482-753D-4F73-A17F-9A1CC86FCC12}"/>
    <cellStyle name="Normal 84 20 4" xfId="31705" xr:uid="{0187FD44-B5AC-451C-AEC3-E5232998A418}"/>
    <cellStyle name="Normal 84 20 5" xfId="37403" xr:uid="{6A14419A-6301-4572-BB0B-E41301BA9692}"/>
    <cellStyle name="Normal 84 21" xfId="11857" xr:uid="{BA06DB4F-CD6F-41F6-8AFF-35192E169DC4}"/>
    <cellStyle name="Normal 84 21 2" xfId="19472" xr:uid="{0AA97A32-3A0E-4AA6-8509-733E592FF1B2}"/>
    <cellStyle name="Normal 84 21 3" xfId="26008" xr:uid="{61BC19FA-3D3C-4164-B9E6-32AF90AAB21D}"/>
    <cellStyle name="Normal 84 21 4" xfId="31706" xr:uid="{4D95B04B-F9B1-4FF4-84D3-AF93411A79F5}"/>
    <cellStyle name="Normal 84 21 5" xfId="37404" xr:uid="{D464CBDC-77D1-4F1B-9A07-3A3BD7197154}"/>
    <cellStyle name="Normal 84 22" xfId="11858" xr:uid="{6E1E5638-C728-43F0-AFBE-65000F7A5E67}"/>
    <cellStyle name="Normal 84 22 2" xfId="19473" xr:uid="{95542CD7-F973-4D5F-A8D9-3F10F77EB187}"/>
    <cellStyle name="Normal 84 22 3" xfId="26009" xr:uid="{977FC84F-6CFA-42CB-9696-CBB1AAF5969D}"/>
    <cellStyle name="Normal 84 22 4" xfId="31707" xr:uid="{20A90F0B-CFEB-402B-8896-A5A514A73FE5}"/>
    <cellStyle name="Normal 84 22 5" xfId="37405" xr:uid="{CF5AA960-62AA-4688-8838-F95A155BFBBF}"/>
    <cellStyle name="Normal 84 23" xfId="11859" xr:uid="{F0B52BD1-EC71-443D-A43D-9625C589EBE7}"/>
    <cellStyle name="Normal 84 23 2" xfId="19474" xr:uid="{4544BBEE-0076-49E0-AD6B-1E97D305E86F}"/>
    <cellStyle name="Normal 84 23 3" xfId="26010" xr:uid="{239F8C77-74E8-415D-B863-D7D40B27E9E0}"/>
    <cellStyle name="Normal 84 23 4" xfId="31708" xr:uid="{B83C51F6-C1B7-4DEF-85CE-9949DD0E6F99}"/>
    <cellStyle name="Normal 84 23 5" xfId="37406" xr:uid="{BD19B867-5132-4F66-BDC3-A712632A77ED}"/>
    <cellStyle name="Normal 84 24" xfId="11860" xr:uid="{FFBACA6F-A21C-4AF9-B475-2FCEC8BD96E6}"/>
    <cellStyle name="Normal 84 24 2" xfId="19475" xr:uid="{CA164D86-95BB-4315-9421-191F903375A4}"/>
    <cellStyle name="Normal 84 24 3" xfId="26011" xr:uid="{E1C90375-B463-4F45-9D98-F15B064BB0D5}"/>
    <cellStyle name="Normal 84 24 4" xfId="31709" xr:uid="{FFCA9243-D7CB-495F-860A-1D87D98ED682}"/>
    <cellStyle name="Normal 84 24 5" xfId="37407" xr:uid="{D84745B2-6AF3-41AC-AD14-8CFF456BD007}"/>
    <cellStyle name="Normal 84 25" xfId="11861" xr:uid="{572300A3-758B-4343-B831-472D8BE62203}"/>
    <cellStyle name="Normal 84 25 2" xfId="19476" xr:uid="{5BA86AA1-3A50-4837-AC96-9789B2C2611A}"/>
    <cellStyle name="Normal 84 25 3" xfId="26012" xr:uid="{C8872073-6637-4AD4-8A27-AEA3035B2F62}"/>
    <cellStyle name="Normal 84 25 4" xfId="31710" xr:uid="{C6E67636-B734-44FF-AB49-7E72A68C6B5A}"/>
    <cellStyle name="Normal 84 25 5" xfId="37408" xr:uid="{05E2067A-7230-4075-A7D6-C45083722BA3}"/>
    <cellStyle name="Normal 84 26" xfId="11862" xr:uid="{1C8CEF71-DF1B-4AB5-8019-1025867D660F}"/>
    <cellStyle name="Normal 84 26 2" xfId="19477" xr:uid="{89E01072-FCC1-440C-9D12-BBF6FA74C1A9}"/>
    <cellStyle name="Normal 84 26 3" xfId="26013" xr:uid="{DDA17D0F-1E92-444D-B85A-EF3EB8ADC2C7}"/>
    <cellStyle name="Normal 84 26 4" xfId="31711" xr:uid="{BD22C6B6-8C71-425B-AF4D-730AD607C126}"/>
    <cellStyle name="Normal 84 26 5" xfId="37409" xr:uid="{F01F35EA-A9AA-458D-BB3B-47305B89972F}"/>
    <cellStyle name="Normal 84 27" xfId="11863" xr:uid="{372518E2-8D42-4498-BC5B-DA6DA1947408}"/>
    <cellStyle name="Normal 84 27 2" xfId="19478" xr:uid="{E2D0760C-0564-4A84-8AC5-EF247F806FBF}"/>
    <cellStyle name="Normal 84 27 3" xfId="26014" xr:uid="{65859B0C-3525-4795-9D75-06378A570CE9}"/>
    <cellStyle name="Normal 84 27 4" xfId="31712" xr:uid="{A68A5844-DCA6-41DB-A7B6-8D8047566C75}"/>
    <cellStyle name="Normal 84 27 5" xfId="37410" xr:uid="{6219558D-4884-4E84-BD20-EC3418FED8C4}"/>
    <cellStyle name="Normal 84 28" xfId="11864" xr:uid="{79F86EF5-8832-470D-840E-045FB5A690F9}"/>
    <cellStyle name="Normal 84 28 2" xfId="19479" xr:uid="{012E52C0-0E73-4600-AB17-61AC24584595}"/>
    <cellStyle name="Normal 84 28 3" xfId="26015" xr:uid="{808C5B29-AE8C-49A1-8697-4225014E8D30}"/>
    <cellStyle name="Normal 84 28 4" xfId="31713" xr:uid="{F593992C-352D-4623-92A0-F12EC7D6844F}"/>
    <cellStyle name="Normal 84 28 5" xfId="37411" xr:uid="{2AA6EDBD-E481-4435-8C1E-0FF927F6CAA9}"/>
    <cellStyle name="Normal 84 29" xfId="11865" xr:uid="{5088E6C8-791C-4949-992C-2AD730D967FC}"/>
    <cellStyle name="Normal 84 29 2" xfId="19480" xr:uid="{99464AA3-8CB5-4A68-9179-1A1453B1275B}"/>
    <cellStyle name="Normal 84 29 3" xfId="26016" xr:uid="{00D8C01A-399D-4A34-AE6C-3EDCA6E461D1}"/>
    <cellStyle name="Normal 84 29 4" xfId="31714" xr:uid="{496C60C1-6708-4914-BFF9-A38825C1CF24}"/>
    <cellStyle name="Normal 84 29 5" xfId="37412" xr:uid="{7CE4F549-EB39-4BA3-81F8-DF751CDB0CE0}"/>
    <cellStyle name="Normal 84 3" xfId="11866" xr:uid="{DA08FF3F-6631-4B6C-A433-13E97F521081}"/>
    <cellStyle name="Normal 84 3 2" xfId="11867" xr:uid="{0AB96964-C9BF-4CB4-8217-25DA2CBD5208}"/>
    <cellStyle name="Normal 84 3 2 2" xfId="19482" xr:uid="{2CBD63D9-1671-4990-8321-5A340B976450}"/>
    <cellStyle name="Normal 84 3 2 3" xfId="26018" xr:uid="{3EBD3556-4269-489B-9593-792ED12BAFF0}"/>
    <cellStyle name="Normal 84 3 2 4" xfId="31716" xr:uid="{FE9DC88C-B742-4623-9265-7752592FFC42}"/>
    <cellStyle name="Normal 84 3 2 5" xfId="37414" xr:uid="{8E76E0C7-5008-4BAC-BA1C-5BCAD02FA5A7}"/>
    <cellStyle name="Normal 84 3 3" xfId="11868" xr:uid="{2D90F1F4-741B-4183-9151-C607B8726C7E}"/>
    <cellStyle name="Normal 84 3 4" xfId="11869" xr:uid="{DF60C813-C465-4B28-B4B4-46BD9CCC3ABB}"/>
    <cellStyle name="Normal 84 3 5" xfId="19481" xr:uid="{EB16D521-824C-4D76-96F3-3A8A72ED4024}"/>
    <cellStyle name="Normal 84 3 6" xfId="26017" xr:uid="{D012858A-4EF9-49D1-B098-D29E759203EF}"/>
    <cellStyle name="Normal 84 3 7" xfId="31715" xr:uid="{755E1F3E-CD9C-438B-A0A3-684B6E915392}"/>
    <cellStyle name="Normal 84 3 8" xfId="37413" xr:uid="{112641A9-AC71-4E41-8C91-368C54AE9003}"/>
    <cellStyle name="Normal 84 30" xfId="11870" xr:uid="{E907651E-EB2C-4FED-B62F-AADE03105121}"/>
    <cellStyle name="Normal 84 30 2" xfId="19483" xr:uid="{07C19DD6-13BE-4FEE-869F-83A80AFF891A}"/>
    <cellStyle name="Normal 84 30 3" xfId="26019" xr:uid="{7DE43245-8CFE-4DFC-9ED0-2623410BDDC4}"/>
    <cellStyle name="Normal 84 30 4" xfId="31717" xr:uid="{B9A0D575-0276-41D0-9F39-EC124F7ED9CC}"/>
    <cellStyle name="Normal 84 30 5" xfId="37415" xr:uid="{FF2DE97C-C672-4B19-84FC-34C5E1FDD226}"/>
    <cellStyle name="Normal 84 31" xfId="11871" xr:uid="{B12DB1B1-E878-40B8-9456-36A748375CD7}"/>
    <cellStyle name="Normal 84 31 2" xfId="19484" xr:uid="{9147E83E-921B-4C79-A3FA-F32CEC20B1AE}"/>
    <cellStyle name="Normal 84 31 3" xfId="26020" xr:uid="{4D4270DB-93D4-46CF-B160-BA804BAC7DF1}"/>
    <cellStyle name="Normal 84 31 4" xfId="31718" xr:uid="{F901652F-3E78-4C6E-BA6C-5C18CF4CB4BA}"/>
    <cellStyle name="Normal 84 31 5" xfId="37416" xr:uid="{27F1FFA9-D331-46DE-B741-C7E6867AB8B1}"/>
    <cellStyle name="Normal 84 32" xfId="11872" xr:uid="{5F86EDC8-260C-4EF8-A6CC-76DDB20B89DB}"/>
    <cellStyle name="Normal 84 32 2" xfId="19485" xr:uid="{E9A714FD-D7C4-4DD6-8C83-37384100F200}"/>
    <cellStyle name="Normal 84 32 3" xfId="26021" xr:uid="{752B3C0A-F64F-48ED-AF3B-AD6F6AAF2360}"/>
    <cellStyle name="Normal 84 32 4" xfId="31719" xr:uid="{DD3FF21E-1D4F-4E13-B9F0-FDD5931CC275}"/>
    <cellStyle name="Normal 84 32 5" xfId="37417" xr:uid="{152C55A7-D004-4539-8F92-6E16E9E985EC}"/>
    <cellStyle name="Normal 84 33" xfId="11873" xr:uid="{4EADAD8C-DB9C-42F9-9DA3-FD156137E054}"/>
    <cellStyle name="Normal 84 33 2" xfId="19486" xr:uid="{15601FE4-5738-44D8-A212-349D4D1B86AD}"/>
    <cellStyle name="Normal 84 33 3" xfId="26022" xr:uid="{E998D9CF-E3D3-4AE6-829D-9AB530254797}"/>
    <cellStyle name="Normal 84 33 4" xfId="31720" xr:uid="{C74EC8D1-82A0-45A0-85B9-0952C05D388F}"/>
    <cellStyle name="Normal 84 33 5" xfId="37418" xr:uid="{45F6E74E-AFFA-477F-9B04-F49B8E92CA45}"/>
    <cellStyle name="Normal 84 34" xfId="11874" xr:uid="{3AB232BB-C186-4618-AC6D-A439DE65FF5E}"/>
    <cellStyle name="Normal 84 34 2" xfId="19487" xr:uid="{11D5EFC8-3B95-48C2-AE3C-B93668FA82E6}"/>
    <cellStyle name="Normal 84 34 3" xfId="26023" xr:uid="{9490D1A2-FE9D-4423-BC25-C59EF8E3F130}"/>
    <cellStyle name="Normal 84 34 4" xfId="31721" xr:uid="{4D8C9464-1B1E-4FD5-94A8-272E31749A2C}"/>
    <cellStyle name="Normal 84 34 5" xfId="37419" xr:uid="{0C277646-BE30-494B-9E75-CE87FA12EC90}"/>
    <cellStyle name="Normal 84 35" xfId="11875" xr:uid="{ECF0AB75-8581-4F19-BD1F-7A1DC93FCC71}"/>
    <cellStyle name="Normal 84 35 2" xfId="19488" xr:uid="{0BB6364B-A079-4DFB-A041-03D40B1DCF14}"/>
    <cellStyle name="Normal 84 35 3" xfId="26024" xr:uid="{E3A7D781-D967-45E9-B5B6-15967B0AA949}"/>
    <cellStyle name="Normal 84 35 4" xfId="31722" xr:uid="{E08A5B13-746C-4A11-B493-E9810B5454E0}"/>
    <cellStyle name="Normal 84 35 5" xfId="37420" xr:uid="{637BFA79-ADE2-4E42-8E98-092390F6DFA7}"/>
    <cellStyle name="Normal 84 36" xfId="11876" xr:uid="{79D741FA-4EC8-4C94-AB17-7F03F8D2B1F8}"/>
    <cellStyle name="Normal 84 36 2" xfId="19489" xr:uid="{93031698-31C9-4FEF-8607-1FD60FD96FE9}"/>
    <cellStyle name="Normal 84 36 3" xfId="26025" xr:uid="{1E7B0B84-7451-4DC7-B56B-A754CFAF7740}"/>
    <cellStyle name="Normal 84 36 4" xfId="31723" xr:uid="{2F49CD12-C9C2-43E5-B59D-6886667785CA}"/>
    <cellStyle name="Normal 84 36 5" xfId="37421" xr:uid="{C708994A-0917-4C28-B15F-612DCC05D1F9}"/>
    <cellStyle name="Normal 84 37" xfId="11877" xr:uid="{9303E382-FE76-415C-BC90-505371C20674}"/>
    <cellStyle name="Normal 84 37 2" xfId="19490" xr:uid="{3076BB0D-0B18-4E77-B27F-9E5D11365EED}"/>
    <cellStyle name="Normal 84 37 3" xfId="26026" xr:uid="{4EFA212B-A5D4-4250-923E-6A566FF20D6D}"/>
    <cellStyle name="Normal 84 37 4" xfId="31724" xr:uid="{1B15944B-2586-40D7-ABEF-CB6C58510E99}"/>
    <cellStyle name="Normal 84 37 5" xfId="37422" xr:uid="{95E01ACF-7E4E-4515-A7E6-BDD3889578B9}"/>
    <cellStyle name="Normal 84 38" xfId="11878" xr:uid="{9A5AD8B0-9F04-4D1E-A17D-DB31AF393106}"/>
    <cellStyle name="Normal 84 38 2" xfId="19491" xr:uid="{1264D4B6-F2EE-4966-924E-B94058245ACB}"/>
    <cellStyle name="Normal 84 38 3" xfId="26027" xr:uid="{7CCE9F57-23E3-4218-A491-C3C8296B45F7}"/>
    <cellStyle name="Normal 84 38 4" xfId="31725" xr:uid="{68E86D1C-31A2-41B6-9CB9-7769A40FD0B1}"/>
    <cellStyle name="Normal 84 38 5" xfId="37423" xr:uid="{44ED0B32-F62C-43A9-9685-1C74986B44E9}"/>
    <cellStyle name="Normal 84 39" xfId="11879" xr:uid="{54D98AAD-A0C2-4043-880C-729AB353866E}"/>
    <cellStyle name="Normal 84 39 2" xfId="19492" xr:uid="{915D7FE8-EE5E-454E-BF71-1361F65C2E64}"/>
    <cellStyle name="Normal 84 39 3" xfId="26028" xr:uid="{AF927680-7646-482E-8419-E36BFA329FAC}"/>
    <cellStyle name="Normal 84 39 4" xfId="31726" xr:uid="{18F2F4BD-47F2-46CF-8AC0-834CAEFF3CEF}"/>
    <cellStyle name="Normal 84 39 5" xfId="37424" xr:uid="{6900F943-1E37-4FE3-A5CD-0565B0D715F3}"/>
    <cellStyle name="Normal 84 4" xfId="11880" xr:uid="{C5EE117A-D3A8-4047-B23E-0FC7514CF684}"/>
    <cellStyle name="Normal 84 4 2" xfId="11881" xr:uid="{4B68CC33-6DA0-4B7E-8C6F-5958EA869CB1}"/>
    <cellStyle name="Normal 84 4 2 2" xfId="19494" xr:uid="{75B09042-034B-42A4-B6C8-0DE472E001DD}"/>
    <cellStyle name="Normal 84 4 2 3" xfId="26030" xr:uid="{ADD67667-B33A-4042-8E1E-EE86C004ABC2}"/>
    <cellStyle name="Normal 84 4 2 4" xfId="31728" xr:uid="{65EB16D1-7E25-4434-8ED6-77ADA9F5ACAD}"/>
    <cellStyle name="Normal 84 4 2 5" xfId="37426" xr:uid="{0D93643F-594D-4DA2-96AA-C7391A8D25E8}"/>
    <cellStyle name="Normal 84 4 3" xfId="11882" xr:uid="{4CD95C14-0CD9-41AB-A87B-02C9D8721F47}"/>
    <cellStyle name="Normal 84 4 4" xfId="11883" xr:uid="{4525897E-0F45-4D9A-9854-669ECD3C1DD7}"/>
    <cellStyle name="Normal 84 4 5" xfId="19493" xr:uid="{EAC07A1E-8522-4826-9753-C3A61926FE01}"/>
    <cellStyle name="Normal 84 4 6" xfId="26029" xr:uid="{02F92D99-D071-4EFA-A679-237DED9ADA4D}"/>
    <cellStyle name="Normal 84 4 7" xfId="31727" xr:uid="{0CF7592D-F4FB-4D44-9E1C-9898D3CAA0BC}"/>
    <cellStyle name="Normal 84 4 8" xfId="37425" xr:uid="{602BE741-17D3-4D1A-AC00-3BAFF8172927}"/>
    <cellStyle name="Normal 84 40" xfId="11884" xr:uid="{692785D9-EF2D-4AEF-BE0C-3E28F210409E}"/>
    <cellStyle name="Normal 84 40 2" xfId="19495" xr:uid="{9F570772-49C3-403E-A5ED-16BDED83CEF0}"/>
    <cellStyle name="Normal 84 40 3" xfId="26031" xr:uid="{AB5FC830-5C0D-4D18-98B6-0AAAB83477A1}"/>
    <cellStyle name="Normal 84 40 4" xfId="31729" xr:uid="{1636D920-5D70-4D32-AFB6-062EDB09746B}"/>
    <cellStyle name="Normal 84 40 5" xfId="37427" xr:uid="{72EA1D62-84DC-4E95-8622-F6F665273DE9}"/>
    <cellStyle name="Normal 84 41" xfId="11885" xr:uid="{F83AEE72-DC9B-490F-9D90-F3A9A081AD6A}"/>
    <cellStyle name="Normal 84 41 2" xfId="19496" xr:uid="{4E791926-5EE4-4A6B-8991-2DA7ACFB6442}"/>
    <cellStyle name="Normal 84 41 3" xfId="26032" xr:uid="{EB035B37-BB82-4836-A478-E9CFD6AC69A2}"/>
    <cellStyle name="Normal 84 41 4" xfId="31730" xr:uid="{5CE1E6FC-E4DE-45FD-86FC-346AFCB1105E}"/>
    <cellStyle name="Normal 84 41 5" xfId="37428" xr:uid="{0E6D8A82-1548-4CEA-B364-CF881603C70F}"/>
    <cellStyle name="Normal 84 42" xfId="11886" xr:uid="{33A73D50-7340-4FEC-B9D1-2784BE16127A}"/>
    <cellStyle name="Normal 84 42 2" xfId="19497" xr:uid="{FAC268CA-4E5F-43D9-AD22-BA2ED555B826}"/>
    <cellStyle name="Normal 84 42 3" xfId="26033" xr:uid="{37105718-77C9-442A-915A-B3DECA74093E}"/>
    <cellStyle name="Normal 84 42 4" xfId="31731" xr:uid="{E3D583BE-457E-43A6-9B09-D1373128E720}"/>
    <cellStyle name="Normal 84 42 5" xfId="37429" xr:uid="{F8DE981F-96F8-4E79-958B-6588ABC216E3}"/>
    <cellStyle name="Normal 84 43" xfId="11887" xr:uid="{7A92F883-DEB4-4545-A052-16AC180A107D}"/>
    <cellStyle name="Normal 84 43 2" xfId="19498" xr:uid="{66080022-8717-4EF4-A257-D5985EBAB5D0}"/>
    <cellStyle name="Normal 84 43 3" xfId="26034" xr:uid="{46B0AA2A-CC1C-45FD-8154-23FA0DF13872}"/>
    <cellStyle name="Normal 84 43 4" xfId="31732" xr:uid="{E2A87E44-4B3C-42B1-88AF-9B6A06751390}"/>
    <cellStyle name="Normal 84 43 5" xfId="37430" xr:uid="{D16B951E-ED53-419F-B611-0636E3A9FE45}"/>
    <cellStyle name="Normal 84 44" xfId="11888" xr:uid="{AEE20EB8-5F99-4A3A-8E26-CC96DFD696BE}"/>
    <cellStyle name="Normal 84 44 2" xfId="19499" xr:uid="{9B756828-3E5F-4F3F-93B3-C99C6674C8FD}"/>
    <cellStyle name="Normal 84 44 3" xfId="26035" xr:uid="{0612ABFC-5BDA-48E0-8729-378C118CDC5E}"/>
    <cellStyle name="Normal 84 44 4" xfId="31733" xr:uid="{0693EBC1-B5B2-4F92-AB9D-BCA560561F42}"/>
    <cellStyle name="Normal 84 44 5" xfId="37431" xr:uid="{9795491E-ABC3-48C8-9F7D-4066320CAD94}"/>
    <cellStyle name="Normal 84 45" xfId="11889" xr:uid="{AD75FF1B-38ED-41FC-B0E8-49F006EB9897}"/>
    <cellStyle name="Normal 84 45 2" xfId="19500" xr:uid="{3138AD9C-8B66-4FBE-B928-A3ABCDFDB5DE}"/>
    <cellStyle name="Normal 84 45 3" xfId="26036" xr:uid="{668D53CE-BBB9-4955-BA0E-EA599DB447D4}"/>
    <cellStyle name="Normal 84 45 4" xfId="31734" xr:uid="{C2530462-CAE8-4324-868A-B71149C3E75A}"/>
    <cellStyle name="Normal 84 45 5" xfId="37432" xr:uid="{3220410D-CC4F-487E-8AFA-2ACB6987C4D3}"/>
    <cellStyle name="Normal 84 46" xfId="11890" xr:uid="{76C076A3-0E51-49B9-AA23-3EF8B2415A76}"/>
    <cellStyle name="Normal 84 46 2" xfId="19501" xr:uid="{1D5C0E5A-B6F4-44B5-A8BB-60A7D1AE3B42}"/>
    <cellStyle name="Normal 84 46 3" xfId="26037" xr:uid="{7AF328B0-B49E-408E-B597-FBFDA030EACD}"/>
    <cellStyle name="Normal 84 46 4" xfId="31735" xr:uid="{72265B93-07FD-48D6-AF1E-952E67863186}"/>
    <cellStyle name="Normal 84 46 5" xfId="37433" xr:uid="{B93BA015-E31B-4C3B-8E53-74CA88D2FDFF}"/>
    <cellStyle name="Normal 84 47" xfId="11891" xr:uid="{DDB05080-258C-4DCC-BC3F-7CD6B86D32A9}"/>
    <cellStyle name="Normal 84 47 2" xfId="19502" xr:uid="{B7960AF7-EE33-46CE-BE15-E5B38E40E7F5}"/>
    <cellStyle name="Normal 84 47 3" xfId="26038" xr:uid="{9F534BF3-8609-437D-BA15-E2861DA895E8}"/>
    <cellStyle name="Normal 84 47 4" xfId="31736" xr:uid="{99922519-05FE-4006-B509-684B191B0F0F}"/>
    <cellStyle name="Normal 84 47 5" xfId="37434" xr:uid="{ECFDAA72-AB1D-4B5F-93E6-7210025D2CE4}"/>
    <cellStyle name="Normal 84 48" xfId="11892" xr:uid="{828EF0C7-316E-46AB-940C-C1E05A3112BB}"/>
    <cellStyle name="Normal 84 48 2" xfId="19503" xr:uid="{8BCEBDDB-5668-4480-B20B-234945F43EBB}"/>
    <cellStyle name="Normal 84 48 3" xfId="26039" xr:uid="{50016B52-E6E0-4ACE-BDC7-6B35FBE29E3B}"/>
    <cellStyle name="Normal 84 48 4" xfId="31737" xr:uid="{9E30DFF0-C79A-4B36-895E-986B910B0B7B}"/>
    <cellStyle name="Normal 84 48 5" xfId="37435" xr:uid="{CBA8DE04-F245-44D8-BBB9-0F44C4CEE928}"/>
    <cellStyle name="Normal 84 49" xfId="11893" xr:uid="{0683A15C-13D1-4522-B3FB-9720DE4559A1}"/>
    <cellStyle name="Normal 84 49 2" xfId="19504" xr:uid="{5ED8DE68-81FA-472C-96CF-4535164763AC}"/>
    <cellStyle name="Normal 84 49 3" xfId="26040" xr:uid="{56938B78-8292-49EA-A6BC-58CCD95D2B15}"/>
    <cellStyle name="Normal 84 49 4" xfId="31738" xr:uid="{0BB9A949-EED8-4177-BA29-621A14BD716D}"/>
    <cellStyle name="Normal 84 49 5" xfId="37436" xr:uid="{009ACC78-A154-48B8-A084-13863827AC07}"/>
    <cellStyle name="Normal 84 5" xfId="11894" xr:uid="{BC79190A-D623-4E21-A632-B7D57394FCBB}"/>
    <cellStyle name="Normal 84 5 2" xfId="11895" xr:uid="{1C9AABAC-BDCD-46E4-8A83-D5096F46E8B6}"/>
    <cellStyle name="Normal 84 5 2 2" xfId="19506" xr:uid="{47E619B8-D6D9-4C1C-9C4C-99D113638A7D}"/>
    <cellStyle name="Normal 84 5 2 3" xfId="26042" xr:uid="{E36C6251-A045-4524-AE0D-8CDFE7A07A6F}"/>
    <cellStyle name="Normal 84 5 2 4" xfId="31740" xr:uid="{A423B721-6707-42CD-B7FA-6A8C36C8DD5F}"/>
    <cellStyle name="Normal 84 5 2 5" xfId="37438" xr:uid="{0B95FE78-15A6-4228-B99B-D446C90DFD16}"/>
    <cellStyle name="Normal 84 5 3" xfId="11896" xr:uid="{BBC3816C-721B-4E36-BE9A-6C6C8ECAAE2A}"/>
    <cellStyle name="Normal 84 5 4" xfId="11897" xr:uid="{A973C638-18F0-436C-8752-7E2A5FF87626}"/>
    <cellStyle name="Normal 84 5 5" xfId="19505" xr:uid="{BF7AB35A-CF17-4AAA-8F1F-DC0D15F430E6}"/>
    <cellStyle name="Normal 84 5 6" xfId="26041" xr:uid="{C5B42630-4C08-4C01-A9DF-8D3D43CB6E68}"/>
    <cellStyle name="Normal 84 5 7" xfId="31739" xr:uid="{827274AB-67E2-4B24-8EAE-E01C2708CA08}"/>
    <cellStyle name="Normal 84 5 8" xfId="37437" xr:uid="{A379A6F9-12D1-429E-AF2A-50BDD5BDA856}"/>
    <cellStyle name="Normal 84 50" xfId="11898" xr:uid="{D57530F5-C4D8-4C7F-B87E-60CD75307875}"/>
    <cellStyle name="Normal 84 50 2" xfId="19507" xr:uid="{6D2BCB33-099D-4838-A220-33542C3BBCBF}"/>
    <cellStyle name="Normal 84 50 3" xfId="26043" xr:uid="{9A074DFA-5380-4D7E-9F76-16901252EB99}"/>
    <cellStyle name="Normal 84 50 4" xfId="31741" xr:uid="{DF3E0831-66CB-4BE7-B2E9-D9E75D75D281}"/>
    <cellStyle name="Normal 84 50 5" xfId="37439" xr:uid="{C2A49E50-CBDB-4031-B383-97A6E4CDBBA2}"/>
    <cellStyle name="Normal 84 51" xfId="11899" xr:uid="{23C1F671-4C2B-4E5B-818A-44250A070640}"/>
    <cellStyle name="Normal 84 51 2" xfId="19508" xr:uid="{9E6FC80B-9B25-4D1F-BD20-CB7DAB0BBA6C}"/>
    <cellStyle name="Normal 84 51 3" xfId="26044" xr:uid="{58E1EE87-B191-4221-BC17-01A9F4107EE3}"/>
    <cellStyle name="Normal 84 51 4" xfId="31742" xr:uid="{DB9057CE-1788-4276-9D62-6060177D2C69}"/>
    <cellStyle name="Normal 84 51 5" xfId="37440" xr:uid="{C74C01BD-4217-40F8-A2AD-4171430DCF2A}"/>
    <cellStyle name="Normal 84 52" xfId="11900" xr:uid="{96BD1143-125A-472C-876D-C29B512B2674}"/>
    <cellStyle name="Normal 84 52 2" xfId="19509" xr:uid="{55C5D228-C5C1-4309-A1EE-3B32C4F63CD3}"/>
    <cellStyle name="Normal 84 52 3" xfId="26045" xr:uid="{2EF0ECB3-B53C-49CB-AA00-CD6C78035131}"/>
    <cellStyle name="Normal 84 52 4" xfId="31743" xr:uid="{3FC054B1-84D0-4291-A5C5-D89F3D66FE02}"/>
    <cellStyle name="Normal 84 52 5" xfId="37441" xr:uid="{9043F81E-622C-4DC1-814B-FC8D7D968EE1}"/>
    <cellStyle name="Normal 84 53" xfId="11901" xr:uid="{ED6BFD4B-879A-4C39-8143-EE5643A416F9}"/>
    <cellStyle name="Normal 84 53 2" xfId="19510" xr:uid="{8A12E42D-FB86-4427-AD2B-0F933F9E081F}"/>
    <cellStyle name="Normal 84 53 3" xfId="26046" xr:uid="{27225F0C-784F-4A82-8DF3-6E051901DB05}"/>
    <cellStyle name="Normal 84 53 4" xfId="31744" xr:uid="{31C6C651-F61A-4000-991B-115870E2DF9D}"/>
    <cellStyle name="Normal 84 53 5" xfId="37442" xr:uid="{F11262F3-2F7E-4258-BA62-C8F631C4336E}"/>
    <cellStyle name="Normal 84 54" xfId="11902" xr:uid="{8AEA2CC1-3140-4662-AF6F-F8C9A7FF6A75}"/>
    <cellStyle name="Normal 84 54 2" xfId="19511" xr:uid="{851FBBB0-541D-43AE-AA94-D4C42DCFE820}"/>
    <cellStyle name="Normal 84 54 3" xfId="26047" xr:uid="{3C572511-3AE4-4DF8-8135-4C341DD1A918}"/>
    <cellStyle name="Normal 84 54 4" xfId="31745" xr:uid="{4B67D123-7A24-4B30-B617-FD69BC0EC941}"/>
    <cellStyle name="Normal 84 54 5" xfId="37443" xr:uid="{E64490AE-74EA-42DD-B280-B30108A4D5A7}"/>
    <cellStyle name="Normal 84 55" xfId="11903" xr:uid="{C1C0A712-B77A-4C0E-A977-7ED396338093}"/>
    <cellStyle name="Normal 84 55 2" xfId="19512" xr:uid="{24AEED2E-EE5D-4128-A993-B11E1E028BEA}"/>
    <cellStyle name="Normal 84 55 3" xfId="26048" xr:uid="{8C1C8AF9-170D-402F-9349-C5C375A440B6}"/>
    <cellStyle name="Normal 84 55 4" xfId="31746" xr:uid="{66003CDB-B98E-4490-AD94-14AB9DAF2F80}"/>
    <cellStyle name="Normal 84 55 5" xfId="37444" xr:uid="{81D4F1E4-738E-47DD-8AA4-42F5EA86E019}"/>
    <cellStyle name="Normal 84 56" xfId="11904" xr:uid="{B63C5BCA-6EB7-430C-9918-5537B0FB7AAA}"/>
    <cellStyle name="Normal 84 56 2" xfId="19513" xr:uid="{91BBA85C-3E2D-4FA6-A018-92E099946E99}"/>
    <cellStyle name="Normal 84 56 3" xfId="26049" xr:uid="{C9B7FA5A-7238-4EB4-A14E-EB6BF27EE637}"/>
    <cellStyle name="Normal 84 56 4" xfId="31747" xr:uid="{4788BEBD-B2B0-43AE-B2EB-21A03D03FA2F}"/>
    <cellStyle name="Normal 84 56 5" xfId="37445" xr:uid="{F4693161-29DD-493D-9625-387B713B53E0}"/>
    <cellStyle name="Normal 84 57" xfId="11905" xr:uid="{D6685F43-4317-43A3-AF70-46FD2D06E5CA}"/>
    <cellStyle name="Normal 84 57 2" xfId="19514" xr:uid="{4DADEA6F-97DA-40C0-A954-64A1B9FBE034}"/>
    <cellStyle name="Normal 84 57 3" xfId="26050" xr:uid="{3B392136-F78D-4CB8-AD70-C97CD3013191}"/>
    <cellStyle name="Normal 84 57 4" xfId="31748" xr:uid="{C274C07D-6DBD-44DE-AB52-6B71511963AE}"/>
    <cellStyle name="Normal 84 57 5" xfId="37446" xr:uid="{B193C16F-567B-4860-9BBA-F24DFDFADF12}"/>
    <cellStyle name="Normal 84 58" xfId="11906" xr:uid="{BA78FF07-1B37-4AFB-AA20-A7E320D7BB82}"/>
    <cellStyle name="Normal 84 58 2" xfId="19515" xr:uid="{0A941CA3-E2BB-4BA3-9BAE-F211D71ABA94}"/>
    <cellStyle name="Normal 84 58 3" xfId="26051" xr:uid="{09EC02CD-5826-4BD0-A6B7-AD65A9F5EC15}"/>
    <cellStyle name="Normal 84 58 4" xfId="31749" xr:uid="{2E459AFC-5276-4624-AAD5-B567EA3BC512}"/>
    <cellStyle name="Normal 84 58 5" xfId="37447" xr:uid="{87E67B2D-D267-43B0-92C3-AF3BBB3E312F}"/>
    <cellStyle name="Normal 84 59" xfId="11907" xr:uid="{03FD3CFE-808F-42C4-94D2-DD5C9955D3A5}"/>
    <cellStyle name="Normal 84 59 2" xfId="19516" xr:uid="{9BA9C0CF-9CB7-4216-83B3-F7B68B1CC24B}"/>
    <cellStyle name="Normal 84 59 3" xfId="26052" xr:uid="{C3C30DBD-2EA9-4F38-97F5-3B9048E0FABA}"/>
    <cellStyle name="Normal 84 59 4" xfId="31750" xr:uid="{60B94481-8A2E-4DF0-A035-39E117A93AE2}"/>
    <cellStyle name="Normal 84 59 5" xfId="37448" xr:uid="{94C91AD0-B002-4F45-9C70-20F427D3B00E}"/>
    <cellStyle name="Normal 84 6" xfId="11908" xr:uid="{1C4EEEF9-3D0E-45B5-B5F0-C2AB176BE3B4}"/>
    <cellStyle name="Normal 84 6 2" xfId="11909" xr:uid="{8635CAC3-85DF-448F-91A2-FA9946DF7A2B}"/>
    <cellStyle name="Normal 84 6 2 2" xfId="19518" xr:uid="{B9E945A0-2CAA-4AFF-9B7F-42DBF087D2BC}"/>
    <cellStyle name="Normal 84 6 2 3" xfId="26054" xr:uid="{2859D280-1086-4742-AB91-B27A58204F89}"/>
    <cellStyle name="Normal 84 6 2 4" xfId="31752" xr:uid="{C24C701D-58FF-47A5-975E-5C4766992F42}"/>
    <cellStyle name="Normal 84 6 2 5" xfId="37450" xr:uid="{F76600C0-FAA8-41AC-BA21-EEB8891F3F89}"/>
    <cellStyle name="Normal 84 6 3" xfId="11910" xr:uid="{AF8EE6A2-E55E-4D12-A5FF-5CD55C66B30B}"/>
    <cellStyle name="Normal 84 6 4" xfId="11911" xr:uid="{B3463D50-5417-4460-9A39-920C87F1285A}"/>
    <cellStyle name="Normal 84 6 5" xfId="19517" xr:uid="{8C282462-CBCB-40B5-8DA6-F34BF09758AA}"/>
    <cellStyle name="Normal 84 6 6" xfId="26053" xr:uid="{6920F9DF-48D7-4BFB-89A3-02F262FD22BC}"/>
    <cellStyle name="Normal 84 6 7" xfId="31751" xr:uid="{815CD141-1056-4EDA-9E61-524C4A2E1F46}"/>
    <cellStyle name="Normal 84 6 8" xfId="37449" xr:uid="{57F18B2D-BCBF-4223-9A10-806901329EA9}"/>
    <cellStyle name="Normal 84 60" xfId="11912" xr:uid="{C5DC050F-821A-4E94-85E6-12BC12D34F65}"/>
    <cellStyle name="Normal 84 60 2" xfId="19519" xr:uid="{DB228CCE-7827-4BBA-9146-EEE1B504771E}"/>
    <cellStyle name="Normal 84 60 3" xfId="26055" xr:uid="{66711BE4-53E8-461A-89DB-F47C0B066C8E}"/>
    <cellStyle name="Normal 84 60 4" xfId="31753" xr:uid="{10F52710-DF99-49F7-BAE8-B96189DC1105}"/>
    <cellStyle name="Normal 84 60 5" xfId="37451" xr:uid="{1C68CF1A-026F-486F-84FC-F54DFEC54ECF}"/>
    <cellStyle name="Normal 84 61" xfId="11913" xr:uid="{A0E61D64-0123-49A3-838B-A63EE4054B72}"/>
    <cellStyle name="Normal 84 61 2" xfId="19520" xr:uid="{BBFB2EDA-B7CF-4DE0-BACB-623EE0A3F739}"/>
    <cellStyle name="Normal 84 61 3" xfId="26056" xr:uid="{ABD4075F-577B-464B-93F2-A71CA3CECAE6}"/>
    <cellStyle name="Normal 84 61 4" xfId="31754" xr:uid="{97CD0C26-9131-4451-813A-F61C5CD0AF5A}"/>
    <cellStyle name="Normal 84 61 5" xfId="37452" xr:uid="{72EAC35E-2EBA-4299-89F2-1ABCD95DE290}"/>
    <cellStyle name="Normal 84 62" xfId="11914" xr:uid="{EAEEB23B-287D-4308-B50B-F045105869C0}"/>
    <cellStyle name="Normal 84 62 2" xfId="19521" xr:uid="{2A11053D-9819-4466-BC07-D5C3834302CD}"/>
    <cellStyle name="Normal 84 62 3" xfId="26057" xr:uid="{960B643C-65A7-4F4F-878C-2922B6EDD41D}"/>
    <cellStyle name="Normal 84 62 4" xfId="31755" xr:uid="{73955C40-CF42-4A3D-BAE1-6D2A6996819D}"/>
    <cellStyle name="Normal 84 62 5" xfId="37453" xr:uid="{C44F38C3-2EB0-4AF7-A15D-0FE04CEC3905}"/>
    <cellStyle name="Normal 84 7" xfId="11915" xr:uid="{926E081E-1186-4C53-A4CF-0CF02955B60F}"/>
    <cellStyle name="Normal 84 7 2" xfId="11916" xr:uid="{0E2F69F1-BE9B-484C-8D29-0597F74EA10C}"/>
    <cellStyle name="Normal 84 7 2 2" xfId="19523" xr:uid="{6991D83B-F1DE-4820-BE1E-F43400304875}"/>
    <cellStyle name="Normal 84 7 2 3" xfId="26059" xr:uid="{73CA73DD-5205-465B-8101-4E68EF046505}"/>
    <cellStyle name="Normal 84 7 2 4" xfId="31757" xr:uid="{025ACC36-3884-4321-A84B-FEFE3446C3AE}"/>
    <cellStyle name="Normal 84 7 2 5" xfId="37455" xr:uid="{BDF44615-23B6-423B-A4CF-F7B38E7F1144}"/>
    <cellStyle name="Normal 84 7 3" xfId="11917" xr:uid="{CDF4B390-34D7-4057-A407-CEFE780264CE}"/>
    <cellStyle name="Normal 84 7 4" xfId="11918" xr:uid="{FDE11D07-F3B7-4444-93CD-C65E631F2705}"/>
    <cellStyle name="Normal 84 7 5" xfId="19522" xr:uid="{B0B6D3F2-B7C9-40EF-916C-4467AAED2DBC}"/>
    <cellStyle name="Normal 84 7 6" xfId="26058" xr:uid="{DF16188B-D3F2-4897-BD67-42AA4FA2ABD5}"/>
    <cellStyle name="Normal 84 7 7" xfId="31756" xr:uid="{CA671E4F-AC7B-4FF7-AB25-9784A6496C09}"/>
    <cellStyle name="Normal 84 7 8" xfId="37454" xr:uid="{7505AEF8-A81F-47DD-8419-17A128E22AAD}"/>
    <cellStyle name="Normal 84 8" xfId="11919" xr:uid="{44F4EE52-DF02-474B-AC83-8009C04E2805}"/>
    <cellStyle name="Normal 84 8 2" xfId="11920" xr:uid="{F641E98C-9DEA-4565-819B-2A129ABA4848}"/>
    <cellStyle name="Normal 84 8 2 2" xfId="19525" xr:uid="{5E9E779D-4D08-4C98-BA06-AF5D5023C9EE}"/>
    <cellStyle name="Normal 84 8 2 3" xfId="26061" xr:uid="{41A77E21-1BC9-4016-9D1F-D74A3594A479}"/>
    <cellStyle name="Normal 84 8 2 4" xfId="31759" xr:uid="{7BCC4F58-06AB-4018-A8AB-C7AA66C40597}"/>
    <cellStyle name="Normal 84 8 2 5" xfId="37457" xr:uid="{66360AE7-F405-4410-A722-C716ED635EDE}"/>
    <cellStyle name="Normal 84 8 3" xfId="11921" xr:uid="{B155AC89-36FE-4586-948A-EE1260394393}"/>
    <cellStyle name="Normal 84 8 4" xfId="11922" xr:uid="{37C5C3F4-6E78-4EC3-A032-1A5193D191B4}"/>
    <cellStyle name="Normal 84 8 5" xfId="19524" xr:uid="{D2F8EF1C-1E0B-4F7A-A08C-57F570E776B4}"/>
    <cellStyle name="Normal 84 8 6" xfId="26060" xr:uid="{6A19A796-A591-4442-A27B-8336CCD0AEDE}"/>
    <cellStyle name="Normal 84 8 7" xfId="31758" xr:uid="{CF7A8C30-9CB3-4B79-B41A-A21E71EEC93A}"/>
    <cellStyle name="Normal 84 8 8" xfId="37456" xr:uid="{27790560-AAAB-48C3-A360-CDBC8456B9DD}"/>
    <cellStyle name="Normal 84 9" xfId="11923" xr:uid="{806B7CA9-3E60-4ACF-BB35-D1E13EA305C5}"/>
    <cellStyle name="Normal 84 9 2" xfId="11924" xr:uid="{A91806DD-B232-4775-902E-39080977F9A3}"/>
    <cellStyle name="Normal 84 9 2 2" xfId="19527" xr:uid="{FFF7957A-4294-4AFC-BE66-A75B6235B342}"/>
    <cellStyle name="Normal 84 9 2 3" xfId="26063" xr:uid="{7D13309D-BEB2-4596-9275-C5817DEB0FE3}"/>
    <cellStyle name="Normal 84 9 2 4" xfId="31761" xr:uid="{0DF26273-E441-4829-85AA-3EA70BCC17E5}"/>
    <cellStyle name="Normal 84 9 2 5" xfId="37459" xr:uid="{6CAE8DFD-78A8-49F9-B5C7-AB1C903690EC}"/>
    <cellStyle name="Normal 84 9 3" xfId="11925" xr:uid="{A13686D3-D64F-43C5-BB39-4FB72ADD09AA}"/>
    <cellStyle name="Normal 84 9 4" xfId="11926" xr:uid="{1C78D6B9-3B08-448F-B7DB-D391E9380156}"/>
    <cellStyle name="Normal 84 9 5" xfId="19526" xr:uid="{C340DA2F-F33F-4F5A-960F-514C0265DE15}"/>
    <cellStyle name="Normal 84 9 6" xfId="26062" xr:uid="{A0CD9C9E-BD62-434F-9971-BDBBB7F72E64}"/>
    <cellStyle name="Normal 84 9 7" xfId="31760" xr:uid="{C9B547B4-F17C-4F42-B44A-13834F0C29BE}"/>
    <cellStyle name="Normal 84 9 8" xfId="37458" xr:uid="{F167948E-139A-4C56-83C1-F94BF193FB4D}"/>
    <cellStyle name="Normal 85" xfId="1264" xr:uid="{4AB60C0C-CD0B-4063-B427-498BE177C858}"/>
    <cellStyle name="Normal 85 2" xfId="1265" xr:uid="{90DC7763-41AE-4CF4-89D7-A58046D2A6F7}"/>
    <cellStyle name="Normal 85 3" xfId="11927" xr:uid="{E9D3E131-EFB5-4F48-B07D-B72D7981F44B}"/>
    <cellStyle name="Normal 85 4" xfId="11928" xr:uid="{2DC5881C-9F5D-43DF-AF83-90728A74C3AA}"/>
    <cellStyle name="Normal 85 4 2" xfId="11929" xr:uid="{88BE4606-AF53-417A-B833-0EA9F609221E}"/>
    <cellStyle name="Normal 85 4 3" xfId="11930" xr:uid="{274F7503-C3DA-4DB7-B345-43C497AEA9A5}"/>
    <cellStyle name="Normal 85 4 3 2" xfId="11931" xr:uid="{7EFADB15-3176-4867-858A-95493E8EABA8}"/>
    <cellStyle name="Normal 85 4 3 3" xfId="11932" xr:uid="{D625886C-FFE4-4004-9D76-934CE7C1D435}"/>
    <cellStyle name="Normal 85 4 3 4" xfId="11933" xr:uid="{02609CA2-3252-4690-8781-EA6EB0A1C65D}"/>
    <cellStyle name="Normal 85 5" xfId="11934" xr:uid="{D9ACFDC2-C714-4C05-BA54-DBF18C7A5DA9}"/>
    <cellStyle name="Normal 86" xfId="1266" xr:uid="{5D233BB3-56FA-4F10-B4AE-440FC36B33A1}"/>
    <cellStyle name="Normal 86 2" xfId="11935" xr:uid="{700D86C3-A7C1-4F00-A85D-5C148759D049}"/>
    <cellStyle name="Normal 86 3" xfId="11936" xr:uid="{2E6764D1-C481-4DB1-969B-091CFBC67D51}"/>
    <cellStyle name="Normal 86 4" xfId="11937" xr:uid="{C3EFDD19-1998-4E15-9D4F-B848AC652529}"/>
    <cellStyle name="Normal 86 4 2" xfId="11938" xr:uid="{1D5222D9-B665-4613-847F-08EB436DF51D}"/>
    <cellStyle name="Normal 86 4 3" xfId="11939" xr:uid="{37F6E565-7358-4F08-A439-C8A1931AC18F}"/>
    <cellStyle name="Normal 86 4 3 2" xfId="11940" xr:uid="{15F4E2E2-57F4-457F-A728-A5F7E6DF6FD3}"/>
    <cellStyle name="Normal 86 4 3 3" xfId="11941" xr:uid="{4E7F4335-C343-481E-B3E9-6F38707E419C}"/>
    <cellStyle name="Normal 86 4 3 4" xfId="11942" xr:uid="{FDF6A6B8-C310-44BB-B1E4-036AE49EDB3D}"/>
    <cellStyle name="Normal 86 5" xfId="11943" xr:uid="{819FCE75-2B66-4A2A-A84C-8A8DEC74E627}"/>
    <cellStyle name="Normal 87" xfId="1267" xr:uid="{D990307E-7D18-4213-B5A0-42516A0AABA7}"/>
    <cellStyle name="Normal 87 2" xfId="1268" xr:uid="{72468947-3221-45E4-B2BD-FB77D0E71B27}"/>
    <cellStyle name="Normal 87 3" xfId="11944" xr:uid="{D8316D52-D6A7-402A-B06E-436C319FCBF8}"/>
    <cellStyle name="Normal 87 4" xfId="11945" xr:uid="{9C9F6FA6-0133-4355-AB31-BF326FF3C5C2}"/>
    <cellStyle name="Normal 87 4 2" xfId="11946" xr:uid="{65FEB1AB-9A16-44C1-A3EE-7189D581489D}"/>
    <cellStyle name="Normal 87 4 3" xfId="11947" xr:uid="{3E104BF1-F4F4-465C-893F-355A007C34F1}"/>
    <cellStyle name="Normal 87 4 3 2" xfId="11948" xr:uid="{7EDE7CA2-41C3-40F5-9A5B-864F223E0FA4}"/>
    <cellStyle name="Normal 87 4 3 3" xfId="11949" xr:uid="{5A8FCC96-DF7D-4038-9056-BB10996D4566}"/>
    <cellStyle name="Normal 87 4 3 4" xfId="11950" xr:uid="{609DC7A8-71F5-43CC-8FA0-A99D2B6DC9B0}"/>
    <cellStyle name="Normal 87 5" xfId="11951" xr:uid="{A571EEAA-6F1A-4E0A-A0D1-65EDF5402E56}"/>
    <cellStyle name="Normal 88" xfId="1269" xr:uid="{8BCFD4E7-27DA-44ED-B101-D3DF3C072D45}"/>
    <cellStyle name="Normal 88 2" xfId="1270" xr:uid="{75D16B89-80F7-471A-B83E-87E8910F227A}"/>
    <cellStyle name="Normal 88 3" xfId="11952" xr:uid="{B10F577A-49D0-4257-BDE2-57A031A9DB57}"/>
    <cellStyle name="Normal 88 4" xfId="11953" xr:uid="{B8D797D3-2E75-45BC-94CF-F9A5F30E1CB2}"/>
    <cellStyle name="Normal 88 4 2" xfId="11954" xr:uid="{0BA8978F-4093-4D21-ABBB-8612C4C78E96}"/>
    <cellStyle name="Normal 88 4 3" xfId="11955" xr:uid="{8F1DD850-998D-42DD-8970-37E49940C861}"/>
    <cellStyle name="Normal 88 4 3 2" xfId="11956" xr:uid="{B7882EB9-6BC7-4FF1-8C55-CDCA83CC8749}"/>
    <cellStyle name="Normal 88 4 3 3" xfId="11957" xr:uid="{5F1675AD-FC5B-4A23-955A-542938EB04E0}"/>
    <cellStyle name="Normal 88 4 3 4" xfId="11958" xr:uid="{B44ED867-5783-4F2D-B506-4C283D25348F}"/>
    <cellStyle name="Normal 88 5" xfId="11959" xr:uid="{8EF82B71-2B32-4F35-8E8F-B3802CD97D71}"/>
    <cellStyle name="Normal 89" xfId="1271" xr:uid="{C5868F50-009A-4E85-88C4-C19C66416D7B}"/>
    <cellStyle name="Normal 89 2" xfId="1272" xr:uid="{78832DEF-A0A1-4B9A-B678-6FBD590A6EB6}"/>
    <cellStyle name="Normal 89 3" xfId="11960" xr:uid="{AA636AA8-9D00-4CD3-91AF-49AB80C381A8}"/>
    <cellStyle name="Normal 89 4" xfId="11961" xr:uid="{4F6E3B69-6D67-4995-9EC5-8ADB34B6F93A}"/>
    <cellStyle name="Normal 89 4 2" xfId="11962" xr:uid="{18E53001-D5D8-4463-B19B-FE5F1B89A8C6}"/>
    <cellStyle name="Normal 89 4 3" xfId="11963" xr:uid="{EA88DD02-B1DE-43AC-95B3-9A51C6969CF8}"/>
    <cellStyle name="Normal 89 4 3 2" xfId="11964" xr:uid="{CF318256-1021-4F86-9FC3-313C5CD1C667}"/>
    <cellStyle name="Normal 89 4 3 3" xfId="11965" xr:uid="{55319801-B7F6-4B18-8644-BC83C8DBE101}"/>
    <cellStyle name="Normal 89 4 3 4" xfId="11966" xr:uid="{EAD36071-2143-467E-922D-C02876C5326E}"/>
    <cellStyle name="Normal 89 5" xfId="11967" xr:uid="{4C4727E3-131E-4A91-B447-79707C8246F0}"/>
    <cellStyle name="Normal 9" xfId="1273" xr:uid="{6E12C361-56A9-4031-AEF4-6F5FA27D8D32}"/>
    <cellStyle name="Normal 9 10" xfId="11968" xr:uid="{0C7A25E5-429A-4297-8BAA-327AA4EA01F9}"/>
    <cellStyle name="Normal 9 10 2" xfId="11969" xr:uid="{B1664301-9CE8-4C4B-B7DD-6FB46D42A016}"/>
    <cellStyle name="Normal 9 10 2 2" xfId="19529" xr:uid="{DF63A435-E7BA-47DB-B12C-69007A5C7C18}"/>
    <cellStyle name="Normal 9 10 2 3" xfId="26065" xr:uid="{9E8BDB36-E082-4171-8FF7-B3FBF7EE8F37}"/>
    <cellStyle name="Normal 9 10 2 4" xfId="31763" xr:uid="{6C74296A-6239-4D27-96C1-285D6031841B}"/>
    <cellStyle name="Normal 9 10 2 5" xfId="37461" xr:uid="{80169E99-C541-42D0-8B17-AA69AB1E7FAC}"/>
    <cellStyle name="Normal 9 10 3" xfId="11970" xr:uid="{20ED648A-006C-4966-8E5B-20FA06A8F27F}"/>
    <cellStyle name="Normal 9 10 4" xfId="11971" xr:uid="{11D7583F-E3A6-4B5A-BEC1-BD132E3452D9}"/>
    <cellStyle name="Normal 9 10 5" xfId="19528" xr:uid="{7AA26BBE-05A6-4B21-A8A2-6CE25C609D60}"/>
    <cellStyle name="Normal 9 10 6" xfId="26064" xr:uid="{DB5DF214-F52F-4633-86AA-53543881DC5E}"/>
    <cellStyle name="Normal 9 10 7" xfId="31762" xr:uid="{B16F76C7-E6BB-4185-A23A-3F7B605277D6}"/>
    <cellStyle name="Normal 9 10 8" xfId="37460" xr:uid="{98C32964-D129-492A-8052-4B4D13667FA1}"/>
    <cellStyle name="Normal 9 11" xfId="11972" xr:uid="{400085FF-F6D9-4DDA-BFC0-2163D42CCDCF}"/>
    <cellStyle name="Normal 9 11 2" xfId="11973" xr:uid="{65A16A0A-5895-4033-BAAA-9610524ECCF8}"/>
    <cellStyle name="Normal 9 11 2 2" xfId="19531" xr:uid="{343ABABC-C6D4-4CB9-871A-CE3891A9B2D9}"/>
    <cellStyle name="Normal 9 11 2 3" xfId="26067" xr:uid="{2FBCC2F4-2051-4F21-9C56-D2D69BCC4D3D}"/>
    <cellStyle name="Normal 9 11 2 4" xfId="31765" xr:uid="{140F9530-1B5A-4868-B37F-4A78DEABA0FC}"/>
    <cellStyle name="Normal 9 11 2 5" xfId="37463" xr:uid="{F86F357E-DA0F-4754-9508-E758EF7D40AB}"/>
    <cellStyle name="Normal 9 11 3" xfId="11974" xr:uid="{A81F0612-7704-4149-B3BC-D22818C7A9A7}"/>
    <cellStyle name="Normal 9 11 4" xfId="11975" xr:uid="{2EC8F6F6-6812-4367-A73D-7149647C96E8}"/>
    <cellStyle name="Normal 9 11 5" xfId="19530" xr:uid="{8C1DC56D-83C7-437F-A058-5C3156140A03}"/>
    <cellStyle name="Normal 9 11 6" xfId="26066" xr:uid="{C6071E7E-675A-4985-A967-788B002A300D}"/>
    <cellStyle name="Normal 9 11 7" xfId="31764" xr:uid="{BB7B661B-BB2C-40C6-AD1E-685EB2DD7069}"/>
    <cellStyle name="Normal 9 11 8" xfId="37462" xr:uid="{337E49CE-0A9E-43FB-A300-721112F27AC8}"/>
    <cellStyle name="Normal 9 12" xfId="11976" xr:uid="{6D9E478F-4523-4F4B-80CA-3096D2480912}"/>
    <cellStyle name="Normal 9 12 2" xfId="11977" xr:uid="{6E2BEC95-C986-4109-A407-6AE57E3324C9}"/>
    <cellStyle name="Normal 9 12 2 2" xfId="19533" xr:uid="{97165B80-A834-428F-87FC-52FA6AA2506F}"/>
    <cellStyle name="Normal 9 12 2 3" xfId="26069" xr:uid="{3A1B279D-93E7-4A78-A7C6-E4562D9710BE}"/>
    <cellStyle name="Normal 9 12 2 4" xfId="31767" xr:uid="{E6CD4CE3-4CFB-4BAE-BFBB-5128FC378120}"/>
    <cellStyle name="Normal 9 12 2 5" xfId="37465" xr:uid="{DC70612D-6D58-4D8E-A6B2-7691D103F83E}"/>
    <cellStyle name="Normal 9 12 3" xfId="11978" xr:uid="{87A6B6BE-EA5E-4E51-B116-D219CC051A58}"/>
    <cellStyle name="Normal 9 12 4" xfId="11979" xr:uid="{0EBF8DDD-DAC6-401F-9B62-1C9285963AB4}"/>
    <cellStyle name="Normal 9 12 5" xfId="19532" xr:uid="{0BC1A915-7EEC-48A2-9A86-B194E36D3F93}"/>
    <cellStyle name="Normal 9 12 6" xfId="26068" xr:uid="{0E50A701-26C4-4C1F-ADFF-1450141037F9}"/>
    <cellStyle name="Normal 9 12 7" xfId="31766" xr:uid="{ED0E2FE7-6686-49C5-B53C-826B47A94085}"/>
    <cellStyle name="Normal 9 12 8" xfId="37464" xr:uid="{C8E0FD88-BE29-438A-9B94-02D00E32FE57}"/>
    <cellStyle name="Normal 9 13" xfId="11980" xr:uid="{297B9E82-8A39-4D0C-87C6-6732606DD300}"/>
    <cellStyle name="Normal 9 13 2" xfId="11981" xr:uid="{1FE0488C-DFAA-4FA9-86C0-51EB67F7A00A}"/>
    <cellStyle name="Normal 9 13 2 2" xfId="19535" xr:uid="{F2236C69-18ED-4228-B616-F87045130296}"/>
    <cellStyle name="Normal 9 13 2 3" xfId="26071" xr:uid="{0915F5D0-2020-4D46-960A-AFA180726F32}"/>
    <cellStyle name="Normal 9 13 2 4" xfId="31769" xr:uid="{2E957343-6024-4403-8692-D67DCAAED2F4}"/>
    <cellStyle name="Normal 9 13 2 5" xfId="37467" xr:uid="{B8B17A5B-8B85-46BD-A9C5-FA6F2A6EFB2B}"/>
    <cellStyle name="Normal 9 13 3" xfId="11982" xr:uid="{DC3DE1F8-D51F-406F-BC9A-43F8344A6710}"/>
    <cellStyle name="Normal 9 13 4" xfId="11983" xr:uid="{FDB2AECD-2B1E-49ED-BC89-87BA143F35C1}"/>
    <cellStyle name="Normal 9 13 5" xfId="19534" xr:uid="{DC4C57AE-4528-40C1-93FA-C95838721637}"/>
    <cellStyle name="Normal 9 13 6" xfId="26070" xr:uid="{3BCB59D1-984B-4476-A3EB-0D62290698F2}"/>
    <cellStyle name="Normal 9 13 7" xfId="31768" xr:uid="{687ACD59-9893-47CC-B022-F481EF51D59C}"/>
    <cellStyle name="Normal 9 13 8" xfId="37466" xr:uid="{7FE6188D-6F89-49B6-8AF3-7B5F3BA9E91B}"/>
    <cellStyle name="Normal 9 14" xfId="11984" xr:uid="{78658334-57FE-4519-BBA8-AE210548C5EB}"/>
    <cellStyle name="Normal 9 14 2" xfId="11985" xr:uid="{7CFA703C-DC48-4A20-9F94-0D7556355F41}"/>
    <cellStyle name="Normal 9 14 2 2" xfId="19537" xr:uid="{43F4AF33-980D-46D5-A2C2-98F82D4AAF68}"/>
    <cellStyle name="Normal 9 14 2 3" xfId="26073" xr:uid="{2493116B-B8BA-40D7-B48C-89E10F9ACBE4}"/>
    <cellStyle name="Normal 9 14 2 4" xfId="31771" xr:uid="{7987B278-1466-420F-A6C4-40F8120D403A}"/>
    <cellStyle name="Normal 9 14 2 5" xfId="37469" xr:uid="{5E930361-8EBB-4123-BE1E-42B0779F3EBA}"/>
    <cellStyle name="Normal 9 14 3" xfId="11986" xr:uid="{13BE36C4-7C6A-47A4-91F5-E7554D16A8B4}"/>
    <cellStyle name="Normal 9 14 4" xfId="11987" xr:uid="{3EF96388-3AE8-488F-8525-54808687691C}"/>
    <cellStyle name="Normal 9 14 5" xfId="19536" xr:uid="{69EA6E0E-2429-44C2-9405-E91600AD90AA}"/>
    <cellStyle name="Normal 9 14 6" xfId="26072" xr:uid="{C0F3B650-0EFA-4F85-A741-00C6E3675B2D}"/>
    <cellStyle name="Normal 9 14 7" xfId="31770" xr:uid="{3C2C2EC3-3F1D-46C3-8EC2-BDB5A0DB83E0}"/>
    <cellStyle name="Normal 9 14 8" xfId="37468" xr:uid="{487CEC04-80D3-4C68-9C56-37AB41CB0634}"/>
    <cellStyle name="Normal 9 15" xfId="11988" xr:uid="{B48C85EA-BDA5-4CF9-944B-14F82400370B}"/>
    <cellStyle name="Normal 9 15 2" xfId="11989" xr:uid="{8DBE5006-50CF-4851-BA03-EC771F97C5D5}"/>
    <cellStyle name="Normal 9 15 2 2" xfId="19539" xr:uid="{BD1C728B-1EF8-4E89-B851-8C756CF5E76C}"/>
    <cellStyle name="Normal 9 15 2 3" xfId="26075" xr:uid="{688B198D-1E08-4972-9F24-402F2F8E319E}"/>
    <cellStyle name="Normal 9 15 2 4" xfId="31773" xr:uid="{4B3FB950-B54F-4598-B8D9-1AF8E663E2C6}"/>
    <cellStyle name="Normal 9 15 2 5" xfId="37471" xr:uid="{A471689C-32BA-4BB2-BB57-3214D2BE9D57}"/>
    <cellStyle name="Normal 9 15 3" xfId="11990" xr:uid="{91FBD15D-EEC3-4605-B016-38E1179FC9EB}"/>
    <cellStyle name="Normal 9 15 4" xfId="11991" xr:uid="{3569D35B-647A-4E06-997B-095292C51DBC}"/>
    <cellStyle name="Normal 9 15 5" xfId="19538" xr:uid="{283D902E-4C55-4FD4-BBB2-05B6D76BCABC}"/>
    <cellStyle name="Normal 9 15 6" xfId="26074" xr:uid="{FF5C4B03-9DE2-4DCE-BDC3-C635363F1E06}"/>
    <cellStyle name="Normal 9 15 7" xfId="31772" xr:uid="{D9DFAAF1-8D40-4088-BB81-4A3643FFD5CC}"/>
    <cellStyle name="Normal 9 15 8" xfId="37470" xr:uid="{F5D0752E-7471-40AF-8284-BD53533FFF43}"/>
    <cellStyle name="Normal 9 16" xfId="11992" xr:uid="{8FCFEEE9-4CA1-4792-982D-F2E3A56969DE}"/>
    <cellStyle name="Normal 9 16 2" xfId="11993" xr:uid="{9A8CF3DE-EBB1-4718-ABB2-86C59C9091EE}"/>
    <cellStyle name="Normal 9 16 2 2" xfId="19541" xr:uid="{013C33A3-FB94-4FF9-84D8-1B529A2FC093}"/>
    <cellStyle name="Normal 9 16 2 3" xfId="26077" xr:uid="{1A8B0A06-B408-4937-8978-1BD47510E890}"/>
    <cellStyle name="Normal 9 16 2 4" xfId="31775" xr:uid="{CE5D0944-45E5-4710-826C-E51F8E053D2C}"/>
    <cellStyle name="Normal 9 16 2 5" xfId="37473" xr:uid="{00A64848-EA27-430C-99BE-7A292B7AEC25}"/>
    <cellStyle name="Normal 9 16 3" xfId="11994" xr:uid="{A05C9A20-EC58-45CB-B846-984F84ACFB66}"/>
    <cellStyle name="Normal 9 16 4" xfId="11995" xr:uid="{7CF050C4-6AA3-4C82-AB8B-A451BE4DFE8C}"/>
    <cellStyle name="Normal 9 16 5" xfId="19540" xr:uid="{05ECAFC0-2A13-473E-A426-9801CA083A56}"/>
    <cellStyle name="Normal 9 16 6" xfId="26076" xr:uid="{FE60AB29-833C-4F87-B0E4-4F78758C2652}"/>
    <cellStyle name="Normal 9 16 7" xfId="31774" xr:uid="{28BC5BC5-1351-4F93-854B-8BD76FA4B993}"/>
    <cellStyle name="Normal 9 16 8" xfId="37472" xr:uid="{88D25399-042C-403A-A66C-18303E22376B}"/>
    <cellStyle name="Normal 9 17" xfId="11996" xr:uid="{14C6B3BF-81E8-4D78-BBD0-E30A6EAD73E8}"/>
    <cellStyle name="Normal 9 17 2" xfId="11997" xr:uid="{CD544A8D-D250-45FE-BDFC-EF6523631329}"/>
    <cellStyle name="Normal 9 17 2 2" xfId="19543" xr:uid="{316425D9-E53F-4E07-99AE-43D22CC09B7C}"/>
    <cellStyle name="Normal 9 17 2 3" xfId="26079" xr:uid="{0B069DA3-1D7B-4227-8046-E83F5CE66FC3}"/>
    <cellStyle name="Normal 9 17 2 4" xfId="31777" xr:uid="{3121943B-040F-47CF-9C9C-3E5C68708340}"/>
    <cellStyle name="Normal 9 17 2 5" xfId="37475" xr:uid="{3C72AFA3-B175-4FBD-8E2B-B99A223C054B}"/>
    <cellStyle name="Normal 9 17 3" xfId="11998" xr:uid="{348E03E9-1093-4CD7-BC71-9287BEFECE96}"/>
    <cellStyle name="Normal 9 17 4" xfId="11999" xr:uid="{2544576F-032F-4813-AC61-1DDFAFFFBBC1}"/>
    <cellStyle name="Normal 9 17 5" xfId="19542" xr:uid="{A9A96938-6D34-4416-BC75-7C171D9DE9B8}"/>
    <cellStyle name="Normal 9 17 6" xfId="26078" xr:uid="{84D48DC2-7FB5-43A2-A0DC-9A98FDD0C3CE}"/>
    <cellStyle name="Normal 9 17 7" xfId="31776" xr:uid="{99C0958A-F03F-4399-B4D3-B25412552AD1}"/>
    <cellStyle name="Normal 9 17 8" xfId="37474" xr:uid="{ECC29D4D-3002-46EA-BF47-025965DC35CA}"/>
    <cellStyle name="Normal 9 18" xfId="12000" xr:uid="{CAF3CE22-43DF-41B5-9B46-60D5C46AB2CC}"/>
    <cellStyle name="Normal 9 18 2" xfId="12001" xr:uid="{41BEB7D4-BB63-4F00-8678-9906448F5F63}"/>
    <cellStyle name="Normal 9 18 2 2" xfId="19545" xr:uid="{E42518DB-3063-4C31-ABF5-6A32C7E3BDFC}"/>
    <cellStyle name="Normal 9 18 2 3" xfId="26081" xr:uid="{107C4AB9-2C7A-49BC-97FE-5ED0B134B044}"/>
    <cellStyle name="Normal 9 18 2 4" xfId="31779" xr:uid="{8AD52940-9164-4CFE-BB8F-1639A9A5E91D}"/>
    <cellStyle name="Normal 9 18 2 5" xfId="37477" xr:uid="{CC198245-1FAB-45E9-A310-D552FD903427}"/>
    <cellStyle name="Normal 9 18 3" xfId="12002" xr:uid="{0DF934EC-982B-4CD8-A748-642194C08DAE}"/>
    <cellStyle name="Normal 9 18 4" xfId="12003" xr:uid="{F2A31A48-604C-4020-802A-16229429FD74}"/>
    <cellStyle name="Normal 9 18 5" xfId="19544" xr:uid="{07AEFF98-5971-4CA9-B0A6-9CFCD3DF5542}"/>
    <cellStyle name="Normal 9 18 6" xfId="26080" xr:uid="{B4D22502-72AF-41FD-9F0E-C8327EC92D9A}"/>
    <cellStyle name="Normal 9 18 7" xfId="31778" xr:uid="{5E194B2E-DBBC-461D-A982-BA5A4871A72F}"/>
    <cellStyle name="Normal 9 18 8" xfId="37476" xr:uid="{2338F439-B994-4C45-B152-BEFEA5865DCD}"/>
    <cellStyle name="Normal 9 19" xfId="12004" xr:uid="{5504D48E-A2A2-4C7C-A376-56A50C9FE43A}"/>
    <cellStyle name="Normal 9 19 2" xfId="12005" xr:uid="{89565CBA-B068-4231-ACA6-D2EAEA794072}"/>
    <cellStyle name="Normal 9 19 2 2" xfId="19547" xr:uid="{6970736E-D612-4C16-8EAB-B6ED2E9100B0}"/>
    <cellStyle name="Normal 9 19 2 3" xfId="26083" xr:uid="{7CCB4648-E5C0-41F0-A4F6-63C7E56EC7D8}"/>
    <cellStyle name="Normal 9 19 2 4" xfId="31781" xr:uid="{8D7E55B5-BAAD-4A9D-86B7-2EBBFF2802D0}"/>
    <cellStyle name="Normal 9 19 2 5" xfId="37479" xr:uid="{B96C4647-AE98-4EED-85B3-8C073979FC31}"/>
    <cellStyle name="Normal 9 19 3" xfId="12006" xr:uid="{7643CA8C-7FC9-4F14-A452-F285B68BEF18}"/>
    <cellStyle name="Normal 9 19 4" xfId="12007" xr:uid="{F3E91DE0-4133-4516-97D3-473AA0D28B06}"/>
    <cellStyle name="Normal 9 19 5" xfId="19546" xr:uid="{F46305DD-F43C-4AF4-9FAD-F3DDF2268825}"/>
    <cellStyle name="Normal 9 19 6" xfId="26082" xr:uid="{FFC7A9D2-FF24-42F0-A3B1-EF42D2093938}"/>
    <cellStyle name="Normal 9 19 7" xfId="31780" xr:uid="{052E75E4-E46C-4C78-8157-C274E43D72D8}"/>
    <cellStyle name="Normal 9 19 8" xfId="37478" xr:uid="{ABD44898-F46D-4EBA-81F7-C2BF2EB05434}"/>
    <cellStyle name="Normal 9 2" xfId="1274" xr:uid="{B369B284-E072-4E31-B3E6-F3379D2BF185}"/>
    <cellStyle name="Normal 9 2 2" xfId="12008" xr:uid="{589C75A8-B105-4FFA-AA34-75CEDB50A527}"/>
    <cellStyle name="Normal 9 2 2 2" xfId="12009" xr:uid="{481F1B97-C64D-407F-8FE3-CD3B2562F4C3}"/>
    <cellStyle name="Normal 9 2 3" xfId="12010" xr:uid="{E96A55AD-C84C-4AFD-819B-ACDA2BEE4527}"/>
    <cellStyle name="Normal 9 2 3 2" xfId="19548" xr:uid="{E8F435C6-C6B1-4B24-8798-BDF97EACF5E9}"/>
    <cellStyle name="Normal 9 2 3 3" xfId="26084" xr:uid="{B17981E4-B65E-4EB9-A9D0-C5398307F0E6}"/>
    <cellStyle name="Normal 9 2 3 4" xfId="31782" xr:uid="{428E231D-D9F0-4E04-ACCC-BD4601C7BE75}"/>
    <cellStyle name="Normal 9 2 3 5" xfId="37480" xr:uid="{B5C7E781-2F49-4015-B3EA-68CD5FB9329E}"/>
    <cellStyle name="Normal 9 2 4" xfId="12011" xr:uid="{8652127E-B7B6-4EB1-890A-FAE4D72ED309}"/>
    <cellStyle name="Normal 9 20" xfId="12012" xr:uid="{AE83A8A8-80EA-45CA-BCCA-0FFA6DB7CBBC}"/>
    <cellStyle name="Normal 9 20 2" xfId="12013" xr:uid="{339AE1F6-1601-4093-BAA5-ACD4E4CE0C6F}"/>
    <cellStyle name="Normal 9 20 2 2" xfId="19550" xr:uid="{F9FC98DF-4BED-485F-BCB6-B0ED4FEAD6FA}"/>
    <cellStyle name="Normal 9 20 2 3" xfId="26086" xr:uid="{4E09D6E6-4F7C-48DE-95BC-67F53DEBD37B}"/>
    <cellStyle name="Normal 9 20 2 4" xfId="31784" xr:uid="{82057480-1F2A-4EB2-980F-0F1A4C85533D}"/>
    <cellStyle name="Normal 9 20 2 5" xfId="37482" xr:uid="{CA15BC32-258C-4A0F-9D96-4241E3014714}"/>
    <cellStyle name="Normal 9 20 3" xfId="12014" xr:uid="{56B3CF44-24D7-40C5-9E24-87791F2873E2}"/>
    <cellStyle name="Normal 9 20 4" xfId="12015" xr:uid="{BAF76A96-F590-4087-8DDD-0DA2BC7E56F8}"/>
    <cellStyle name="Normal 9 20 5" xfId="19549" xr:uid="{B67F1933-001C-450E-82DC-1D6F301EF0A8}"/>
    <cellStyle name="Normal 9 20 6" xfId="26085" xr:uid="{6410604B-2B16-4D1C-8D3B-AA8C777220A6}"/>
    <cellStyle name="Normal 9 20 7" xfId="31783" xr:uid="{6EA88110-8C80-4D11-BC4E-F3D4674334E9}"/>
    <cellStyle name="Normal 9 20 8" xfId="37481" xr:uid="{951147BF-602E-4B18-B3EB-2F2D99D7215F}"/>
    <cellStyle name="Normal 9 21" xfId="12016" xr:uid="{CF8ED6CF-9D19-4B89-9A49-E8369DCCD773}"/>
    <cellStyle name="Normal 9 21 2" xfId="12017" xr:uid="{99452FA0-D02C-4DC8-A7A4-B455B7715F4D}"/>
    <cellStyle name="Normal 9 21 2 2" xfId="19552" xr:uid="{113F9675-70A0-46BC-AD40-2CEC42C1F9F8}"/>
    <cellStyle name="Normal 9 21 2 3" xfId="26088" xr:uid="{7E60DEDF-0FF6-4E2C-B0C9-B4BCD8BA5310}"/>
    <cellStyle name="Normal 9 21 2 4" xfId="31786" xr:uid="{62CFE2D6-DB09-4854-8F8B-2380C9D86509}"/>
    <cellStyle name="Normal 9 21 2 5" xfId="37484" xr:uid="{76EC9FAA-01E0-4513-8436-A06E45474033}"/>
    <cellStyle name="Normal 9 21 3" xfId="12018" xr:uid="{67F6CE61-731F-49AF-9D35-5243A67B51C6}"/>
    <cellStyle name="Normal 9 21 4" xfId="12019" xr:uid="{4E6ED2B9-F1B0-4E6D-BF81-70A1A20F7EE2}"/>
    <cellStyle name="Normal 9 21 5" xfId="19551" xr:uid="{E7BECF25-CB02-42F0-BD17-477ED2A14F20}"/>
    <cellStyle name="Normal 9 21 6" xfId="26087" xr:uid="{C29B14F2-9B79-468C-9393-D422F6049684}"/>
    <cellStyle name="Normal 9 21 7" xfId="31785" xr:uid="{548A94D0-E6B6-4516-8EC2-46A9CCB18F85}"/>
    <cellStyle name="Normal 9 21 8" xfId="37483" xr:uid="{0011586E-6717-4EB9-9C12-C25DC81DA13A}"/>
    <cellStyle name="Normal 9 22" xfId="12020" xr:uid="{1E68E498-7631-437F-B48A-3FCA10EBD319}"/>
    <cellStyle name="Normal 9 22 2" xfId="12021" xr:uid="{75985D54-3601-4C52-A6CF-365E158F4C99}"/>
    <cellStyle name="Normal 9 22 2 2" xfId="19554" xr:uid="{75D6FCF9-9923-4B40-AF91-2942DA876806}"/>
    <cellStyle name="Normal 9 22 2 3" xfId="26090" xr:uid="{F3E226B5-A218-4ACB-9845-D04CDD17724A}"/>
    <cellStyle name="Normal 9 22 2 4" xfId="31788" xr:uid="{A447A0A7-F200-43AB-80AB-9D92336F8D18}"/>
    <cellStyle name="Normal 9 22 2 5" xfId="37486" xr:uid="{6176CFA3-C5B6-4609-A423-A61117BB18C1}"/>
    <cellStyle name="Normal 9 22 3" xfId="12022" xr:uid="{300BC070-2025-46FD-9FBB-BB7481D3C682}"/>
    <cellStyle name="Normal 9 22 4" xfId="12023" xr:uid="{5797D633-04FD-4262-BF8D-5AF83AD9F72C}"/>
    <cellStyle name="Normal 9 22 5" xfId="19553" xr:uid="{D549E513-D540-428F-B970-8C2122E361E7}"/>
    <cellStyle name="Normal 9 22 6" xfId="26089" xr:uid="{F2B62980-9FF2-45ED-AC11-15154CFC498D}"/>
    <cellStyle name="Normal 9 22 7" xfId="31787" xr:uid="{FE29B6A1-3407-4D94-82C4-7ED8E07A6248}"/>
    <cellStyle name="Normal 9 22 8" xfId="37485" xr:uid="{101BD6FE-C5CC-4C27-9BC4-3E41D5D70088}"/>
    <cellStyle name="Normal 9 23" xfId="12024" xr:uid="{95928E71-D19F-423A-B625-1D817C1AF0CC}"/>
    <cellStyle name="Normal 9 23 2" xfId="12025" xr:uid="{C8B17E50-820E-4CFF-9A3A-EF2132A50B00}"/>
    <cellStyle name="Normal 9 23 2 2" xfId="19556" xr:uid="{D45D85A6-6241-4B24-8FAE-AB79583A945F}"/>
    <cellStyle name="Normal 9 23 2 3" xfId="26092" xr:uid="{EB8070C3-4B21-4C03-81B3-DFC9B4E98229}"/>
    <cellStyle name="Normal 9 23 2 4" xfId="31790" xr:uid="{2E63C828-72FC-4AE2-AD76-4A477E64316C}"/>
    <cellStyle name="Normal 9 23 2 5" xfId="37488" xr:uid="{8A564209-DDA5-4350-AA31-55ADD33622CD}"/>
    <cellStyle name="Normal 9 23 3" xfId="12026" xr:uid="{ED953536-266B-4E3C-B8DB-3FE1E16AE205}"/>
    <cellStyle name="Normal 9 23 4" xfId="12027" xr:uid="{E45E71D1-4F34-44E1-B0E5-D1F50194AD90}"/>
    <cellStyle name="Normal 9 23 5" xfId="19555" xr:uid="{A8026EBD-4970-43CE-815F-CDDE689882DB}"/>
    <cellStyle name="Normal 9 23 6" xfId="26091" xr:uid="{89A9F294-799B-4C93-8B26-D9CCD584EC9C}"/>
    <cellStyle name="Normal 9 23 7" xfId="31789" xr:uid="{DF0A9647-622A-4B7F-98AE-F3CE0ABB5D8B}"/>
    <cellStyle name="Normal 9 23 8" xfId="37487" xr:uid="{853F0597-5B0F-41AE-8C02-3DCFAFF381A5}"/>
    <cellStyle name="Normal 9 24" xfId="12028" xr:uid="{E82C1F6A-CBE6-431D-981B-450F30053A25}"/>
    <cellStyle name="Normal 9 24 2" xfId="12029" xr:uid="{CDF940E1-011D-4611-B015-794529F6BBB9}"/>
    <cellStyle name="Normal 9 24 2 2" xfId="19558" xr:uid="{80EFE852-60C7-43AC-8315-4366A888270E}"/>
    <cellStyle name="Normal 9 24 2 3" xfId="26094" xr:uid="{C63DC197-2DEC-4537-B2AE-A1BF7D381882}"/>
    <cellStyle name="Normal 9 24 2 4" xfId="31792" xr:uid="{CBEFBABA-46F1-4E5D-A41C-96EB714C9314}"/>
    <cellStyle name="Normal 9 24 2 5" xfId="37490" xr:uid="{3407E3A7-5510-4786-893C-C13AB6296387}"/>
    <cellStyle name="Normal 9 24 3" xfId="12030" xr:uid="{32A554EC-A28D-448A-87CB-8F5978C02923}"/>
    <cellStyle name="Normal 9 24 4" xfId="12031" xr:uid="{DF3F15AD-4374-42A0-BB7A-F6C59811882E}"/>
    <cellStyle name="Normal 9 24 5" xfId="19557" xr:uid="{9FD6EB17-F285-40C5-A3ED-2AF83BB4FF24}"/>
    <cellStyle name="Normal 9 24 6" xfId="26093" xr:uid="{D19AB151-FEC1-4191-9ECC-4854DDEE7496}"/>
    <cellStyle name="Normal 9 24 7" xfId="31791" xr:uid="{652A6BAF-88E3-4108-B249-50E98F2383AA}"/>
    <cellStyle name="Normal 9 24 8" xfId="37489" xr:uid="{F94CF3C7-3CF8-4E62-873E-41721A462BDF}"/>
    <cellStyle name="Normal 9 25" xfId="12032" xr:uid="{A4BF0AC9-F6A3-4C91-B988-28FA9CDFCF81}"/>
    <cellStyle name="Normal 9 25 2" xfId="12033" xr:uid="{92D144C4-DBA9-47B1-ADA9-EF910D39F932}"/>
    <cellStyle name="Normal 9 25 2 2" xfId="19560" xr:uid="{7AFAFAEC-E296-4817-9710-E1E00DEA43B2}"/>
    <cellStyle name="Normal 9 25 2 3" xfId="26096" xr:uid="{3A6B82DD-3D8B-4720-ACCA-184FD8304CCF}"/>
    <cellStyle name="Normal 9 25 2 4" xfId="31794" xr:uid="{66A410CB-C9A1-40E4-81F8-E75EED534DD6}"/>
    <cellStyle name="Normal 9 25 2 5" xfId="37492" xr:uid="{026ACDB5-24AF-4009-A9DE-BE44F6D0572E}"/>
    <cellStyle name="Normal 9 25 3" xfId="12034" xr:uid="{85D90409-F08B-41C9-8842-AAA7F2FAC63E}"/>
    <cellStyle name="Normal 9 25 4" xfId="12035" xr:uid="{4E2835E4-BDB5-43C4-9351-681E332B3D38}"/>
    <cellStyle name="Normal 9 25 5" xfId="19559" xr:uid="{4D13D552-5487-4FED-AAD1-7C10EFF41EA2}"/>
    <cellStyle name="Normal 9 25 6" xfId="26095" xr:uid="{BFA4F544-00B6-4C68-8FFD-85C9129B9579}"/>
    <cellStyle name="Normal 9 25 7" xfId="31793" xr:uid="{DC546370-BA1B-41AC-A8C1-8427FA67EA25}"/>
    <cellStyle name="Normal 9 25 8" xfId="37491" xr:uid="{77F6A185-45AD-4FAC-AC0C-7753A228F471}"/>
    <cellStyle name="Normal 9 26" xfId="12036" xr:uid="{E4A61E6C-3AC5-43BE-9B43-0CCAA2BFACBE}"/>
    <cellStyle name="Normal 9 26 2" xfId="12037" xr:uid="{01A203F0-BA7D-46EA-BF43-588F7A925DE2}"/>
    <cellStyle name="Normal 9 26 2 2" xfId="19562" xr:uid="{6610A101-4C33-47CE-9E87-CC5F797ACC22}"/>
    <cellStyle name="Normal 9 26 2 3" xfId="26098" xr:uid="{B372EF1A-E892-4082-B18F-CE1B25383091}"/>
    <cellStyle name="Normal 9 26 2 4" xfId="31796" xr:uid="{7F76B5DC-0ECF-4279-B055-7284BA787EB9}"/>
    <cellStyle name="Normal 9 26 2 5" xfId="37494" xr:uid="{9E676813-A075-41EF-A4E3-57AF399780DB}"/>
    <cellStyle name="Normal 9 26 3" xfId="12038" xr:uid="{F6C8E2C4-61CE-4944-9D85-1A4508A76BAB}"/>
    <cellStyle name="Normal 9 26 4" xfId="12039" xr:uid="{72AE43D8-4D9E-4141-B288-731EE3C83C2A}"/>
    <cellStyle name="Normal 9 26 5" xfId="19561" xr:uid="{34606B8B-3A2F-4306-8C6E-305A32126296}"/>
    <cellStyle name="Normal 9 26 6" xfId="26097" xr:uid="{4B34382A-6971-456D-83D8-62DB96A5A1D0}"/>
    <cellStyle name="Normal 9 26 7" xfId="31795" xr:uid="{0382F8C0-BF09-49B3-AAED-ECFA34C91E01}"/>
    <cellStyle name="Normal 9 26 8" xfId="37493" xr:uid="{1DE6CE99-A986-47F4-81C9-EC1D3134B59D}"/>
    <cellStyle name="Normal 9 27" xfId="12040" xr:uid="{CF14B1D8-289C-49EB-984B-0BC3E9B090EF}"/>
    <cellStyle name="Normal 9 27 2" xfId="12041" xr:uid="{8B6FDE92-1DC7-4CFD-9159-ABCC24BD2BF5}"/>
    <cellStyle name="Normal 9 27 2 2" xfId="19564" xr:uid="{21F05F33-BCED-4AD6-9796-7C3AB7FF7F8C}"/>
    <cellStyle name="Normal 9 27 2 3" xfId="26100" xr:uid="{CB751082-2644-43CE-8B52-65903362F60C}"/>
    <cellStyle name="Normal 9 27 2 4" xfId="31798" xr:uid="{C622CF26-8A62-4C58-AF89-7B8C940EA946}"/>
    <cellStyle name="Normal 9 27 2 5" xfId="37496" xr:uid="{34905458-98DF-45A8-A515-B2F413693C64}"/>
    <cellStyle name="Normal 9 27 3" xfId="12042" xr:uid="{92A8F2CA-9944-4489-A822-D4FAA9332649}"/>
    <cellStyle name="Normal 9 27 4" xfId="12043" xr:uid="{6441EB92-8D84-4DB5-95B6-35EA4341873E}"/>
    <cellStyle name="Normal 9 27 5" xfId="19563" xr:uid="{11B6CD77-EF0C-4E87-BF56-717FBB2942A8}"/>
    <cellStyle name="Normal 9 27 6" xfId="26099" xr:uid="{92DB9333-8D3C-4600-8252-10818400C7A0}"/>
    <cellStyle name="Normal 9 27 7" xfId="31797" xr:uid="{40BF7EAF-7792-4741-82D8-EB09828A4AA1}"/>
    <cellStyle name="Normal 9 27 8" xfId="37495" xr:uid="{077009C3-AE2E-4529-B5B8-F1763F5978A6}"/>
    <cellStyle name="Normal 9 28" xfId="12044" xr:uid="{BA981BAA-1034-4B19-969F-4C44D03EA7D9}"/>
    <cellStyle name="Normal 9 28 2" xfId="12045" xr:uid="{4F6EA9C3-2187-478D-AA45-AF516DDE100D}"/>
    <cellStyle name="Normal 9 28 2 2" xfId="19566" xr:uid="{E96083D4-BD64-4D53-966B-DBEB2BF5434F}"/>
    <cellStyle name="Normal 9 28 2 3" xfId="26102" xr:uid="{CF197E63-C654-46E7-9B27-798E904AF50C}"/>
    <cellStyle name="Normal 9 28 2 4" xfId="31800" xr:uid="{02B48841-B6AE-429B-91CE-0C9D894FAAAD}"/>
    <cellStyle name="Normal 9 28 2 5" xfId="37498" xr:uid="{A9AF5C00-E106-45D5-AED0-6CCA69C48900}"/>
    <cellStyle name="Normal 9 28 3" xfId="12046" xr:uid="{910DD1A2-F699-4DFC-930C-70F504D13B0F}"/>
    <cellStyle name="Normal 9 28 4" xfId="12047" xr:uid="{7275C9D7-0A64-47D3-BDC1-F1F8E500B272}"/>
    <cellStyle name="Normal 9 28 5" xfId="19565" xr:uid="{33904CCC-752A-4C2D-9FD9-5B3622CBFDD3}"/>
    <cellStyle name="Normal 9 28 6" xfId="26101" xr:uid="{ECADBAF3-52C3-4C97-B6DC-8A1ADB415A18}"/>
    <cellStyle name="Normal 9 28 7" xfId="31799" xr:uid="{BC69673C-102F-4B95-BED9-9E59EE54C26B}"/>
    <cellStyle name="Normal 9 28 8" xfId="37497" xr:uid="{7C6FB594-569C-4B59-B10C-499AEB7A842D}"/>
    <cellStyle name="Normal 9 29" xfId="12048" xr:uid="{32110F09-4343-47A8-84BA-43E100B9CAC8}"/>
    <cellStyle name="Normal 9 29 2" xfId="12049" xr:uid="{FB81B4D0-E98A-4166-8468-74CFFFB0B778}"/>
    <cellStyle name="Normal 9 29 2 2" xfId="19568" xr:uid="{24D3E02B-6E34-4217-BC22-26BAED435CA8}"/>
    <cellStyle name="Normal 9 29 2 3" xfId="26104" xr:uid="{ED447773-1964-4D1B-8298-C176DC467C7B}"/>
    <cellStyle name="Normal 9 29 2 4" xfId="31802" xr:uid="{3605A9BF-0C65-4F6A-911E-2EA77D1B21EC}"/>
    <cellStyle name="Normal 9 29 2 5" xfId="37500" xr:uid="{184276EE-29A8-4F7B-B1A4-5E37E7EFF089}"/>
    <cellStyle name="Normal 9 29 3" xfId="12050" xr:uid="{E8EB7862-6D2C-4D73-86BC-D404D365340A}"/>
    <cellStyle name="Normal 9 29 4" xfId="12051" xr:uid="{38296B9E-126A-42F9-BD2C-2A7EC298538D}"/>
    <cellStyle name="Normal 9 29 5" xfId="19567" xr:uid="{98022F31-3151-4743-AED6-41E0B5B80566}"/>
    <cellStyle name="Normal 9 29 6" xfId="26103" xr:uid="{4A3D6B85-051E-4F01-ADB9-70D931C03E5E}"/>
    <cellStyle name="Normal 9 29 7" xfId="31801" xr:uid="{ABA2B891-B899-410E-A703-9342D14AD596}"/>
    <cellStyle name="Normal 9 29 8" xfId="37499" xr:uid="{1A40C0BA-5AB3-45BD-A8FA-C23D471660A9}"/>
    <cellStyle name="Normal 9 3" xfId="12052" xr:uid="{17C6968F-1C10-4528-9BC4-856C99CD5F03}"/>
    <cellStyle name="Normal 9 3 2" xfId="12053" xr:uid="{24ECBB96-F815-461F-908C-E9B3E9B2D6E5}"/>
    <cellStyle name="Normal 9 3 3" xfId="12054" xr:uid="{8DBF0BE5-D566-430A-A167-ED11393CB302}"/>
    <cellStyle name="Normal 9 3 3 2" xfId="19570" xr:uid="{0D27D081-3B05-49B9-9433-8CFDD0740956}"/>
    <cellStyle name="Normal 9 3 3 3" xfId="26106" xr:uid="{470349A7-7B61-4F62-8D89-9CC160A50F53}"/>
    <cellStyle name="Normal 9 3 3 4" xfId="31804" xr:uid="{C4377BEA-713A-4B26-9115-8F2AA9E8DD24}"/>
    <cellStyle name="Normal 9 3 3 5" xfId="37502" xr:uid="{A0ACE8E6-7408-4CC5-8A59-BF221B16F8FB}"/>
    <cellStyle name="Normal 9 3 4" xfId="12055" xr:uid="{F2C6F1DE-A449-43F7-AC18-46567A927927}"/>
    <cellStyle name="Normal 9 3 5" xfId="12056" xr:uid="{97630E2A-8449-435F-98E0-C7F70314E3A2}"/>
    <cellStyle name="Normal 9 3 6" xfId="19569" xr:uid="{959A8B29-BC3E-4B16-9F8A-32A83E484403}"/>
    <cellStyle name="Normal 9 3 7" xfId="26105" xr:uid="{AC42C3E9-D9CA-4629-8A2A-B0E13C480848}"/>
    <cellStyle name="Normal 9 3 8" xfId="31803" xr:uid="{74AF9BB4-3C72-413F-953C-BA7ABBD8BB8E}"/>
    <cellStyle name="Normal 9 3 9" xfId="37501" xr:uid="{F40A3AE9-9557-4410-A10E-1B830764D3C4}"/>
    <cellStyle name="Normal 9 30" xfId="12057" xr:uid="{C5C131AD-1432-4A1B-9451-E1FA2D4BEA29}"/>
    <cellStyle name="Normal 9 30 2" xfId="12058" xr:uid="{A7143909-41B4-4AF3-B33A-44849A84AD9E}"/>
    <cellStyle name="Normal 9 30 2 2" xfId="19572" xr:uid="{623038BC-8A8C-4B1A-84BD-488F7EBDA2CB}"/>
    <cellStyle name="Normal 9 30 2 3" xfId="26108" xr:uid="{648E9191-FDCF-4708-A306-49D4C7435F34}"/>
    <cellStyle name="Normal 9 30 2 4" xfId="31806" xr:uid="{F0198E1F-92BD-4E0A-B331-82CFC0D6D7E6}"/>
    <cellStyle name="Normal 9 30 2 5" xfId="37504" xr:uid="{3A8A4C87-F9C7-4C91-98D1-ACD69FD81409}"/>
    <cellStyle name="Normal 9 30 3" xfId="12059" xr:uid="{36113A88-85B7-478F-BB58-A79F33363C2D}"/>
    <cellStyle name="Normal 9 30 4" xfId="12060" xr:uid="{6AA0F0B7-9C67-4402-BADF-6AFFA5059E73}"/>
    <cellStyle name="Normal 9 30 5" xfId="19571" xr:uid="{FF9F109A-CCEF-48E3-BAB2-99A11B6B7EE1}"/>
    <cellStyle name="Normal 9 30 6" xfId="26107" xr:uid="{BCA430FE-7398-40D2-A496-D0AE517AB121}"/>
    <cellStyle name="Normal 9 30 7" xfId="31805" xr:uid="{ED98596D-49FE-4B4B-BC08-F05C1BDC0690}"/>
    <cellStyle name="Normal 9 30 8" xfId="37503" xr:uid="{2C937750-523A-4EA5-AFCD-19C38EC23CBE}"/>
    <cellStyle name="Normal 9 31" xfId="12061" xr:uid="{CA13CE10-2EC0-4F58-8167-0218E1BFA249}"/>
    <cellStyle name="Normal 9 31 2" xfId="12062" xr:uid="{34D3DA6A-09E6-4BE1-9483-28F903659EF6}"/>
    <cellStyle name="Normal 9 31 2 2" xfId="19574" xr:uid="{EBA88761-B148-4F10-A9F1-0E8F3F83C057}"/>
    <cellStyle name="Normal 9 31 2 3" xfId="26110" xr:uid="{C53DBB92-19F8-49D8-9707-9878C51EA536}"/>
    <cellStyle name="Normal 9 31 2 4" xfId="31808" xr:uid="{8163B6D1-9245-42EE-9D6D-5980A1B1F4D6}"/>
    <cellStyle name="Normal 9 31 2 5" xfId="37506" xr:uid="{354E3A7C-E80B-404A-AF77-54D879DE4FCA}"/>
    <cellStyle name="Normal 9 31 3" xfId="12063" xr:uid="{43664F91-14BD-4D75-A1AF-300DC0085A6F}"/>
    <cellStyle name="Normal 9 31 4" xfId="12064" xr:uid="{EE645283-0E25-47E1-8F44-5D6313F60AA2}"/>
    <cellStyle name="Normal 9 31 5" xfId="19573" xr:uid="{E07F4680-1495-41E4-8927-D9F49CDB4352}"/>
    <cellStyle name="Normal 9 31 6" xfId="26109" xr:uid="{D8D7FEE8-D792-42A7-AB39-CA7CD68AD158}"/>
    <cellStyle name="Normal 9 31 7" xfId="31807" xr:uid="{29B36F0A-CBE6-469F-B36D-5A0B2DC56BB5}"/>
    <cellStyle name="Normal 9 31 8" xfId="37505" xr:uid="{BD755B99-C2C1-4FD5-80C7-A6EAE8026649}"/>
    <cellStyle name="Normal 9 32" xfId="12065" xr:uid="{6B29D1DE-7F9F-488D-BEC3-563EA25C9708}"/>
    <cellStyle name="Normal 9 32 2" xfId="12066" xr:uid="{35A7400A-22EF-4AAB-AB8B-30F5EEF2AE7D}"/>
    <cellStyle name="Normal 9 32 2 2" xfId="19576" xr:uid="{C6BAFD0E-CA14-45F4-98BE-36C93EE84631}"/>
    <cellStyle name="Normal 9 32 2 3" xfId="26112" xr:uid="{AB69D6B0-096F-4E24-A70D-87C380E8767A}"/>
    <cellStyle name="Normal 9 32 2 4" xfId="31810" xr:uid="{F7DD6258-DAFB-4E3D-B5BF-B4CD4DFA7152}"/>
    <cellStyle name="Normal 9 32 2 5" xfId="37508" xr:uid="{A1BB04B7-F588-4442-972C-979DEC6F8D22}"/>
    <cellStyle name="Normal 9 32 3" xfId="12067" xr:uid="{84C60005-E50C-4B58-AD36-D8010F373946}"/>
    <cellStyle name="Normal 9 32 4" xfId="12068" xr:uid="{71324E2F-FD94-4252-B2C4-0AC6143527C5}"/>
    <cellStyle name="Normal 9 32 5" xfId="19575" xr:uid="{C63A9697-A140-4487-8FF3-AC2B3FF145BB}"/>
    <cellStyle name="Normal 9 32 6" xfId="26111" xr:uid="{9BB21E86-2750-424F-8F16-6309C978B02E}"/>
    <cellStyle name="Normal 9 32 7" xfId="31809" xr:uid="{50FA6F1B-CD6C-4B52-A2EA-3B12D1D2D2DE}"/>
    <cellStyle name="Normal 9 32 8" xfId="37507" xr:uid="{5D6CED92-1B3C-4591-8317-D73CC882A061}"/>
    <cellStyle name="Normal 9 33" xfId="12069" xr:uid="{452178EA-A5A4-4D3E-9E43-CD63501F057C}"/>
    <cellStyle name="Normal 9 33 2" xfId="12070" xr:uid="{5FD13D39-9DC1-4B9F-BBBA-9E9C28C9EB1E}"/>
    <cellStyle name="Normal 9 33 2 2" xfId="19578" xr:uid="{0616A425-7191-439D-953E-79BE159EF19C}"/>
    <cellStyle name="Normal 9 33 2 3" xfId="26114" xr:uid="{B2E17B1D-A2E7-4FA1-A88A-01CC3E27FA50}"/>
    <cellStyle name="Normal 9 33 2 4" xfId="31812" xr:uid="{A4F1A97C-C9ED-45F6-A90F-56FE240B9823}"/>
    <cellStyle name="Normal 9 33 2 5" xfId="37510" xr:uid="{DC8EE8CA-4E6B-4AF9-B1F5-EF39475F5E22}"/>
    <cellStyle name="Normal 9 33 3" xfId="12071" xr:uid="{521DA023-4A7F-4001-909A-8AF60ABD4948}"/>
    <cellStyle name="Normal 9 33 4" xfId="12072" xr:uid="{9236D4CF-EBFF-46D1-B8F2-2BC07AF4B642}"/>
    <cellStyle name="Normal 9 33 5" xfId="19577" xr:uid="{B987F1CE-6640-4600-98B4-ED4FD4CB28A4}"/>
    <cellStyle name="Normal 9 33 6" xfId="26113" xr:uid="{A1C2B4BC-6C98-4A2C-B703-DDC0F3F5610D}"/>
    <cellStyle name="Normal 9 33 7" xfId="31811" xr:uid="{92ECDFEA-794A-4572-B507-CBEBA4212EEB}"/>
    <cellStyle name="Normal 9 33 8" xfId="37509" xr:uid="{94FBBEEC-C21A-4F8C-B138-2D33365C9AD4}"/>
    <cellStyle name="Normal 9 34" xfId="12073" xr:uid="{504C0829-1987-4FD4-AE63-90672E05A3E9}"/>
    <cellStyle name="Normal 9 34 2" xfId="12074" xr:uid="{667BFE2F-443F-4B3D-9503-5CB036F3C39B}"/>
    <cellStyle name="Normal 9 34 2 2" xfId="19580" xr:uid="{47C3E9FA-4770-4D01-A27C-6FC132DB6E61}"/>
    <cellStyle name="Normal 9 34 2 3" xfId="26116" xr:uid="{8CBB173C-C66A-4FA3-998B-01C36277899E}"/>
    <cellStyle name="Normal 9 34 2 4" xfId="31814" xr:uid="{1D4EAFF0-C057-4839-8EE6-CF7434F4DB75}"/>
    <cellStyle name="Normal 9 34 2 5" xfId="37512" xr:uid="{CBC5C05B-AAEF-4410-8BAC-C40A70F2C4AD}"/>
    <cellStyle name="Normal 9 34 3" xfId="12075" xr:uid="{A9242AD1-CDEF-4C7B-B604-7C7542379561}"/>
    <cellStyle name="Normal 9 34 4" xfId="12076" xr:uid="{EAEE7A1C-C4C2-461F-AD2B-9AEE5F1640D8}"/>
    <cellStyle name="Normal 9 34 5" xfId="19579" xr:uid="{9FB26411-5DDB-41E8-8ECF-709ACC4140D0}"/>
    <cellStyle name="Normal 9 34 6" xfId="26115" xr:uid="{30297FBA-75A2-4052-BD72-8DE2B1E74962}"/>
    <cellStyle name="Normal 9 34 7" xfId="31813" xr:uid="{645594E4-FEF8-4E10-A639-42D56BF3EAA3}"/>
    <cellStyle name="Normal 9 34 8" xfId="37511" xr:uid="{06A120E6-2D96-47EA-85E1-7A1DD31B9EE9}"/>
    <cellStyle name="Normal 9 35" xfId="12077" xr:uid="{610897DB-FA0C-4F8C-90EA-65315396BA59}"/>
    <cellStyle name="Normal 9 35 2" xfId="12078" xr:uid="{2CEC345D-F990-404C-968C-E0B14072645D}"/>
    <cellStyle name="Normal 9 35 2 2" xfId="19582" xr:uid="{C89BEA15-E61B-46A5-8541-08806D0ED95B}"/>
    <cellStyle name="Normal 9 35 2 3" xfId="26118" xr:uid="{7FF662E0-7DFE-4871-BCC8-535CE3DDF563}"/>
    <cellStyle name="Normal 9 35 2 4" xfId="31816" xr:uid="{D3374F16-9EE0-48C2-8360-B03AE679CDDE}"/>
    <cellStyle name="Normal 9 35 2 5" xfId="37514" xr:uid="{E6A2673E-F3FF-4209-BF01-7971983D85D5}"/>
    <cellStyle name="Normal 9 35 3" xfId="12079" xr:uid="{4733B531-F821-4303-8CA0-50DCA2B378B3}"/>
    <cellStyle name="Normal 9 35 4" xfId="12080" xr:uid="{6BCFC5B3-9FFC-4C16-9438-7932DB594AAF}"/>
    <cellStyle name="Normal 9 35 5" xfId="19581" xr:uid="{AE4D31FC-5AE2-4699-A1C7-D3F6A2837951}"/>
    <cellStyle name="Normal 9 35 6" xfId="26117" xr:uid="{E7CC53EF-D1E5-4279-9689-E883EE44D342}"/>
    <cellStyle name="Normal 9 35 7" xfId="31815" xr:uid="{E83B2A7E-2272-4BB0-89C0-5BA3951C3CB2}"/>
    <cellStyle name="Normal 9 35 8" xfId="37513" xr:uid="{78144FFD-9097-4757-BF5A-88162D34A4D9}"/>
    <cellStyle name="Normal 9 36" xfId="12081" xr:uid="{C45DBD2C-8C0B-4FC4-B89B-6BB1970AD8AE}"/>
    <cellStyle name="Normal 9 36 2" xfId="12082" xr:uid="{EDEBD48E-BD34-4881-81CE-00890E69C87C}"/>
    <cellStyle name="Normal 9 36 2 2" xfId="19584" xr:uid="{C03BEAFE-9764-4E43-A841-AAE44994443F}"/>
    <cellStyle name="Normal 9 36 2 3" xfId="26120" xr:uid="{D5B4F7C7-EB7A-4F17-87B8-681718786686}"/>
    <cellStyle name="Normal 9 36 2 4" xfId="31818" xr:uid="{D1A0A9C0-70F5-41F9-BE3E-3959D3C16224}"/>
    <cellStyle name="Normal 9 36 2 5" xfId="37516" xr:uid="{D6DB3872-24C4-44D7-9271-4C162550A839}"/>
    <cellStyle name="Normal 9 36 3" xfId="12083" xr:uid="{DD47EAF2-FFAA-4257-8711-9C27528CCD0D}"/>
    <cellStyle name="Normal 9 36 4" xfId="12084" xr:uid="{B7CB56E5-356D-4F7A-B1D3-B3AFADD44DB8}"/>
    <cellStyle name="Normal 9 36 5" xfId="19583" xr:uid="{D81E86EF-EE59-4BA9-8F01-2BE626B1456E}"/>
    <cellStyle name="Normal 9 36 6" xfId="26119" xr:uid="{8A8E3475-F727-4AC9-ACCF-BBECA900AFA4}"/>
    <cellStyle name="Normal 9 36 7" xfId="31817" xr:uid="{81B73412-1E72-455F-89A3-239D6FBBDCFF}"/>
    <cellStyle name="Normal 9 36 8" xfId="37515" xr:uid="{5C6FA6EE-E559-4EFD-99DA-301A0533F941}"/>
    <cellStyle name="Normal 9 37" xfId="12085" xr:uid="{0BF0F9CA-3B0E-4D8A-9FE0-08BA9AF203CB}"/>
    <cellStyle name="Normal 9 37 2" xfId="12086" xr:uid="{6A5C040F-1385-42DF-B842-D122A4475132}"/>
    <cellStyle name="Normal 9 37 2 2" xfId="19586" xr:uid="{173DDD63-C3E8-4C55-8662-4C6C9D686550}"/>
    <cellStyle name="Normal 9 37 2 3" xfId="26122" xr:uid="{EBB9590C-D55F-4E90-8940-23A6EFA6390C}"/>
    <cellStyle name="Normal 9 37 2 4" xfId="31820" xr:uid="{713E6983-8BA7-4A60-932D-46061CAA3228}"/>
    <cellStyle name="Normal 9 37 2 5" xfId="37518" xr:uid="{848DCC04-5559-4750-9266-AA91AF30DB01}"/>
    <cellStyle name="Normal 9 37 3" xfId="12087" xr:uid="{4723F672-4430-4EEA-903D-3E0E6E6CACDF}"/>
    <cellStyle name="Normal 9 37 4" xfId="12088" xr:uid="{7BD33735-20D7-42E4-8B55-84B945CF170D}"/>
    <cellStyle name="Normal 9 37 5" xfId="19585" xr:uid="{B34B5B51-AAC1-4A56-A5FB-54EB5674E71A}"/>
    <cellStyle name="Normal 9 37 6" xfId="26121" xr:uid="{61F7E6A7-1894-42C1-B325-6E76FA8BB642}"/>
    <cellStyle name="Normal 9 37 7" xfId="31819" xr:uid="{EBE83518-C92C-4B3F-B0D3-46BEB25295EA}"/>
    <cellStyle name="Normal 9 37 8" xfId="37517" xr:uid="{8384B075-ABD1-4C69-911D-15020B222581}"/>
    <cellStyle name="Normal 9 38" xfId="12089" xr:uid="{90C73DBD-00C1-4E0A-89DB-79A5E4305413}"/>
    <cellStyle name="Normal 9 38 2" xfId="12090" xr:uid="{2AA8D323-D122-4D3C-8138-8AAFF4597A6E}"/>
    <cellStyle name="Normal 9 38 2 2" xfId="19588" xr:uid="{CCFDD8C0-64FB-4F93-9929-BC9216EC36E7}"/>
    <cellStyle name="Normal 9 38 2 3" xfId="26124" xr:uid="{494A207E-D1F1-414E-8A36-8D7DB1102A70}"/>
    <cellStyle name="Normal 9 38 2 4" xfId="31822" xr:uid="{48C54425-C45A-48FA-8181-0F768191107B}"/>
    <cellStyle name="Normal 9 38 2 5" xfId="37520" xr:uid="{851328DA-5F0D-467D-9B0A-A99321C183D8}"/>
    <cellStyle name="Normal 9 38 3" xfId="12091" xr:uid="{FE07D39D-97CC-4001-87C2-2DEC09644C49}"/>
    <cellStyle name="Normal 9 38 4" xfId="12092" xr:uid="{088857A0-04E7-4D3A-9E7B-87F1BCF21095}"/>
    <cellStyle name="Normal 9 38 5" xfId="19587" xr:uid="{8794A32E-3352-40E9-B0B1-B738FAC88814}"/>
    <cellStyle name="Normal 9 38 6" xfId="26123" xr:uid="{FC52F77A-70DA-4A24-918A-60A80EC61EDB}"/>
    <cellStyle name="Normal 9 38 7" xfId="31821" xr:uid="{6A557B7E-6FDC-47A8-9CEC-4FB02DD2A71C}"/>
    <cellStyle name="Normal 9 38 8" xfId="37519" xr:uid="{B2832317-5680-45A5-B895-384447252F99}"/>
    <cellStyle name="Normal 9 39" xfId="12093" xr:uid="{B4FA2EAB-DDF2-4E69-91BB-F6D7BFBF9330}"/>
    <cellStyle name="Normal 9 39 2" xfId="12094" xr:uid="{A3C876AD-37E4-4384-918C-DF0B2F39D504}"/>
    <cellStyle name="Normal 9 39 2 2" xfId="19590" xr:uid="{CF3CEAEE-FE2E-4131-91F0-6F3F77A4BB6D}"/>
    <cellStyle name="Normal 9 39 2 3" xfId="26126" xr:uid="{AC58D1AD-624F-409B-BA92-6AE97CCB6D9F}"/>
    <cellStyle name="Normal 9 39 2 4" xfId="31824" xr:uid="{3AD122E2-D2CA-4DD1-AC9F-6B37D9D35425}"/>
    <cellStyle name="Normal 9 39 2 5" xfId="37522" xr:uid="{53355D17-5243-435E-AF51-C2602508A1F3}"/>
    <cellStyle name="Normal 9 39 3" xfId="12095" xr:uid="{C2575107-6FFD-45CB-876D-6D59957F8B3E}"/>
    <cellStyle name="Normal 9 39 4" xfId="12096" xr:uid="{EF173937-B7D7-4480-AD58-492A4C991A01}"/>
    <cellStyle name="Normal 9 39 5" xfId="19589" xr:uid="{40DA7F81-AA86-4C66-992E-D41B11BEFFBE}"/>
    <cellStyle name="Normal 9 39 6" xfId="26125" xr:uid="{03AF21DF-AB5C-4106-8517-D690068A201C}"/>
    <cellStyle name="Normal 9 39 7" xfId="31823" xr:uid="{F066CBF1-9A59-47F1-BB51-5102155B47AB}"/>
    <cellStyle name="Normal 9 39 8" xfId="37521" xr:uid="{3DE6280D-B155-427E-88DA-236C193F11C3}"/>
    <cellStyle name="Normal 9 4" xfId="12097" xr:uid="{14177C79-C13F-437A-A907-CE016355F6A6}"/>
    <cellStyle name="Normal 9 4 2" xfId="12098" xr:uid="{11E44DF5-E02F-4E24-ACB9-E78BCC708026}"/>
    <cellStyle name="Normal 9 4 2 2" xfId="12099" xr:uid="{446051E3-29F8-4945-B8DF-1E7A08007F7B}"/>
    <cellStyle name="Normal 9 4 2 2 2" xfId="19593" xr:uid="{80E6D4C7-DD44-4C4F-8853-B45B6FFBDDA2}"/>
    <cellStyle name="Normal 9 4 2 2 3" xfId="26129" xr:uid="{C53AE5E5-1A2B-4251-A022-510C2F7A3AB5}"/>
    <cellStyle name="Normal 9 4 2 2 4" xfId="31827" xr:uid="{8E5B6EA1-1760-47F5-9A84-422E558ABCB9}"/>
    <cellStyle name="Normal 9 4 2 2 5" xfId="37525" xr:uid="{FB708D48-D6C7-4E2F-BC4C-84142903F1B0}"/>
    <cellStyle name="Normal 9 4 2 3" xfId="12100" xr:uid="{34C4561A-DEAF-4187-8516-4D5C13A284AA}"/>
    <cellStyle name="Normal 9 4 2 4" xfId="19592" xr:uid="{6D62D3DB-EF33-4AC3-8F3E-E2AAB1CB146A}"/>
    <cellStyle name="Normal 9 4 2 5" xfId="26128" xr:uid="{A2BE2E14-08D9-4A11-B142-E20753163946}"/>
    <cellStyle name="Normal 9 4 2 6" xfId="31826" xr:uid="{54D33D1B-143E-459A-9426-07390E9DBFF8}"/>
    <cellStyle name="Normal 9 4 2 7" xfId="37524" xr:uid="{944E1AC8-66A6-4901-969A-D57B8B66FDC6}"/>
    <cellStyle name="Normal 9 4 3" xfId="12101" xr:uid="{4A76E61E-E9D6-4612-A5AE-124ACE1BE555}"/>
    <cellStyle name="Normal 9 4 3 2" xfId="19594" xr:uid="{8E648104-85B8-42A5-A22D-A0D57CFE5B84}"/>
    <cellStyle name="Normal 9 4 3 3" xfId="26130" xr:uid="{B38FBAF4-35D0-411E-9A01-C4A1ACB1CF0D}"/>
    <cellStyle name="Normal 9 4 3 4" xfId="31828" xr:uid="{69DF5894-41EC-406D-9434-D8039375DBBD}"/>
    <cellStyle name="Normal 9 4 3 5" xfId="37526" xr:uid="{FA3222B1-80DD-475D-99EF-81867C8E9E39}"/>
    <cellStyle name="Normal 9 4 4" xfId="12102" xr:uid="{916134A8-E20C-4015-9D81-7E18AC003756}"/>
    <cellStyle name="Normal 9 4 5" xfId="19591" xr:uid="{2B0DAAF8-2A06-4BD2-8F8B-B4C06D902C47}"/>
    <cellStyle name="Normal 9 4 6" xfId="26127" xr:uid="{4D2B4D6B-1FDD-4D5B-856C-24D0A3D1889C}"/>
    <cellStyle name="Normal 9 4 7" xfId="31825" xr:uid="{564068C6-09BE-4E60-ACAF-401D2535C4B2}"/>
    <cellStyle name="Normal 9 4 8" xfId="37523" xr:uid="{B9A79922-34E4-40D3-9DE9-71DD3C3800E6}"/>
    <cellStyle name="Normal 9 40" xfId="12103" xr:uid="{1D10BC43-9767-4CA1-AE80-77374674825D}"/>
    <cellStyle name="Normal 9 40 2" xfId="12104" xr:uid="{78BF00F2-AE2A-4EE2-9A7B-9292EEFF5F24}"/>
    <cellStyle name="Normal 9 40 2 2" xfId="19596" xr:uid="{7C8A37CA-ECD5-40C4-9A0A-C1C3A24A489D}"/>
    <cellStyle name="Normal 9 40 2 3" xfId="26132" xr:uid="{D9E7EA97-24F0-4CCB-9817-7904FEA4DB16}"/>
    <cellStyle name="Normal 9 40 2 4" xfId="31830" xr:uid="{D37A3D3B-A1BA-4D5E-AD23-1BC770CA1390}"/>
    <cellStyle name="Normal 9 40 2 5" xfId="37528" xr:uid="{BD2F6DA7-4AD0-4119-9ED1-C9B5AB0C2645}"/>
    <cellStyle name="Normal 9 40 3" xfId="12105" xr:uid="{F7166060-5425-405A-9A39-A38A59C8171C}"/>
    <cellStyle name="Normal 9 40 4" xfId="12106" xr:uid="{145036B0-679E-4949-B1BE-C2C4AF54DFA5}"/>
    <cellStyle name="Normal 9 40 5" xfId="19595" xr:uid="{17BD45E4-31DB-47D8-993B-56E36BE69FE1}"/>
    <cellStyle name="Normal 9 40 6" xfId="26131" xr:uid="{6234E1FA-07A3-416F-910F-83E649E371C6}"/>
    <cellStyle name="Normal 9 40 7" xfId="31829" xr:uid="{271E0F73-386B-4348-B532-47EFF0864C7B}"/>
    <cellStyle name="Normal 9 40 8" xfId="37527" xr:uid="{0985070F-11CD-43DE-94C9-3DF5E89EA35B}"/>
    <cellStyle name="Normal 9 41" xfId="12107" xr:uid="{EA00FF5B-5DD3-4419-A97C-8D8AB3B27073}"/>
    <cellStyle name="Normal 9 41 2" xfId="12108" xr:uid="{00D03BB9-AA4B-450D-8754-EDCD84950CB0}"/>
    <cellStyle name="Normal 9 41 2 2" xfId="19598" xr:uid="{EBE67640-B56F-4E60-8EE4-71489C6731DA}"/>
    <cellStyle name="Normal 9 41 2 3" xfId="26134" xr:uid="{BE9E8078-149A-43BE-A0C5-041B645B476E}"/>
    <cellStyle name="Normal 9 41 2 4" xfId="31832" xr:uid="{6BCA836B-FF16-4FA0-A020-1D7B67D8E606}"/>
    <cellStyle name="Normal 9 41 2 5" xfId="37530" xr:uid="{78CB5ADA-362F-4CD9-8F8A-9C43620E4BED}"/>
    <cellStyle name="Normal 9 41 3" xfId="12109" xr:uid="{3A670690-1257-4217-B726-C9D5CB0DCA02}"/>
    <cellStyle name="Normal 9 41 4" xfId="12110" xr:uid="{768D0285-17A8-49E9-AFF8-8B4925D875D0}"/>
    <cellStyle name="Normal 9 41 5" xfId="19597" xr:uid="{E392958B-FFE4-49AC-9066-DE04463B694F}"/>
    <cellStyle name="Normal 9 41 6" xfId="26133" xr:uid="{7F663426-9E4E-470A-9509-6142E974AF74}"/>
    <cellStyle name="Normal 9 41 7" xfId="31831" xr:uid="{735AE2D1-BAF0-4778-8EC5-51C135D70575}"/>
    <cellStyle name="Normal 9 41 8" xfId="37529" xr:uid="{83317E26-F5D6-4FF4-9670-55625AF6A486}"/>
    <cellStyle name="Normal 9 42" xfId="12111" xr:uid="{D946F01C-0BF6-40CA-A03F-C9CFB0A2C201}"/>
    <cellStyle name="Normal 9 42 2" xfId="12112" xr:uid="{2507114E-67F0-4B7A-BA35-F1A95A137015}"/>
    <cellStyle name="Normal 9 42 2 2" xfId="19600" xr:uid="{52D3E953-D623-4982-AF3F-126933993756}"/>
    <cellStyle name="Normal 9 42 2 3" xfId="26136" xr:uid="{B56CA433-2D01-4345-8AE2-5D40D79EB8AB}"/>
    <cellStyle name="Normal 9 42 2 4" xfId="31834" xr:uid="{9BC4FA44-8686-4F07-BCC5-314CEA56B403}"/>
    <cellStyle name="Normal 9 42 2 5" xfId="37532" xr:uid="{7C86BC24-BC33-460B-AC63-0BFA65686E20}"/>
    <cellStyle name="Normal 9 42 3" xfId="12113" xr:uid="{54CE7140-D5EE-4D0E-9AC9-EE1159795F27}"/>
    <cellStyle name="Normal 9 42 4" xfId="12114" xr:uid="{E378A69E-2F42-4212-B4B6-33EDFC77E2AD}"/>
    <cellStyle name="Normal 9 42 5" xfId="19599" xr:uid="{5BCF3342-67FD-420C-AA31-D71EDEA52221}"/>
    <cellStyle name="Normal 9 42 6" xfId="26135" xr:uid="{2D555620-AD80-4C8B-88F1-A04EBC126858}"/>
    <cellStyle name="Normal 9 42 7" xfId="31833" xr:uid="{C85D1FA2-F954-4142-8B1B-28C8C58BE332}"/>
    <cellStyle name="Normal 9 42 8" xfId="37531" xr:uid="{AF63EE78-5BC8-49FD-9A4C-87447F4AA030}"/>
    <cellStyle name="Normal 9 43" xfId="12115" xr:uid="{AF8EAB60-F377-4F0A-8657-D3E69084F507}"/>
    <cellStyle name="Normal 9 43 2" xfId="12116" xr:uid="{03BF707F-B551-482F-AF20-C12EB295AC9F}"/>
    <cellStyle name="Normal 9 43 2 2" xfId="19602" xr:uid="{4A476728-4B09-49FE-ADFA-12055692F0DB}"/>
    <cellStyle name="Normal 9 43 2 3" xfId="26138" xr:uid="{90588904-C077-415D-AE1C-7E25D9C575DD}"/>
    <cellStyle name="Normal 9 43 2 4" xfId="31836" xr:uid="{F40C5A42-CBF8-47D0-B353-161376584640}"/>
    <cellStyle name="Normal 9 43 2 5" xfId="37534" xr:uid="{AA590E25-8674-4DE0-A334-79C78A61447C}"/>
    <cellStyle name="Normal 9 43 3" xfId="12117" xr:uid="{123F4F1F-6FC8-440D-8F64-5D6BAEF1D2DE}"/>
    <cellStyle name="Normal 9 43 4" xfId="12118" xr:uid="{DB49A820-3387-4A93-BA4C-4FB496FC68C1}"/>
    <cellStyle name="Normal 9 43 5" xfId="19601" xr:uid="{EF9484BB-97E3-48B3-B019-6B87F81D5A7D}"/>
    <cellStyle name="Normal 9 43 6" xfId="26137" xr:uid="{009C764C-23B2-4BC6-9D3F-66FD7922592A}"/>
    <cellStyle name="Normal 9 43 7" xfId="31835" xr:uid="{145B0325-6641-4852-B0C7-633611D735F4}"/>
    <cellStyle name="Normal 9 43 8" xfId="37533" xr:uid="{9D3358B2-EAA1-4DF3-BC0D-C0F10A4E34A5}"/>
    <cellStyle name="Normal 9 44" xfId="12119" xr:uid="{4C4E3E83-1688-441B-8BDE-4C008875C1FF}"/>
    <cellStyle name="Normal 9 44 2" xfId="12120" xr:uid="{B9BD90D5-7276-4DB6-A37B-A28134934BAA}"/>
    <cellStyle name="Normal 9 44 2 2" xfId="19604" xr:uid="{B8FAADCE-F80A-4B72-9328-BD81F1F87FBC}"/>
    <cellStyle name="Normal 9 44 2 3" xfId="26140" xr:uid="{5BBF0B45-3B96-47E6-87FC-F72B96205AFA}"/>
    <cellStyle name="Normal 9 44 2 4" xfId="31838" xr:uid="{DE00CB7B-46F9-4D42-B45C-ADE045A8A798}"/>
    <cellStyle name="Normal 9 44 2 5" xfId="37536" xr:uid="{BC7699F1-4DC8-49D1-AD0A-EC309C24936C}"/>
    <cellStyle name="Normal 9 44 3" xfId="12121" xr:uid="{88B350DA-BB3E-47C1-965C-103A590C0743}"/>
    <cellStyle name="Normal 9 44 4" xfId="12122" xr:uid="{D6A91367-C440-46B6-B658-E4AB18FD0BED}"/>
    <cellStyle name="Normal 9 44 5" xfId="19603" xr:uid="{CD4F00E9-7C37-42F2-B7D9-FC9242766986}"/>
    <cellStyle name="Normal 9 44 6" xfId="26139" xr:uid="{2B8749BA-3CA4-4538-9288-4C8563937AB5}"/>
    <cellStyle name="Normal 9 44 7" xfId="31837" xr:uid="{8851CAB8-B780-418C-BDC3-1F6B06F1845A}"/>
    <cellStyle name="Normal 9 44 8" xfId="37535" xr:uid="{2BD0ECDE-B332-481F-93F8-EAC59787FBCC}"/>
    <cellStyle name="Normal 9 45" xfId="12123" xr:uid="{66804566-8860-4334-8DC5-E5F49F2660F1}"/>
    <cellStyle name="Normal 9 45 2" xfId="12124" xr:uid="{383517AA-5B10-4744-8DED-AF93826DDBF7}"/>
    <cellStyle name="Normal 9 45 2 2" xfId="19606" xr:uid="{E09C289C-A31B-40EF-8D9F-30370D539645}"/>
    <cellStyle name="Normal 9 45 2 3" xfId="26142" xr:uid="{378E7CD1-F8C0-4D5B-ADB9-169EEEA0992F}"/>
    <cellStyle name="Normal 9 45 2 4" xfId="31840" xr:uid="{754F5195-F936-4C0D-8C2F-183422BD9AC0}"/>
    <cellStyle name="Normal 9 45 2 5" xfId="37538" xr:uid="{5D3D8DDD-1A8A-45D1-B0E6-2DA64A378A08}"/>
    <cellStyle name="Normal 9 45 3" xfId="12125" xr:uid="{20EF64D0-66F0-47F8-AD7F-23974AA9F112}"/>
    <cellStyle name="Normal 9 45 4" xfId="12126" xr:uid="{23F8855D-2C7A-45FF-A0F6-2C26CA29B419}"/>
    <cellStyle name="Normal 9 45 5" xfId="19605" xr:uid="{A7F039C5-6F01-408A-840D-0F69CE5845DA}"/>
    <cellStyle name="Normal 9 45 6" xfId="26141" xr:uid="{D83ABE9F-0EBB-418D-B463-9EC32A16D88B}"/>
    <cellStyle name="Normal 9 45 7" xfId="31839" xr:uid="{696BD2F8-9407-4BCA-AA37-9D780287354B}"/>
    <cellStyle name="Normal 9 45 8" xfId="37537" xr:uid="{C7324174-BB18-4852-B95D-9E3BD9FEC52F}"/>
    <cellStyle name="Normal 9 46" xfId="12127" xr:uid="{296DB316-741B-4C8B-9C92-026E965684D4}"/>
    <cellStyle name="Normal 9 46 2" xfId="12128" xr:uid="{D43340D1-47D6-482D-8A13-E4E427F20240}"/>
    <cellStyle name="Normal 9 46 2 2" xfId="19608" xr:uid="{0AF29B40-5557-46E6-A3EE-F82DD4F31B1F}"/>
    <cellStyle name="Normal 9 46 2 3" xfId="26144" xr:uid="{D8AB33BF-352A-49C9-98C6-08FA4CB3658A}"/>
    <cellStyle name="Normal 9 46 2 4" xfId="31842" xr:uid="{65652813-906A-4083-9A0B-EFE56809412E}"/>
    <cellStyle name="Normal 9 46 2 5" xfId="37540" xr:uid="{B32B9720-EE3C-4B41-AEB9-0F0BEB62A48D}"/>
    <cellStyle name="Normal 9 46 3" xfId="12129" xr:uid="{ED1665C6-058A-45FE-A822-10D77C610C3B}"/>
    <cellStyle name="Normal 9 46 4" xfId="12130" xr:uid="{797AD787-C9BA-44AC-8D9F-1CDEA8445A32}"/>
    <cellStyle name="Normal 9 46 5" xfId="19607" xr:uid="{C71845AB-26A6-4F40-A9E2-7F2CFD059A62}"/>
    <cellStyle name="Normal 9 46 6" xfId="26143" xr:uid="{CA2195A3-3D2C-4B23-A49B-5914765F9603}"/>
    <cellStyle name="Normal 9 46 7" xfId="31841" xr:uid="{649932A9-5887-4EB7-8C53-35A5A1D1539D}"/>
    <cellStyle name="Normal 9 46 8" xfId="37539" xr:uid="{B4FB50C7-A3EF-4005-AD8E-0394BFE68F02}"/>
    <cellStyle name="Normal 9 47" xfId="12131" xr:uid="{EBB87080-A008-4572-B6C8-7F316EF168BD}"/>
    <cellStyle name="Normal 9 47 2" xfId="12132" xr:uid="{B90A1BAA-2789-41C0-BC6F-DF4935BBBEA5}"/>
    <cellStyle name="Normal 9 47 2 2" xfId="19610" xr:uid="{5264CD03-8468-4C93-8FD5-F8635DAC310A}"/>
    <cellStyle name="Normal 9 47 2 3" xfId="26146" xr:uid="{206B3F31-9975-4263-84A2-13DED782A4B9}"/>
    <cellStyle name="Normal 9 47 2 4" xfId="31844" xr:uid="{3D6BE49B-25A4-44E9-BFC0-65BF65E77984}"/>
    <cellStyle name="Normal 9 47 2 5" xfId="37542" xr:uid="{29637B36-104E-46BE-A863-C6A1A09454E6}"/>
    <cellStyle name="Normal 9 47 3" xfId="12133" xr:uid="{A4B3475C-5E5C-4507-AAAB-4ADBD56B82BC}"/>
    <cellStyle name="Normal 9 47 4" xfId="12134" xr:uid="{545AE680-7897-4189-83D8-8E3FA5EBC651}"/>
    <cellStyle name="Normal 9 47 5" xfId="19609" xr:uid="{6487AA2E-D394-442C-87D2-12539432CF89}"/>
    <cellStyle name="Normal 9 47 6" xfId="26145" xr:uid="{A69BD3D5-0FCE-4ECD-8DBD-BF7EB381621C}"/>
    <cellStyle name="Normal 9 47 7" xfId="31843" xr:uid="{12B7EC07-CFA4-4C85-B2EF-A0246078E2B0}"/>
    <cellStyle name="Normal 9 47 8" xfId="37541" xr:uid="{887002F3-015D-4F89-A1B7-8DB518C41D97}"/>
    <cellStyle name="Normal 9 48" xfId="12135" xr:uid="{5398B1D9-E5F3-499F-B1FA-CB6EFCADE322}"/>
    <cellStyle name="Normal 9 48 2" xfId="12136" xr:uid="{7DAF66D1-1502-419D-B93E-6D70DFBA5820}"/>
    <cellStyle name="Normal 9 48 2 2" xfId="19612" xr:uid="{0A748A5C-EFCC-4395-9D5D-6918168958D9}"/>
    <cellStyle name="Normal 9 48 2 3" xfId="26148" xr:uid="{92DF38EB-8C5E-4ED3-9D69-967AF23C8623}"/>
    <cellStyle name="Normal 9 48 2 4" xfId="31846" xr:uid="{4270835F-1994-403F-928B-1544174E586F}"/>
    <cellStyle name="Normal 9 48 2 5" xfId="37544" xr:uid="{EB04BC8C-9F61-4C04-965C-CC1A6DAD9988}"/>
    <cellStyle name="Normal 9 48 3" xfId="12137" xr:uid="{F4043AB1-CA3C-4B63-B8A8-F57DEFB17B95}"/>
    <cellStyle name="Normal 9 48 4" xfId="12138" xr:uid="{30947FB7-FED6-4003-9C75-64CFA739099B}"/>
    <cellStyle name="Normal 9 48 5" xfId="19611" xr:uid="{0195DD0C-1709-47E3-A843-39C490A91FA6}"/>
    <cellStyle name="Normal 9 48 6" xfId="26147" xr:uid="{0EC3FCF3-6496-431D-B031-B18DE7DB64D5}"/>
    <cellStyle name="Normal 9 48 7" xfId="31845" xr:uid="{37A03C90-EB30-4F8E-8C76-5DCF3DD062C0}"/>
    <cellStyle name="Normal 9 48 8" xfId="37543" xr:uid="{17B43E83-2FFC-4C9C-97CE-389EC656FCF0}"/>
    <cellStyle name="Normal 9 49" xfId="12139" xr:uid="{DCF23167-61D6-438E-8627-948E49886061}"/>
    <cellStyle name="Normal 9 49 2" xfId="12140" xr:uid="{0E5A413F-B5BF-40D7-99A0-4E54865E6215}"/>
    <cellStyle name="Normal 9 49 2 2" xfId="19614" xr:uid="{5B20BF9D-9681-4CD0-A30C-89322B7F1929}"/>
    <cellStyle name="Normal 9 49 2 3" xfId="26150" xr:uid="{23EE955A-0D6C-41D4-B39D-37E4D56097B0}"/>
    <cellStyle name="Normal 9 49 2 4" xfId="31848" xr:uid="{308396E7-C19F-4AA7-AFFC-AE29C29ACF51}"/>
    <cellStyle name="Normal 9 49 2 5" xfId="37546" xr:uid="{C2F2E535-CC75-4038-84F8-17DCF41EDCA5}"/>
    <cellStyle name="Normal 9 49 3" xfId="12141" xr:uid="{706F5757-0557-4087-9382-231D48D23786}"/>
    <cellStyle name="Normal 9 49 4" xfId="12142" xr:uid="{0099A61E-8404-48BB-A2E6-57B326E6ED03}"/>
    <cellStyle name="Normal 9 49 5" xfId="19613" xr:uid="{5DF1FF8E-E2C2-404D-AF81-BD8BFE5D83E6}"/>
    <cellStyle name="Normal 9 49 6" xfId="26149" xr:uid="{4F9560A6-B528-4559-BE44-629FFB1CB96A}"/>
    <cellStyle name="Normal 9 49 7" xfId="31847" xr:uid="{50AD5438-1C24-4019-A6EB-67A12C55594C}"/>
    <cellStyle name="Normal 9 49 8" xfId="37545" xr:uid="{225B97F7-245B-47BB-844D-D2FA73A2B3E8}"/>
    <cellStyle name="Normal 9 5" xfId="12143" xr:uid="{C1B5FCF6-8CF5-454F-8D00-E7697B3D0962}"/>
    <cellStyle name="Normal 9 5 2" xfId="12144" xr:uid="{3271CE86-97BD-4657-9830-9E4FFB2522D3}"/>
    <cellStyle name="Normal 9 5 2 2" xfId="19616" xr:uid="{827CFCA5-E468-4F7C-9ED9-81FF057B4D29}"/>
    <cellStyle name="Normal 9 5 2 3" xfId="26152" xr:uid="{ED234659-9F19-4929-96F9-0BC7DB4466DA}"/>
    <cellStyle name="Normal 9 5 2 4" xfId="31850" xr:uid="{B9F1ED61-8FBF-4672-B725-B7047D09811B}"/>
    <cellStyle name="Normal 9 5 2 5" xfId="37548" xr:uid="{B4F249CC-C8B3-432B-9134-90948A6DB7BB}"/>
    <cellStyle name="Normal 9 5 3" xfId="12145" xr:uid="{FDC693C0-860E-4CAB-8B7D-44088F6E825C}"/>
    <cellStyle name="Normal 9 5 4" xfId="12146" xr:uid="{37F964F1-8D4D-4A5B-8499-6B940289F675}"/>
    <cellStyle name="Normal 9 5 5" xfId="19615" xr:uid="{B97DC4E7-82F5-4FE0-BAC3-2727EBEF87C1}"/>
    <cellStyle name="Normal 9 5 6" xfId="26151" xr:uid="{094DF983-28D1-4DB1-B5AF-EA399C25BB26}"/>
    <cellStyle name="Normal 9 5 7" xfId="31849" xr:uid="{13EF2336-0DA6-4F82-B4CF-37D7CF463EB6}"/>
    <cellStyle name="Normal 9 5 8" xfId="37547" xr:uid="{DE4800B5-3969-489A-9C50-C733CCD36A92}"/>
    <cellStyle name="Normal 9 50" xfId="12147" xr:uid="{328C5FC2-DC11-437D-BEE4-E6BEB047A912}"/>
    <cellStyle name="Normal 9 50 2" xfId="12148" xr:uid="{BF46B4F1-84A8-4000-8B30-8162449AF448}"/>
    <cellStyle name="Normal 9 50 2 2" xfId="19618" xr:uid="{72F9FDB6-5BED-4DBD-A143-AF499B275B6D}"/>
    <cellStyle name="Normal 9 50 2 3" xfId="26154" xr:uid="{C88DE875-1CAE-4F5C-932E-77D10EB1AE3A}"/>
    <cellStyle name="Normal 9 50 2 4" xfId="31852" xr:uid="{F0463A48-1259-4412-B1A2-33CFBFE423F4}"/>
    <cellStyle name="Normal 9 50 2 5" xfId="37550" xr:uid="{C18698E9-5A6B-421E-BD2B-09ED9093A445}"/>
    <cellStyle name="Normal 9 50 3" xfId="12149" xr:uid="{3A48D2D0-F71A-40B1-9649-B6DA2375CCD6}"/>
    <cellStyle name="Normal 9 50 4" xfId="12150" xr:uid="{88E3DA62-B20C-4027-8075-067B005E2162}"/>
    <cellStyle name="Normal 9 50 5" xfId="19617" xr:uid="{8F0FEA58-8E24-44DA-8DDE-4BD260C505C7}"/>
    <cellStyle name="Normal 9 50 6" xfId="26153" xr:uid="{D8EC9209-DC5A-4C2D-B8F9-01F191CDFF8A}"/>
    <cellStyle name="Normal 9 50 7" xfId="31851" xr:uid="{87DCD66F-7B66-4903-90CA-FFF127A249CA}"/>
    <cellStyle name="Normal 9 50 8" xfId="37549" xr:uid="{125EF472-33CD-438B-9D3B-73B5A13D86AF}"/>
    <cellStyle name="Normal 9 51" xfId="12151" xr:uid="{4B1456CF-ABA9-4AEA-B31D-B3939641A072}"/>
    <cellStyle name="Normal 9 51 2" xfId="12152" xr:uid="{BC5C4F42-C2C8-4E08-9EA1-5A93AD5751A5}"/>
    <cellStyle name="Normal 9 51 2 2" xfId="19620" xr:uid="{428ED369-18E1-42C8-90D4-BC1FA4E7E24B}"/>
    <cellStyle name="Normal 9 51 2 3" xfId="26156" xr:uid="{ECCB93CE-2FAC-4558-B260-E007F305F45F}"/>
    <cellStyle name="Normal 9 51 2 4" xfId="31854" xr:uid="{A41F8081-5C93-4DCA-B900-FC2CF7568BF7}"/>
    <cellStyle name="Normal 9 51 2 5" xfId="37552" xr:uid="{1F97DC53-75CD-44F2-9C48-38177124A1F8}"/>
    <cellStyle name="Normal 9 51 3" xfId="12153" xr:uid="{347DBCE3-0AB3-4BA5-A360-2CA9A1AC549A}"/>
    <cellStyle name="Normal 9 51 4" xfId="12154" xr:uid="{93E933DB-3C1B-4B51-A0CB-00802E0B6519}"/>
    <cellStyle name="Normal 9 51 5" xfId="19619" xr:uid="{804DF068-BBE7-443D-A5E3-FACFC0A36D12}"/>
    <cellStyle name="Normal 9 51 6" xfId="26155" xr:uid="{A0BAAB76-B132-4384-99EF-8D3300C29920}"/>
    <cellStyle name="Normal 9 51 7" xfId="31853" xr:uid="{1F72708D-7549-4FFB-9401-62069539F2FA}"/>
    <cellStyle name="Normal 9 51 8" xfId="37551" xr:uid="{A9E59E8D-1DFC-425B-8A37-0CA003A1A59D}"/>
    <cellStyle name="Normal 9 52" xfId="12155" xr:uid="{C84F8B69-E820-4EE2-973B-652E73D06D85}"/>
    <cellStyle name="Normal 9 52 2" xfId="12156" xr:uid="{3AA0EA82-3350-48C9-BF93-E5B67FA4109F}"/>
    <cellStyle name="Normal 9 52 2 2" xfId="19622" xr:uid="{C630CB9D-9E64-41BA-905E-A4D7233DA88C}"/>
    <cellStyle name="Normal 9 52 2 3" xfId="26158" xr:uid="{8770C0BD-2D7B-4A69-8562-4AEE58C31A38}"/>
    <cellStyle name="Normal 9 52 2 4" xfId="31856" xr:uid="{1FCD8590-008C-47AA-B5FB-BA80AF6E43D0}"/>
    <cellStyle name="Normal 9 52 2 5" xfId="37554" xr:uid="{E8FE4A17-7DE1-4B92-8AD0-C6AE2E31A2EE}"/>
    <cellStyle name="Normal 9 52 3" xfId="12157" xr:uid="{486290AF-00B6-4F78-9A84-E328220FC08C}"/>
    <cellStyle name="Normal 9 52 4" xfId="12158" xr:uid="{A5DCAFDF-C082-4FA3-9DBB-3195AFEFF493}"/>
    <cellStyle name="Normal 9 52 5" xfId="19621" xr:uid="{D250BA4F-9FC0-48AE-9B4B-822F81AF9DF7}"/>
    <cellStyle name="Normal 9 52 6" xfId="26157" xr:uid="{EC81CD3E-526E-4224-A551-6101BA483C0C}"/>
    <cellStyle name="Normal 9 52 7" xfId="31855" xr:uid="{4BA7F423-BA43-4664-9279-473C59EF2B9E}"/>
    <cellStyle name="Normal 9 52 8" xfId="37553" xr:uid="{D99A2068-7E3D-44F7-9DF1-8D3EF145FDB6}"/>
    <cellStyle name="Normal 9 53" xfId="12159" xr:uid="{4F42C978-637C-4696-BE5B-E8C419058854}"/>
    <cellStyle name="Normal 9 53 2" xfId="12160" xr:uid="{AF5B7013-BEAD-47DB-9881-0C04543297D7}"/>
    <cellStyle name="Normal 9 53 2 2" xfId="19624" xr:uid="{8AC11117-C984-4C90-81CB-D32C23587955}"/>
    <cellStyle name="Normal 9 53 2 3" xfId="26160" xr:uid="{5A0C259C-719E-48D8-B320-F80B049B36DE}"/>
    <cellStyle name="Normal 9 53 2 4" xfId="31858" xr:uid="{A1296839-8104-4758-9C26-E0F628BBBD39}"/>
    <cellStyle name="Normal 9 53 2 5" xfId="37556" xr:uid="{A7534104-C277-4AD8-8624-20FEEEB008B5}"/>
    <cellStyle name="Normal 9 53 3" xfId="12161" xr:uid="{97432D49-4FD7-4556-8F95-22EA455A7E5C}"/>
    <cellStyle name="Normal 9 53 4" xfId="12162" xr:uid="{DF6263E8-7AE9-43E9-A747-603999A61F46}"/>
    <cellStyle name="Normal 9 53 5" xfId="19623" xr:uid="{E3BDAB71-0D01-4CFB-A235-2E05EF3E3AE2}"/>
    <cellStyle name="Normal 9 53 6" xfId="26159" xr:uid="{CE6F4011-DB80-4244-846A-6BED44D7F4C4}"/>
    <cellStyle name="Normal 9 53 7" xfId="31857" xr:uid="{ADA80C25-7C0B-4D29-B63D-D40135429E6D}"/>
    <cellStyle name="Normal 9 53 8" xfId="37555" xr:uid="{C64904DD-99FB-4B9D-ACDA-458F04AF960A}"/>
    <cellStyle name="Normal 9 54" xfId="12163" xr:uid="{EB1A30BF-14FA-4189-98BD-27CFD2E087C3}"/>
    <cellStyle name="Normal 9 54 2" xfId="19625" xr:uid="{52F54250-6EBF-4C2D-98A7-68E86259BDEE}"/>
    <cellStyle name="Normal 9 54 3" xfId="26161" xr:uid="{F6914FCB-E405-4258-992F-35E51A91365A}"/>
    <cellStyle name="Normal 9 54 4" xfId="31859" xr:uid="{3D8FAA49-80EE-4317-A68C-5BD4A111EA16}"/>
    <cellStyle name="Normal 9 54 5" xfId="37557" xr:uid="{DD8CA75B-3213-45E3-9A99-568E1AC10AD5}"/>
    <cellStyle name="Normal 9 55" xfId="12164" xr:uid="{47447AED-9B73-4897-AF20-CF5C5792AC0A}"/>
    <cellStyle name="Normal 9 55 2" xfId="19626" xr:uid="{D67C3291-4260-42AC-A918-FFDBA3B3EF7E}"/>
    <cellStyle name="Normal 9 55 3" xfId="26162" xr:uid="{984EDEB2-B169-4EFA-9BAF-45A948C04B16}"/>
    <cellStyle name="Normal 9 55 4" xfId="31860" xr:uid="{3D6B1F7F-AE0C-46E1-93DE-CCE7DFF1BFEC}"/>
    <cellStyle name="Normal 9 55 5" xfId="37558" xr:uid="{8CAE4EAB-5FFC-430D-9481-3F2BBCDA0D5B}"/>
    <cellStyle name="Normal 9 56" xfId="12165" xr:uid="{457E52FA-E7FE-43A5-A900-30384192BF8F}"/>
    <cellStyle name="Normal 9 56 2" xfId="19627" xr:uid="{02E0D341-A329-49D7-8C19-6E6BC0D4C84E}"/>
    <cellStyle name="Normal 9 56 3" xfId="26163" xr:uid="{42E66066-940E-4E54-BE48-88EDA2BA1C16}"/>
    <cellStyle name="Normal 9 56 4" xfId="31861" xr:uid="{D6E65891-17E3-4D69-85A3-41148C4A6B58}"/>
    <cellStyle name="Normal 9 56 5" xfId="37559" xr:uid="{ADF3F80B-A2D3-4DBE-9CFF-B54AA51A98D6}"/>
    <cellStyle name="Normal 9 57" xfId="12166" xr:uid="{914B24BC-18E4-41CC-A69C-EF416F891E49}"/>
    <cellStyle name="Normal 9 57 2" xfId="19628" xr:uid="{F41A9C92-7606-42E3-A22D-CDCDB4EE8128}"/>
    <cellStyle name="Normal 9 57 3" xfId="26164" xr:uid="{A46798E7-C484-485E-BA9C-3225E54188C1}"/>
    <cellStyle name="Normal 9 57 4" xfId="31862" xr:uid="{CC015ECD-B88E-41AC-8167-F959D3E5C508}"/>
    <cellStyle name="Normal 9 57 5" xfId="37560" xr:uid="{97281812-7949-46E9-8B98-269B1F892E83}"/>
    <cellStyle name="Normal 9 58" xfId="12167" xr:uid="{C0C74059-D721-4595-9E10-42FAE44BD36F}"/>
    <cellStyle name="Normal 9 58 2" xfId="19629" xr:uid="{2CF75B0A-71D1-4581-A61B-82A96BFAFBD1}"/>
    <cellStyle name="Normal 9 58 3" xfId="26165" xr:uid="{CFA3DC7F-8FE8-4E50-BF96-C6BDABB0AE60}"/>
    <cellStyle name="Normal 9 58 4" xfId="31863" xr:uid="{D1FEE4D0-E755-4CF5-AF41-98C64F8DABA9}"/>
    <cellStyle name="Normal 9 58 5" xfId="37561" xr:uid="{D3F43AC2-D079-48F7-8DAB-8B146C13079F}"/>
    <cellStyle name="Normal 9 59" xfId="12168" xr:uid="{19145E93-7C03-40A8-80B1-5EBA27728430}"/>
    <cellStyle name="Normal 9 59 2" xfId="19630" xr:uid="{311852CF-7CF6-4D81-8BCD-66B5272E5BD5}"/>
    <cellStyle name="Normal 9 59 3" xfId="26166" xr:uid="{47A2BFC1-903F-4395-BC67-2C99B4921C93}"/>
    <cellStyle name="Normal 9 59 4" xfId="31864" xr:uid="{3C2BD905-5804-4C10-B945-A491265C0350}"/>
    <cellStyle name="Normal 9 59 5" xfId="37562" xr:uid="{024721E4-CE86-4E97-963A-219982764350}"/>
    <cellStyle name="Normal 9 6" xfId="12169" xr:uid="{2092A24F-98B6-48E9-B316-7BC91111E5FE}"/>
    <cellStyle name="Normal 9 6 2" xfId="12170" xr:uid="{FC3E31F7-FADA-4F16-AC85-93AAEB3A406C}"/>
    <cellStyle name="Normal 9 6 2 2" xfId="19632" xr:uid="{C77F4F5F-5A70-432A-9566-DD3D420404E4}"/>
    <cellStyle name="Normal 9 6 2 3" xfId="26168" xr:uid="{98692AF8-10BD-43FC-BB42-254902D530B9}"/>
    <cellStyle name="Normal 9 6 2 4" xfId="31866" xr:uid="{F8E39DC5-15A2-49CF-BD4A-A40900EB2D84}"/>
    <cellStyle name="Normal 9 6 2 5" xfId="37564" xr:uid="{97671328-2BBA-4676-930E-A01F939169AD}"/>
    <cellStyle name="Normal 9 6 3" xfId="12171" xr:uid="{FB561114-9FF5-40DC-8CC7-577920574426}"/>
    <cellStyle name="Normal 9 6 4" xfId="12172" xr:uid="{71DD7674-08D3-41F2-B554-8F0E7B28F6DC}"/>
    <cellStyle name="Normal 9 6 5" xfId="19631" xr:uid="{61AF9808-8E3E-482F-8DA7-F33B06B47F09}"/>
    <cellStyle name="Normal 9 6 6" xfId="26167" xr:uid="{E1E8CD73-C317-4EAE-8695-091E941134A9}"/>
    <cellStyle name="Normal 9 6 7" xfId="31865" xr:uid="{A69B5438-5F20-43A4-89C4-E4CB3D96EAE3}"/>
    <cellStyle name="Normal 9 6 8" xfId="37563" xr:uid="{C67E0337-5A11-48BB-8A9C-39F186999E37}"/>
    <cellStyle name="Normal 9 60" xfId="12173" xr:uid="{A6C6D121-BC91-43AC-B702-195F161B1AFA}"/>
    <cellStyle name="Normal 9 60 2" xfId="19633" xr:uid="{1709C4A7-C822-431E-8512-E005A2097693}"/>
    <cellStyle name="Normal 9 60 3" xfId="26169" xr:uid="{3943E99D-3FD9-491C-B458-7B756894C464}"/>
    <cellStyle name="Normal 9 60 4" xfId="31867" xr:uid="{982D80DF-3E91-46A5-8BB5-C14BFABD9F98}"/>
    <cellStyle name="Normal 9 60 5" xfId="37565" xr:uid="{74CB62BC-B820-457B-AAB4-EE40E9892B17}"/>
    <cellStyle name="Normal 9 61" xfId="12174" xr:uid="{BF1D1DF5-BA36-4748-B0B6-F13B6D489251}"/>
    <cellStyle name="Normal 9 61 2" xfId="19634" xr:uid="{F381A012-2432-4E61-9EEC-4FD44C690606}"/>
    <cellStyle name="Normal 9 61 3" xfId="26170" xr:uid="{23C02751-F230-4083-8842-62420B64AD1C}"/>
    <cellStyle name="Normal 9 61 4" xfId="31868" xr:uid="{FA6A853F-9A70-41B8-A06B-C5989E119F60}"/>
    <cellStyle name="Normal 9 61 5" xfId="37566" xr:uid="{85F24EDC-C460-43EF-B938-EC5C9BED1AA7}"/>
    <cellStyle name="Normal 9 62" xfId="12175" xr:uid="{CBD20DA3-2822-4E98-8385-D87604EA5373}"/>
    <cellStyle name="Normal 9 62 2" xfId="19635" xr:uid="{65448185-8F02-486E-BEAB-6C6C14F5C40B}"/>
    <cellStyle name="Normal 9 62 3" xfId="26171" xr:uid="{224CE78D-43E9-46D0-A579-165668D5C7A6}"/>
    <cellStyle name="Normal 9 62 4" xfId="31869" xr:uid="{D71F7CB6-DEC2-47A2-AD31-F4861E7DF4FD}"/>
    <cellStyle name="Normal 9 62 5" xfId="37567" xr:uid="{EEF526BA-AC14-495F-8387-26995BDA84FC}"/>
    <cellStyle name="Normal 9 63" xfId="12176" xr:uid="{CAC942EA-7331-4E0B-A802-20F82F577049}"/>
    <cellStyle name="Normal 9 63 2" xfId="19636" xr:uid="{832A038D-B483-47B8-909A-ED4DE6A769DA}"/>
    <cellStyle name="Normal 9 63 3" xfId="26172" xr:uid="{B709CD28-E004-44E6-BE63-67CB862EEA8B}"/>
    <cellStyle name="Normal 9 63 4" xfId="31870" xr:uid="{106AED99-C05B-4236-A2ED-E7D64F0BB89E}"/>
    <cellStyle name="Normal 9 63 5" xfId="37568" xr:uid="{6B551729-4462-456B-8BEA-D74D31971E59}"/>
    <cellStyle name="Normal 9 64" xfId="12177" xr:uid="{D0E92960-2C74-4AA2-81E6-8C250FA3681E}"/>
    <cellStyle name="Normal 9 64 2" xfId="19637" xr:uid="{D3078F86-8417-4E12-9C8D-5CB11E14F367}"/>
    <cellStyle name="Normal 9 64 3" xfId="26173" xr:uid="{F9ADCD91-CFCA-4565-8237-99C8D841641F}"/>
    <cellStyle name="Normal 9 64 4" xfId="31871" xr:uid="{F64FA1E7-06C7-451F-940C-4160F009C890}"/>
    <cellStyle name="Normal 9 64 5" xfId="37569" xr:uid="{FC38DE07-659B-4354-AFB9-4B894D28C61B}"/>
    <cellStyle name="Normal 9 7" xfId="12178" xr:uid="{1E903422-F5BE-46EF-B135-2008D939DE6D}"/>
    <cellStyle name="Normal 9 7 2" xfId="12179" xr:uid="{8ABFD74D-D279-4254-8476-04F787E1ED5A}"/>
    <cellStyle name="Normal 9 7 2 2" xfId="19639" xr:uid="{07578124-68C0-44CE-AC49-B0CA0811EBA4}"/>
    <cellStyle name="Normal 9 7 2 3" xfId="26175" xr:uid="{FEDE7843-A191-4738-BF5E-C60EF4043456}"/>
    <cellStyle name="Normal 9 7 2 4" xfId="31873" xr:uid="{5F110EF7-F2E7-47F7-8B1E-5DB3708F7164}"/>
    <cellStyle name="Normal 9 7 2 5" xfId="37571" xr:uid="{33C90F84-FBA6-417C-A660-9DA9A1264FFC}"/>
    <cellStyle name="Normal 9 7 3" xfId="12180" xr:uid="{AB78C830-F939-4C3B-9C95-B3DA903FD9BD}"/>
    <cellStyle name="Normal 9 7 4" xfId="12181" xr:uid="{E06DE286-F8A7-497D-926B-F57149DDEC5A}"/>
    <cellStyle name="Normal 9 7 5" xfId="19638" xr:uid="{5AB668B5-D1B5-468A-BEBD-FF9AFEAD36FB}"/>
    <cellStyle name="Normal 9 7 6" xfId="26174" xr:uid="{F04050CB-AC6B-455B-94BD-3378FFFC8BFF}"/>
    <cellStyle name="Normal 9 7 7" xfId="31872" xr:uid="{4D9DFF08-0CA3-426E-986F-E616CDC5D7E4}"/>
    <cellStyle name="Normal 9 7 8" xfId="37570" xr:uid="{3F438985-3DE6-48CA-BBC3-3D56EF4336E8}"/>
    <cellStyle name="Normal 9 8" xfId="12182" xr:uid="{406C31F3-96AB-4E68-B380-B480E27C76CC}"/>
    <cellStyle name="Normal 9 8 2" xfId="12183" xr:uid="{DCE0962D-964B-440A-9CB0-27A6A4E5A5B5}"/>
    <cellStyle name="Normal 9 8 2 2" xfId="19641" xr:uid="{62F85727-EC49-4590-B72B-FC9E4C5584B9}"/>
    <cellStyle name="Normal 9 8 2 3" xfId="26177" xr:uid="{8DF94B9A-A334-4FC9-A40D-8CE6CE19DD1F}"/>
    <cellStyle name="Normal 9 8 2 4" xfId="31875" xr:uid="{C3C6E5D6-2B90-4D86-A72D-A5E681E4FD99}"/>
    <cellStyle name="Normal 9 8 2 5" xfId="37573" xr:uid="{2D80A65D-5745-4555-95E6-70C2842B8DBF}"/>
    <cellStyle name="Normal 9 8 3" xfId="12184" xr:uid="{B6E5FCF3-1032-4CCC-A994-94B0F8BFC25B}"/>
    <cellStyle name="Normal 9 8 4" xfId="12185" xr:uid="{09D85092-AF09-49E0-A766-36CFFD29C5E9}"/>
    <cellStyle name="Normal 9 8 5" xfId="19640" xr:uid="{A17D7503-2B59-4A0C-A81F-E0F59FE9A49D}"/>
    <cellStyle name="Normal 9 8 6" xfId="26176" xr:uid="{85AD212C-03CB-4C28-AF55-57F7CD0F880D}"/>
    <cellStyle name="Normal 9 8 7" xfId="31874" xr:uid="{97A83AFA-A2E0-41E7-8C7B-6CDE70B882A0}"/>
    <cellStyle name="Normal 9 8 8" xfId="37572" xr:uid="{694E08BA-CEA2-474C-8470-29E0A03433E2}"/>
    <cellStyle name="Normal 9 9" xfId="12186" xr:uid="{072F6F67-3FF9-4B49-BDB1-E8424DCB2DA5}"/>
    <cellStyle name="Normal 9 9 2" xfId="12187" xr:uid="{D1E0388D-E452-4E5F-BA75-8265EA579461}"/>
    <cellStyle name="Normal 9 9 2 2" xfId="19643" xr:uid="{3721C91A-FD31-4F5A-BBA2-1871DC82DE91}"/>
    <cellStyle name="Normal 9 9 2 3" xfId="26179" xr:uid="{B676F0A9-8869-4603-8CF4-BBCDE9E85B25}"/>
    <cellStyle name="Normal 9 9 2 4" xfId="31877" xr:uid="{72313567-D625-46E5-9032-BAFE9198D2B3}"/>
    <cellStyle name="Normal 9 9 2 5" xfId="37575" xr:uid="{A288B491-4045-4255-8D0F-8F834E33D307}"/>
    <cellStyle name="Normal 9 9 3" xfId="12188" xr:uid="{DCA3497F-524B-4633-A319-82A0DE7CA6BE}"/>
    <cellStyle name="Normal 9 9 4" xfId="12189" xr:uid="{DBF19600-998A-4A8D-B6BF-D9B2318DDABB}"/>
    <cellStyle name="Normal 9 9 5" xfId="19642" xr:uid="{F7A52AA0-FE95-4E5F-BEC8-32642EACE808}"/>
    <cellStyle name="Normal 9 9 6" xfId="26178" xr:uid="{83D1651C-F38A-4C9F-BD16-7349613BA249}"/>
    <cellStyle name="Normal 9 9 7" xfId="31876" xr:uid="{E17BBBAF-1F99-4C41-B3FA-D2BA43150BA4}"/>
    <cellStyle name="Normal 9 9 8" xfId="37574" xr:uid="{83FE3471-ACA6-4DF3-8E8F-E1B0E1417F51}"/>
    <cellStyle name="Normal 90" xfId="1275" xr:uid="{712ECC89-2C25-43A4-AD5A-3860AAB46CB6}"/>
    <cellStyle name="Normal 90 2" xfId="1276" xr:uid="{10F484DA-74FE-4890-BD97-A8EC142AAEDD}"/>
    <cellStyle name="Normal 90 3" xfId="12190" xr:uid="{0D18702D-DBD7-43EF-BE3B-CC34EC0C1C39}"/>
    <cellStyle name="Normal 90 4" xfId="12191" xr:uid="{9F314AA2-E2FD-4B37-B178-FBAEBB72302F}"/>
    <cellStyle name="Normal 90 4 2" xfId="12192" xr:uid="{31B55FE3-B17F-4E36-8DCD-A813E8479EB8}"/>
    <cellStyle name="Normal 90 4 3" xfId="12193" xr:uid="{7635770B-2611-46BE-8C2B-83BC0D40BC60}"/>
    <cellStyle name="Normal 90 4 3 2" xfId="12194" xr:uid="{DE2ED57E-4A09-41A1-A436-FF05397B0FF2}"/>
    <cellStyle name="Normal 90 4 3 3" xfId="12195" xr:uid="{2C3A297E-0221-4182-96F0-7A325CADA211}"/>
    <cellStyle name="Normal 90 4 3 4" xfId="12196" xr:uid="{94A4BD71-0D22-482C-BB2F-BF17DBDD4C1D}"/>
    <cellStyle name="Normal 90 5" xfId="12197" xr:uid="{1B6D988F-6EFD-4951-AD6F-21155A2369F4}"/>
    <cellStyle name="Normal 91" xfId="1277" xr:uid="{B7A1FA05-451D-4FE2-8106-FFFDECF4152F}"/>
    <cellStyle name="Normal 91 2" xfId="1278" xr:uid="{8E9E43CB-0050-4B00-9A75-DCC6141163CC}"/>
    <cellStyle name="Normal 91 3" xfId="12198" xr:uid="{BBD48724-ABAD-4E52-89D4-B545B455129D}"/>
    <cellStyle name="Normal 91 4" xfId="12199" xr:uid="{956262CB-8C89-44F9-A9CF-2D3565DE5D0D}"/>
    <cellStyle name="Normal 91 4 2" xfId="12200" xr:uid="{21C6C3F8-F5E2-4677-8CA1-268EE56BE101}"/>
    <cellStyle name="Normal 91 4 3" xfId="12201" xr:uid="{92A0C52D-D7C0-40B4-9967-13D8EF53C5EA}"/>
    <cellStyle name="Normal 91 4 3 2" xfId="12202" xr:uid="{350820E2-1496-4494-BF40-24AAC9CE2EC6}"/>
    <cellStyle name="Normal 91 4 3 3" xfId="12203" xr:uid="{392DD939-578F-441B-BF80-AC824D8ECD78}"/>
    <cellStyle name="Normal 91 4 3 4" xfId="12204" xr:uid="{E41F13E9-F5DA-41CC-883A-0389324A0EB0}"/>
    <cellStyle name="Normal 91 5" xfId="12205" xr:uid="{1726B7AC-8EE6-44A8-955B-98A6B9F5B8CD}"/>
    <cellStyle name="Normal 92" xfId="1279" xr:uid="{83DCD060-12B6-4652-9497-8802070EDDB7}"/>
    <cellStyle name="Normal 92 2" xfId="1280" xr:uid="{CD6D0492-8252-4319-8CAB-F88EB991F322}"/>
    <cellStyle name="Normal 93" xfId="1281" xr:uid="{55809810-9EED-486F-B1FB-A3FCE7BF7A02}"/>
    <cellStyle name="Normal 93 2" xfId="1282" xr:uid="{D9EE79AF-8D53-40C2-9409-D9159C068DA1}"/>
    <cellStyle name="Normal 94" xfId="1283" xr:uid="{93CC38E8-4058-453D-ACE5-2DAFBEBE9383}"/>
    <cellStyle name="Normal 94 2" xfId="1284" xr:uid="{CA75225C-8CFF-4A4A-A4DF-0CFB858B0198}"/>
    <cellStyle name="Normal 95" xfId="1285" xr:uid="{0C48C8D1-A145-4086-BF31-D1A443D4B688}"/>
    <cellStyle name="Normal 95 2" xfId="1286" xr:uid="{F2630999-A067-423A-AE48-C62DF4BFA112}"/>
    <cellStyle name="Normal 96" xfId="1287" xr:uid="{038E3DB4-77FE-4BF2-97E0-BFCFCF625025}"/>
    <cellStyle name="Normal 96 2" xfId="1288" xr:uid="{1F5AB339-E17B-4DC1-9E6D-9EA4D0B0E82F}"/>
    <cellStyle name="Normal 97" xfId="1289" xr:uid="{2A787060-3B68-4945-96E0-A25EC6C171F7}"/>
    <cellStyle name="Normal 97 2" xfId="1290" xr:uid="{FA056D99-8CAF-48F2-A0C8-6D953A20F767}"/>
    <cellStyle name="Normal 98" xfId="1291" xr:uid="{CAD14FFC-48AA-4226-81CC-14358C8394DC}"/>
    <cellStyle name="Normal 98 2" xfId="1292" xr:uid="{3BACB7ED-DE58-4D4D-A94C-D5C7A3D133F7}"/>
    <cellStyle name="Normal 99" xfId="1293" xr:uid="{F93B970B-AC6B-4F03-884F-9540A5C231CC}"/>
    <cellStyle name="Normal 99 2" xfId="1294" xr:uid="{485AC411-ACD6-41DA-9AB2-E3F5926BD30A}"/>
    <cellStyle name="Note 10" xfId="1295" xr:uid="{B32FD2E7-D283-4980-BBAB-3EC35F071DA5}"/>
    <cellStyle name="Note 10 2" xfId="12206" xr:uid="{442DFEE7-293E-4AF5-95E6-DA423F4D36F8}"/>
    <cellStyle name="Note 11" xfId="1296" xr:uid="{5C6442F5-3CAD-450F-AE9F-BD8973053546}"/>
    <cellStyle name="Note 11 2" xfId="1297" xr:uid="{7107ED29-ED23-4D17-A4B9-64859EC4621F}"/>
    <cellStyle name="Note 12" xfId="1298" xr:uid="{E693899C-7B41-4303-8A44-7060ED352C67}"/>
    <cellStyle name="Note 12 2" xfId="12207" xr:uid="{6993E339-FA65-4763-90CA-C8172910BCAF}"/>
    <cellStyle name="Note 13" xfId="1299" xr:uid="{703ED4E5-DCCE-4AC9-8DE0-57FC240B4B18}"/>
    <cellStyle name="Note 13 2" xfId="12208" xr:uid="{ECE8C463-8635-431F-96C6-3ED3CDCA2898}"/>
    <cellStyle name="Note 14" xfId="1300" xr:uid="{0FB155A7-751B-46BD-AB3A-184EF3878927}"/>
    <cellStyle name="Note 14 2" xfId="1301" xr:uid="{8B7ADDBB-1D37-4098-BB92-7EC0DF32E5BE}"/>
    <cellStyle name="Note 15" xfId="1302" xr:uid="{A06A4942-9F9F-415E-9DFF-D0A90D853560}"/>
    <cellStyle name="Note 15 2" xfId="1303" xr:uid="{AC241E55-35DA-48C3-A368-37B7F996EC78}"/>
    <cellStyle name="Note 16" xfId="1304" xr:uid="{72918658-48FA-4942-94E6-7E87FA0016F2}"/>
    <cellStyle name="Note 16 2" xfId="1305" xr:uid="{4309ECFB-1FEE-46FC-9659-61929FA5B1EB}"/>
    <cellStyle name="Note 17" xfId="1306" xr:uid="{A7C91288-A2C2-4CA3-A454-5C9C67B81C69}"/>
    <cellStyle name="Note 17 2" xfId="1307" xr:uid="{020F3F8C-2FBB-4BF4-ADB0-1BFBD7F7960A}"/>
    <cellStyle name="Note 17 3" xfId="12209" xr:uid="{80F30B53-59D9-4789-95A8-702AC185227F}"/>
    <cellStyle name="Note 17 3 2" xfId="19644" xr:uid="{8D8DF402-AC80-4C44-A16E-4614AE4B606B}"/>
    <cellStyle name="Note 17 3 3" xfId="26180" xr:uid="{D1F59F4B-BFE5-4C2F-BFE9-46F5E31FA3B9}"/>
    <cellStyle name="Note 17 3 4" xfId="31878" xr:uid="{27B5AE64-906B-4256-BF65-2B96BA7BEACF}"/>
    <cellStyle name="Note 17 3 5" xfId="37576" xr:uid="{66F1070D-8555-4CFF-9F45-A9DA776FAF06}"/>
    <cellStyle name="Note 18" xfId="1308" xr:uid="{7BBCC4D1-6997-4545-B989-769F8F689AF1}"/>
    <cellStyle name="Note 18 2" xfId="1309" xr:uid="{408AE9D2-9335-4849-9CE1-7A8B3EA1D6B6}"/>
    <cellStyle name="Note 19" xfId="1310" xr:uid="{ED331E09-6699-4F62-90A2-8F7C949F48B5}"/>
    <cellStyle name="Note 19 2" xfId="1311" xr:uid="{AD972EE8-D2E7-408C-B135-455BCFCF9D39}"/>
    <cellStyle name="Note 2" xfId="1312" xr:uid="{72C09DD0-D396-45C0-8CEE-628E7DC1F6B0}"/>
    <cellStyle name="Note 2 2" xfId="1313" xr:uid="{B71D0700-227A-441F-A372-F1B777A870F0}"/>
    <cellStyle name="Note 2 3" xfId="1314" xr:uid="{33B07A0C-63C9-4576-8E66-55586F30DB8F}"/>
    <cellStyle name="Note 2 4" xfId="1315" xr:uid="{B9A9C8D0-D4E8-42D0-A0FA-C0DB5821AD83}"/>
    <cellStyle name="Note 2 5" xfId="1316" xr:uid="{BEB96879-1444-427F-99C7-83D6746D2D9E}"/>
    <cellStyle name="Note 2 5 2" xfId="1317" xr:uid="{351B7613-AA4A-4CF7-8EA8-9B3019DC5082}"/>
    <cellStyle name="Note 2 6" xfId="1318" xr:uid="{B90AF88A-E5FD-4617-98F4-0E879D710341}"/>
    <cellStyle name="Note 20" xfId="1319" xr:uid="{0ABDF3D3-E085-4BE5-9D05-21F690B7DA60}"/>
    <cellStyle name="Note 20 2" xfId="1320" xr:uid="{0B9A6AE4-A2C6-4388-B493-4EFF749445AD}"/>
    <cellStyle name="Note 21" xfId="1321" xr:uid="{7FF4C208-DD74-4D75-956B-837F577A90CC}"/>
    <cellStyle name="Note 21 2" xfId="1322" xr:uid="{3371874F-9560-4FBC-AA9B-1164B03F82D4}"/>
    <cellStyle name="Note 22" xfId="1323" xr:uid="{398CD53D-9FD2-462B-9168-459EB7A7158F}"/>
    <cellStyle name="Note 22 2" xfId="1324" xr:uid="{D96FC839-571D-4220-8623-B0834E9CC920}"/>
    <cellStyle name="Note 23" xfId="1325" xr:uid="{D1CE5EF7-0A54-4B75-A9E9-B45E5157A95D}"/>
    <cellStyle name="Note 23 2" xfId="1326" xr:uid="{D1149E4D-0CCA-4988-8FE9-108EBD6D47D8}"/>
    <cellStyle name="Note 24" xfId="1327" xr:uid="{006984F6-47B5-4704-A6C9-3F3CE9E585D4}"/>
    <cellStyle name="Note 24 2" xfId="1328" xr:uid="{D658DAF3-B775-4106-9907-6756B9911242}"/>
    <cellStyle name="Note 25" xfId="1329" xr:uid="{528D24D4-8671-42F0-B60A-EC30323DB1F4}"/>
    <cellStyle name="Note 25 2" xfId="1330" xr:uid="{4B68A02D-763A-4FC9-B355-5C9A8533D1D6}"/>
    <cellStyle name="Note 26" xfId="1331" xr:uid="{E6FEA0A1-BA3D-4307-AAEA-7B2ECD2C8F60}"/>
    <cellStyle name="Note 26 2" xfId="1332" xr:uid="{A9B7D5D9-0F6C-4107-8218-60379556A6AD}"/>
    <cellStyle name="Note 27" xfId="1333" xr:uid="{FA281E6A-54D9-45C5-BDCC-3FE73FD1D8AA}"/>
    <cellStyle name="Note 28" xfId="1334" xr:uid="{93C81871-8195-4145-A931-C2F7D6353D3A}"/>
    <cellStyle name="Note 28 2" xfId="14014" xr:uid="{874D3F7D-F214-4FA0-8F69-33DBEAD88371}"/>
    <cellStyle name="Note 28 3" xfId="20220" xr:uid="{5F2C85FF-6CF4-424D-A16F-0D400667C924}"/>
    <cellStyle name="Note 28 4" xfId="26246" xr:uid="{1BCC3536-5D7F-4B57-8EFF-A8518FBBDB02}"/>
    <cellStyle name="Note 28 5" xfId="31944" xr:uid="{1C17A164-4AD0-4847-BCBF-59A4AD81178E}"/>
    <cellStyle name="Note 29" xfId="1335" xr:uid="{B47A88E1-2D72-4CD1-8BE3-20EE8901613A}"/>
    <cellStyle name="Note 29 2" xfId="14015" xr:uid="{CD20808E-6D08-4C9B-A424-388FB264C4B8}"/>
    <cellStyle name="Note 29 3" xfId="20221" xr:uid="{D9BAFF44-6B8A-4D3D-8600-2E8397F30EDB}"/>
    <cellStyle name="Note 29 4" xfId="26247" xr:uid="{4AA96033-2DBE-4058-A4F0-8163A6234971}"/>
    <cellStyle name="Note 29 5" xfId="31945" xr:uid="{2AB7671E-CEC8-4405-9CB2-4DD2740DFAFF}"/>
    <cellStyle name="Note 3" xfId="1336" xr:uid="{12AAE223-A16F-4440-B593-6A06D8041174}"/>
    <cellStyle name="Note 3 2" xfId="12210" xr:uid="{5174C520-B553-40A6-B664-DEB033C4F1FF}"/>
    <cellStyle name="Note 30" xfId="1337" xr:uid="{7B98CEDE-753B-4F13-9181-6E43B34E03CB}"/>
    <cellStyle name="Note 31" xfId="1338" xr:uid="{673532A3-9196-4704-B697-C86EAC2F937D}"/>
    <cellStyle name="Note 32" xfId="1339" xr:uid="{BC4AB867-9A7C-4EC6-8B54-F461A0CB9416}"/>
    <cellStyle name="Note 33" xfId="1340" xr:uid="{73370342-4098-42EB-A12A-7535E9A2CA88}"/>
    <cellStyle name="Note 34" xfId="1341" xr:uid="{F5CF761B-66B5-41C4-9332-B57B77E6640A}"/>
    <cellStyle name="Note 35" xfId="1342" xr:uid="{F250F268-E5A0-4050-9ACD-9C2BD0813A86}"/>
    <cellStyle name="Note 4" xfId="1343" xr:uid="{9F940DE9-94C7-4E20-9B13-F53FCF788D9F}"/>
    <cellStyle name="Note 4 2" xfId="12211" xr:uid="{0E6129A0-3B01-426E-BFDC-4C59CD35CA71}"/>
    <cellStyle name="Note 47" xfId="12212" xr:uid="{DA9500BE-D8C1-43F1-8B66-992B668EFA5D}"/>
    <cellStyle name="Note 5" xfId="1344" xr:uid="{DC6209A1-371F-471E-8211-1F8F1F99BD1C}"/>
    <cellStyle name="Note 5 2" xfId="12213" xr:uid="{A9C927BE-7E2D-47C3-881E-BD0B91BB737A}"/>
    <cellStyle name="Note 6" xfId="1345" xr:uid="{12E3006B-34E7-4AD1-9265-3CE391C2C00A}"/>
    <cellStyle name="Note 6 2" xfId="12214" xr:uid="{4600F063-B57F-4AEC-931C-D36DC6E23D33}"/>
    <cellStyle name="Note 7" xfId="1346" xr:uid="{10B05363-1DFA-4634-AC6C-1A908BBC1B12}"/>
    <cellStyle name="Note 7 2" xfId="12215" xr:uid="{C7BA3B0C-2699-4EA4-AF53-DA23DCD1D6C4}"/>
    <cellStyle name="Note 7 3" xfId="14016" xr:uid="{2AFA294E-253B-4781-B620-22CF49013A0C}"/>
    <cellStyle name="Note 7 4" xfId="20222" xr:uid="{D76CD4C5-2769-4F49-8F3D-48F86257A692}"/>
    <cellStyle name="Note 7 5" xfId="26248" xr:uid="{44DDA763-EEC8-4003-A698-2B420873AB69}"/>
    <cellStyle name="Note 7 6" xfId="31946" xr:uid="{FF0A61AD-4F43-41B4-A3F7-3FCF398C08CC}"/>
    <cellStyle name="Note 8" xfId="1347" xr:uid="{8C265BEA-19D3-47DF-990A-75B86B55D8A3}"/>
    <cellStyle name="Note 8 2" xfId="12216" xr:uid="{10FAC9D8-4CC4-49F3-80B1-44E5A3EBE767}"/>
    <cellStyle name="Note 9" xfId="1348" xr:uid="{62900277-AEAE-422D-A998-E4CD1709A0A4}"/>
    <cellStyle name="Note 9 2" xfId="12217" xr:uid="{C4D6E92F-D3AA-413F-A073-2A75094337C7}"/>
    <cellStyle name="Option" xfId="12218" xr:uid="{C5BE076E-D4FA-40A9-9419-87D44ED0503A}"/>
    <cellStyle name="OptionHeading" xfId="12219" xr:uid="{7A3CF598-8328-4318-B4AA-A47FAB505E48}"/>
    <cellStyle name="Output 10" xfId="1349" xr:uid="{BA9946F2-6D40-4A94-A2B3-7E54393CAEA9}"/>
    <cellStyle name="Output 2" xfId="1350" xr:uid="{9A5A4CA7-91E3-4207-AF0B-C69474A8526B}"/>
    <cellStyle name="Output 2 2" xfId="1351" xr:uid="{AED0677A-69CF-4E00-A4C0-A249E7E4A6C5}"/>
    <cellStyle name="Output 2 3" xfId="1352" xr:uid="{E99DBBA2-C797-4546-949C-CC35BADCC8C1}"/>
    <cellStyle name="Output 2 4" xfId="12220" xr:uid="{426F538F-073E-42B7-9F72-4589AA5C3575}"/>
    <cellStyle name="Output 3" xfId="1353" xr:uid="{17A21FB4-9307-4630-8FE1-D7E4403DF9E8}"/>
    <cellStyle name="Output 4" xfId="1354" xr:uid="{8DF4C687-AFD4-4C84-A848-A550052954E5}"/>
    <cellStyle name="Output 5" xfId="1355" xr:uid="{1AFA22C2-9FFE-400F-90E7-3A02365568DD}"/>
    <cellStyle name="Output 6" xfId="1356" xr:uid="{FEDDB42E-48D0-493D-A07A-49629283E03D}"/>
    <cellStyle name="Output 7" xfId="1357" xr:uid="{7DBD6648-42AB-478D-9DB4-A0DDD8BFD228}"/>
    <cellStyle name="Output 8" xfId="1358" xr:uid="{37F373D4-CF51-4ED6-AD9F-0C164303C523}"/>
    <cellStyle name="Output 9" xfId="1359" xr:uid="{4CDB1AE7-2EB7-4817-A078-C734480A2EB7}"/>
    <cellStyle name="Output Amounts" xfId="12221" xr:uid="{0431EA15-9DEA-44C5-8740-FDCCE2EC58E2}"/>
    <cellStyle name="Output Amounts 2" xfId="12222" xr:uid="{E1CFB8DA-FFB8-4BA8-9BF2-878C723EB872}"/>
    <cellStyle name="Output Amounts 3" xfId="12223" xr:uid="{055D998D-9495-431C-A33A-D11506A6D604}"/>
    <cellStyle name="Output Column Headings" xfId="12224" xr:uid="{E6310EBB-BF5A-43BC-8D94-B26CDF0BCE42}"/>
    <cellStyle name="Output Column Headings 2" xfId="12225" xr:uid="{0206D00F-3B0C-4A2C-AF2E-67AF74048FC9}"/>
    <cellStyle name="Output Column Headings 3" xfId="12226" xr:uid="{8A5DF691-B06A-4A14-BAFB-8F5EC19CF5AE}"/>
    <cellStyle name="Output Line Items" xfId="12227" xr:uid="{AD6A43F9-F3C8-496E-B423-C6D869A3544F}"/>
    <cellStyle name="Output Line Items 2" xfId="12228" xr:uid="{5FAAAD2D-F412-4064-85E5-34508C2548E2}"/>
    <cellStyle name="Output Line Items 3" xfId="12229" xr:uid="{EE3BD7B3-3112-4381-A2F9-7A4E98756D73}"/>
    <cellStyle name="Output Report Heading" xfId="12230" xr:uid="{F45CC618-0770-4583-B4AA-08D603C20D47}"/>
    <cellStyle name="Output Report Heading 2" xfId="12231" xr:uid="{608B6112-BC6B-4061-BC86-DF33EFC05368}"/>
    <cellStyle name="Output Report Heading 3" xfId="12232" xr:uid="{2E1AF638-3183-4CCB-AA01-B78E584B3C8D}"/>
    <cellStyle name="Output Report Title" xfId="12233" xr:uid="{14345492-ED9C-4206-B1E9-DC93303113D4}"/>
    <cellStyle name="Output Report Title 2" xfId="12234" xr:uid="{A8BE45D3-2BFE-415C-A3CA-DFCC1B3A2672}"/>
    <cellStyle name="Output Report Title 3" xfId="12235" xr:uid="{9A09AA4A-7C3C-437F-A166-289B84990B0E}"/>
    <cellStyle name="Percent" xfId="2" builtinId="5"/>
    <cellStyle name="Percent [0]" xfId="12236" xr:uid="{1852B56E-4BCC-419E-813F-3FD36F2C889A}"/>
    <cellStyle name="Percent [00]" xfId="12237" xr:uid="{A9BED001-21BD-4F71-8E63-DEABD54CBC69}"/>
    <cellStyle name="Percent [2]" xfId="12238" xr:uid="{49EFCAC3-E827-4BD2-A9C4-8C886CF0D706}"/>
    <cellStyle name="Percent [2] 2" xfId="12239" xr:uid="{E9B50A2E-3C5A-452C-8919-AD988B9FD5B5}"/>
    <cellStyle name="Percent [2] 3" xfId="12240" xr:uid="{155D1F29-8F06-400B-8F49-A828F3467B41}"/>
    <cellStyle name="Percent [2] 4" xfId="12241" xr:uid="{B64246B9-4AF0-4DB9-AD55-44171E070D19}"/>
    <cellStyle name="Percent [2] 5" xfId="12242" xr:uid="{82F1C743-ADAA-4A44-BD8C-EE81A61993D1}"/>
    <cellStyle name="Percent [2] 6" xfId="12243" xr:uid="{1C9B3FBA-7EA7-476A-AFD4-C0003AD301D1}"/>
    <cellStyle name="Percent 10" xfId="72" xr:uid="{24BA40FC-6972-48B5-90CD-AA0F0D23F5B4}"/>
    <cellStyle name="Percent 10 2" xfId="19682" xr:uid="{BCFC1275-1A28-4249-8FF5-B125BBB8EB68}"/>
    <cellStyle name="Percent 11" xfId="13958" xr:uid="{96593B68-2E5F-4706-A028-E3461D47D46E}"/>
    <cellStyle name="Percent 11 3" xfId="12244" xr:uid="{4CD77B87-D242-4F9E-8FCE-B773D6EAA303}"/>
    <cellStyle name="Percent 11 3 2" xfId="19645" xr:uid="{251B2F3A-27A8-4845-B1C2-C1ADFBD282E5}"/>
    <cellStyle name="Percent 11 3 3" xfId="26181" xr:uid="{97BEA0E3-C945-4149-89B8-F916AC486C8E}"/>
    <cellStyle name="Percent 11 3 4" xfId="31879" xr:uid="{71EFE9E2-1BCA-40AC-B3D2-9F88D9064767}"/>
    <cellStyle name="Percent 11 3 5" xfId="37577" xr:uid="{9F1F5BFA-D9AE-4912-8732-1ADEA95E4DE6}"/>
    <cellStyle name="Percent 12" xfId="12245" xr:uid="{B3B2F29E-5635-4D93-92B1-0FD8FF45A4AD}"/>
    <cellStyle name="Percent 12 10" xfId="12246" xr:uid="{9C8F4EEB-AE64-4551-958F-EADB28E3F292}"/>
    <cellStyle name="Percent 12 11" xfId="12247" xr:uid="{49FB3EDA-24FA-4ACB-871B-6CC0EF04349E}"/>
    <cellStyle name="Percent 12 12" xfId="12248" xr:uid="{4730ABFF-E153-4619-A563-528AD5A456F5}"/>
    <cellStyle name="Percent 12 13" xfId="12249" xr:uid="{14198E85-6AD8-452D-9471-1EA12406E86E}"/>
    <cellStyle name="Percent 12 14" xfId="12250" xr:uid="{2703709E-BECF-42AF-9650-6E9FCDAED076}"/>
    <cellStyle name="Percent 12 15" xfId="12251" xr:uid="{792E0C11-36ED-421E-B861-D296085DA5A1}"/>
    <cellStyle name="Percent 12 16" xfId="12252" xr:uid="{3D33056A-9EB3-452B-A709-69D45A2CEB5C}"/>
    <cellStyle name="Percent 12 17" xfId="12253" xr:uid="{E13FB129-911B-4E05-9881-D3CFFA31D023}"/>
    <cellStyle name="Percent 12 18" xfId="12254" xr:uid="{F811A0A3-1580-4850-BAEF-CB02C6FF4AD6}"/>
    <cellStyle name="Percent 12 19" xfId="12255" xr:uid="{69033208-4C86-4321-9BF5-75625F505A16}"/>
    <cellStyle name="Percent 12 2" xfId="12256" xr:uid="{C0A87B01-DC38-4836-AE27-D4DF9F35E99A}"/>
    <cellStyle name="Percent 12 20" xfId="12257" xr:uid="{C4B0A61A-2C08-434B-AAA2-B5F765CCEF67}"/>
    <cellStyle name="Percent 12 21" xfId="12258" xr:uid="{E5E8D892-4121-4928-9B16-FBC71EEA2874}"/>
    <cellStyle name="Percent 12 22" xfId="12259" xr:uid="{42DCDC77-8B15-4004-99DE-30B7B73FF244}"/>
    <cellStyle name="Percent 12 23" xfId="12260" xr:uid="{A2720E23-91AC-41FB-812A-3159A614653C}"/>
    <cellStyle name="Percent 12 24" xfId="12261" xr:uid="{BD1C3E97-BFFC-4EFC-A4E2-189F15CBBBC1}"/>
    <cellStyle name="Percent 12 25" xfId="12262" xr:uid="{DA2D2C3D-17F1-4DDB-94FF-1DF51894B28A}"/>
    <cellStyle name="Percent 12 26" xfId="12263" xr:uid="{D931B519-FDA4-451C-9C9C-63F1344113EC}"/>
    <cellStyle name="Percent 12 27" xfId="12264" xr:uid="{0E5E9A5C-096F-4DE3-B702-F8C72BA59968}"/>
    <cellStyle name="Percent 12 28" xfId="12265" xr:uid="{38D4B801-233D-426D-BA2F-CD2C158A3FF6}"/>
    <cellStyle name="Percent 12 3" xfId="12266" xr:uid="{00D77A8D-3E8F-4E99-908F-51E57274421D}"/>
    <cellStyle name="Percent 12 4" xfId="12267" xr:uid="{0ED15D08-6714-438E-AB7B-B1813780F641}"/>
    <cellStyle name="Percent 12 5" xfId="12268" xr:uid="{D9585EAC-6556-4B3C-B4DE-A20DB2F51680}"/>
    <cellStyle name="Percent 12 6" xfId="12269" xr:uid="{1E40312A-2535-40A5-96FA-5C76D1B60B5C}"/>
    <cellStyle name="Percent 12 7" xfId="12270" xr:uid="{0B4622FE-F6AE-45C9-8CB5-C7E65A3B33C8}"/>
    <cellStyle name="Percent 12 8" xfId="12271" xr:uid="{2EE9E227-41B5-4988-946A-C31866FC5763}"/>
    <cellStyle name="Percent 12 9" xfId="12272" xr:uid="{49CA6377-AEAE-4271-A5C6-72899591C7AA}"/>
    <cellStyle name="Percent 13" xfId="20144" xr:uid="{D6CFCFAD-218C-4FA7-932F-E79AA66C0009}"/>
    <cellStyle name="Percent 13 3" xfId="12273" xr:uid="{AE8FCD67-BE4B-4895-8458-FB7579ED6DF3}"/>
    <cellStyle name="Percent 13 3 2" xfId="19646" xr:uid="{473A70B5-7062-4498-BDA2-AFD134B1DBDA}"/>
    <cellStyle name="Percent 13 3 3" xfId="26182" xr:uid="{A778666D-6E48-441C-A7A6-10CDB4913A7E}"/>
    <cellStyle name="Percent 13 3 4" xfId="31880" xr:uid="{85B30BF6-A518-46C5-929C-6CF3E3CD517E}"/>
    <cellStyle name="Percent 13 3 5" xfId="37578" xr:uid="{A3BEC17C-462B-4E93-B820-BEEB77369BF9}"/>
    <cellStyle name="Percent 14" xfId="20225" xr:uid="{21F0E1FB-CBE7-41DA-A28D-168F78F086E7}"/>
    <cellStyle name="Percent 15" xfId="26188" xr:uid="{38248F66-37B2-4CB7-8D0A-8F94B55479B4}"/>
    <cellStyle name="Percent 15 2" xfId="12274" xr:uid="{4D3701E3-714F-4995-8E3D-5ED3719C8CF0}"/>
    <cellStyle name="Percent 15 2 2" xfId="12275" xr:uid="{BE57A996-FF0A-4A9A-B16E-920D10CBDCFC}"/>
    <cellStyle name="Percent 16" xfId="26191" xr:uid="{3244DA2C-9C69-42CC-BF7E-6247A05B6F70}"/>
    <cellStyle name="Percent 17" xfId="26251" xr:uid="{8B3C6866-B2D7-4EBC-9832-9861EEF9B4D8}"/>
    <cellStyle name="Percent 18" xfId="31886" xr:uid="{87DA346D-B096-4555-A025-E26AF9D09DA6}"/>
    <cellStyle name="Percent 19" xfId="31949" xr:uid="{9421C80A-4D6B-4BF8-974F-C63A6D5B3658}"/>
    <cellStyle name="Percent 2" xfId="29" xr:uid="{F3332B61-C8EE-4FE0-95ED-51555C687F52}"/>
    <cellStyle name="Percent 2 10" xfId="1360" xr:uid="{7FE57503-DB06-4241-99FB-CEE8AA889BB5}"/>
    <cellStyle name="Percent 2 15" xfId="12276" xr:uid="{A805A600-C717-4938-B1A5-1C2EB5BAA9DC}"/>
    <cellStyle name="Percent 2 15 2" xfId="12277" xr:uid="{0309BEA2-8730-4A0B-8722-265E7BF3E1A9}"/>
    <cellStyle name="Percent 2 2" xfId="49" xr:uid="{518D23F2-EB56-4391-90EF-DF91A6709196}"/>
    <cellStyle name="Percent 2 2 2" xfId="12279" xr:uid="{3D246273-C8DD-4F8D-9DDD-61897141BA2E}"/>
    <cellStyle name="Percent 2 2 3" xfId="12280" xr:uid="{29579F08-6E01-4A9A-AA62-49EC362E3727}"/>
    <cellStyle name="Percent 2 2 4" xfId="12278" xr:uid="{001899E3-E7BE-4059-920D-436A1D15C0C9}"/>
    <cellStyle name="Percent 2 2 4 2" xfId="20121" xr:uid="{DBD23148-A1A1-45BB-86F6-51B1630DA6B9}"/>
    <cellStyle name="Percent 2 2 5" xfId="19647" xr:uid="{5B9C5E33-33A7-412C-A0F0-2A3F33BB6B0B}"/>
    <cellStyle name="Percent 2 2 6" xfId="26183" xr:uid="{E66FF2FC-D821-4CBE-97F1-B5EA67CA1803}"/>
    <cellStyle name="Percent 2 2 7" xfId="31881" xr:uid="{7DBEC9BC-27DC-436F-A8B5-5C72EFA9F9DD}"/>
    <cellStyle name="Percent 2 2 8" xfId="37579" xr:uid="{4CD19298-220F-41BB-B71E-16EDDE7ED32D}"/>
    <cellStyle name="Percent 2 3" xfId="69" xr:uid="{6E302E23-BA07-4650-B150-C80B67230FDC}"/>
    <cellStyle name="Percent 2 3 2" xfId="13954" xr:uid="{D24CAE92-049D-443A-A7C0-B83066BA9C14}"/>
    <cellStyle name="Percent 2 3 2 2" xfId="20139" xr:uid="{77920D91-E4F3-443D-9D48-990FF4056A54}"/>
    <cellStyle name="Percent 2 3 3" xfId="75" xr:uid="{C6855948-9931-4032-86CD-17592F67D453}"/>
    <cellStyle name="Percent 2 3 4" xfId="7" xr:uid="{036B2DE0-24CC-47A2-885A-5B9919F1AC26}"/>
    <cellStyle name="Percent 2 3 5" xfId="19678" xr:uid="{6167F89F-AEB9-40E0-A7C4-D3B206F42E3E}"/>
    <cellStyle name="Percent 2 4" xfId="12281" xr:uid="{D7DE08D2-4489-4E3F-BD6B-D8F151F78F72}"/>
    <cellStyle name="Percent 2 5" xfId="12282" xr:uid="{DF61EA02-08C8-42FB-8777-0DCBAE1FF100}"/>
    <cellStyle name="Percent 2 6" xfId="12283" xr:uid="{3FB20B95-DC27-4336-B6E5-2C3EAB60006E}"/>
    <cellStyle name="Percent 2 7" xfId="12284" xr:uid="{E719CAC2-3026-4CD7-872A-29630623CF2F}"/>
    <cellStyle name="Percent 2 8" xfId="12285" xr:uid="{5C16F684-7F3A-4F9D-A127-152CFF686A17}"/>
    <cellStyle name="Percent 2 9" xfId="12286" xr:uid="{3D26F425-6ADC-47F9-B8B1-44E31F944F44}"/>
    <cellStyle name="Percent 20" xfId="37584" xr:uid="{3093196E-CDEA-41AE-BF94-073E94949901}"/>
    <cellStyle name="Percent 21" xfId="37590" xr:uid="{488BF0C6-3C08-445D-9741-D98E928B6769}"/>
    <cellStyle name="Percent 22" xfId="31943" xr:uid="{7DCCA062-D538-4176-BB47-213C04626B88}"/>
    <cellStyle name="Percent 23" xfId="37585" xr:uid="{7C554972-1EE6-4652-B8F7-A121F09463E2}"/>
    <cellStyle name="Percent 3" xfId="50" xr:uid="{84585D9E-BC1B-46C0-BD87-E53AC14F054D}"/>
    <cellStyle name="Percent 3 2" xfId="13948" xr:uid="{6E921DDC-60A8-4588-9325-37C394036522}"/>
    <cellStyle name="Percent 3 3" xfId="1361" xr:uid="{33EEE5A0-38C0-46D1-B7D4-1B9D4EF2E60C}"/>
    <cellStyle name="Percent 3 3 2" xfId="19710" xr:uid="{6F5FB7B5-682F-402E-9F19-4951C65B6549}"/>
    <cellStyle name="Percent 3 4" xfId="19672" xr:uid="{83D0D123-9E8C-49B5-BBE1-ABF06BE8E3F8}"/>
    <cellStyle name="Percent 3 5" xfId="14017" xr:uid="{3C4ED3B6-268C-49C9-AE61-85E9412C181F}"/>
    <cellStyle name="Percent 3 6" xfId="20223" xr:uid="{5C53DAF4-7445-470A-B936-E70C99BF74CF}"/>
    <cellStyle name="Percent 3 7" xfId="26249" xr:uid="{F1B05536-28E8-41D0-A443-372A7D11817D}"/>
    <cellStyle name="Percent 3 8" xfId="31947" xr:uid="{133685B5-EA44-4D47-842F-DC8F045F89A9}"/>
    <cellStyle name="Percent 4" xfId="27" xr:uid="{4FD6B79F-6990-4FBF-B1AE-630056AFFD16}"/>
    <cellStyle name="Percent 4 2" xfId="13937" xr:uid="{E9C36DBE-6FA1-4585-B047-BBB0770E1D77}"/>
    <cellStyle name="Percent 4 3" xfId="1362" xr:uid="{1B071328-90CD-4292-B247-76EBC0FD2F76}"/>
    <cellStyle name="Percent 4 4" xfId="19661" xr:uid="{0B794F5E-B37F-4F47-8057-9C2737DCD04F}"/>
    <cellStyle name="Percent 5" xfId="1363" xr:uid="{E01FCF4F-5CA1-45C6-944C-807A0949ED04}"/>
    <cellStyle name="Percent 5 2" xfId="14018" xr:uid="{7C3E498D-FE31-427C-BE80-D64D26DE3FC0}"/>
    <cellStyle name="Percent 5 3" xfId="20224" xr:uid="{64755D98-3532-4278-A16E-BE52BDBC2644}"/>
    <cellStyle name="Percent 5 4" xfId="26250" xr:uid="{6769D56B-714E-4172-A921-24318C4C0FB7}"/>
    <cellStyle name="Percent 5 5" xfId="31948" xr:uid="{B4978EC7-1FE2-42D2-AF88-08CFC5F34752}"/>
    <cellStyle name="Percent 6" xfId="15" xr:uid="{BC798569-B35B-424E-923A-CA02A60F68DD}"/>
    <cellStyle name="Percent 6 2" xfId="13930" xr:uid="{D06A6382-CC15-4CE7-95A2-07398109C285}"/>
    <cellStyle name="Percent 6 3" xfId="12287" xr:uid="{8EC4A58D-FC3B-4558-B448-9308FEB581BA}"/>
    <cellStyle name="Percent 6 3 2" xfId="20122" xr:uid="{7DA48C32-564D-4EF0-ADAF-5B3254980061}"/>
    <cellStyle name="Percent 6 4" xfId="19654" xr:uid="{C054D2AD-ECC4-4D6C-8C2C-B683FB3418A6}"/>
    <cellStyle name="Percent 6 5" xfId="19648" xr:uid="{85DD14EB-E5B7-43FF-86EA-3B1E04D31BE1}"/>
    <cellStyle name="Percent 6 6" xfId="26184" xr:uid="{BA27ABE3-1A2A-4732-9C23-5390C5DFD3AB}"/>
    <cellStyle name="Percent 6 7" xfId="31882" xr:uid="{1BE79E1C-9D3A-4CC4-B479-14CB6CCA6583}"/>
    <cellStyle name="Percent 6 8" xfId="37580" xr:uid="{DB560DB8-FEBE-4063-B8F2-EC70E4F00C44}"/>
    <cellStyle name="Percent 7" xfId="12288" xr:uid="{25673440-BA23-4D05-B8E4-B654C63378C1}"/>
    <cellStyle name="Percent 8" xfId="12289" xr:uid="{532E0244-72E9-4C3E-A6CD-5E73FFC0E111}"/>
    <cellStyle name="Percent 8 2" xfId="19649" xr:uid="{00AA73F7-4A26-4EF0-9982-83179BF4D99E}"/>
    <cellStyle name="Percent 8 3" xfId="26185" xr:uid="{7DC693F9-306B-4773-82C1-522A2FB79B4A}"/>
    <cellStyle name="Percent 8 4" xfId="31883" xr:uid="{E9CB3949-7874-40F2-9085-B2E2463C6A7E}"/>
    <cellStyle name="Percent 8 5" xfId="37581" xr:uid="{53E3EA5B-440A-4D98-8389-1F7255459AC6}"/>
    <cellStyle name="Percent 9" xfId="13924" xr:uid="{45F1C887-4DF2-4FA4-9E97-A8C579F7DB39}"/>
    <cellStyle name="PERCENTAGE" xfId="12290" xr:uid="{E247E377-F215-4B6D-981F-42E118B8EF64}"/>
    <cellStyle name="PERCENTAGE 2" xfId="12291" xr:uid="{C61F9110-9A66-49A1-875D-09F336BEE6CB}"/>
    <cellStyle name="PERCENTAGE 2 2" xfId="12292" xr:uid="{C0D6A402-B734-479D-A4A1-E22EB29AE998}"/>
    <cellStyle name="PERCENTAGE 2 2 2" xfId="12293" xr:uid="{7E1FE8D7-DB18-4BA3-9CD3-BE234F215402}"/>
    <cellStyle name="PERCENTAGE 2 2 3" xfId="12294" xr:uid="{52A63F25-2CBD-4FF7-8445-14D709CD8BCC}"/>
    <cellStyle name="PERCENTAGE 2 3" xfId="12295" xr:uid="{7C311659-28AD-4814-9AD5-626C51E09B66}"/>
    <cellStyle name="PERCENTAGE 2 4" xfId="12296" xr:uid="{091F7957-4D01-4B4C-BD7F-226A934D3162}"/>
    <cellStyle name="PERCENTAGE 3" xfId="12297" xr:uid="{9DDCA462-4A98-422D-B580-343E8A4F28B2}"/>
    <cellStyle name="PERCENTAGE 4" xfId="12298" xr:uid="{D262CBD3-2BBA-491F-B9D7-C2FD20015B83}"/>
    <cellStyle name="PrePop Currency (0)" xfId="12299" xr:uid="{73CC29B9-92D0-4D31-939C-B68EDA2B5D2B}"/>
    <cellStyle name="PrePop Currency (2)" xfId="12300" xr:uid="{C1F7D912-4689-4609-AF13-1D33A8FA4AF9}"/>
    <cellStyle name="PrePop Units (0)" xfId="12301" xr:uid="{71A34483-7E98-4ECD-AD1B-80907D8EDEAC}"/>
    <cellStyle name="PrePop Units (1)" xfId="12302" xr:uid="{541EFD4A-6B9A-4CFE-957D-24E56464729B}"/>
    <cellStyle name="PrePop Units (2)" xfId="12303" xr:uid="{4BA58840-7F91-4F87-AE0F-24EA0967EF23}"/>
    <cellStyle name="Reset  - Style4" xfId="12304" xr:uid="{BD2689F0-920A-4BF5-98E7-D27EEB46B8CA}"/>
    <cellStyle name="SAPBEXaggData" xfId="12305" xr:uid="{9DEFD03B-2E37-4A56-A888-1A3F2A93354D}"/>
    <cellStyle name="SAPBEXaggData 10" xfId="12306" xr:uid="{57379CE4-37DA-46C3-890D-EAB59C8782A4}"/>
    <cellStyle name="SAPBEXaggData 11" xfId="12307" xr:uid="{BC7EEB4C-FF5B-40BD-8C3B-5DCBB8F52471}"/>
    <cellStyle name="SAPBEXaggData 12" xfId="12308" xr:uid="{0731B994-CB15-4AD0-9ACF-8CB32525EF2A}"/>
    <cellStyle name="SAPBEXaggData 13" xfId="12309" xr:uid="{2E5D1947-4BC8-43EA-BCF7-C207E0860409}"/>
    <cellStyle name="SAPBEXaggData 14" xfId="12310" xr:uid="{C5AA3D81-0D2C-40A7-8FAE-D808AB60F051}"/>
    <cellStyle name="SAPBEXaggData 15" xfId="12311" xr:uid="{D1FA0176-F25D-4C77-89F8-F89877FD2938}"/>
    <cellStyle name="SAPBEXaggData 16" xfId="12312" xr:uid="{9674B8EC-7185-4F5D-B63E-6DE782EA7C4F}"/>
    <cellStyle name="SAPBEXaggData 17" xfId="12313" xr:uid="{01558B10-EC2E-429F-9BF3-8DBEFAC73AF7}"/>
    <cellStyle name="SAPBEXaggData 18" xfId="12314" xr:uid="{1093F5EC-AC88-4E8E-A24A-F6B1513D6C0D}"/>
    <cellStyle name="SAPBEXaggData 19" xfId="12315" xr:uid="{DA5F2981-F685-49F1-96E1-9EB5CA7A1067}"/>
    <cellStyle name="SAPBEXaggData 2" xfId="12316" xr:uid="{E09444B2-337E-401E-A556-15CC4865534D}"/>
    <cellStyle name="SAPBEXaggData 2 2" xfId="12317" xr:uid="{99078618-48D9-4178-9DA9-44005996B604}"/>
    <cellStyle name="SAPBEXaggData 2 2 2" xfId="12318" xr:uid="{4A0DE517-1947-45A3-9508-39C542834CD8}"/>
    <cellStyle name="SAPBEXaggData 2 2 2 2" xfId="12319" xr:uid="{D11471D5-42AE-4A18-A6CB-95BFF30C8CEE}"/>
    <cellStyle name="SAPBEXaggData 2 2 3" xfId="12320" xr:uid="{E2D20692-C273-4A06-8486-EE46F2D55949}"/>
    <cellStyle name="SAPBEXaggData 2 3" xfId="12321" xr:uid="{77D21590-FE54-4804-8B94-73EA5D6D74CB}"/>
    <cellStyle name="SAPBEXaggData 2 3 2" xfId="12322" xr:uid="{1FCEA180-A181-440D-9595-36A52F4D8C65}"/>
    <cellStyle name="SAPBEXaggData 2 4" xfId="12323" xr:uid="{12577800-2148-42FC-A7DF-743280E4E0B6}"/>
    <cellStyle name="SAPBEXaggData 2 5" xfId="12324" xr:uid="{3C86B975-B9DD-49E2-B7B9-546DA9C58C4B}"/>
    <cellStyle name="SAPBEXaggData 2 6" xfId="12325" xr:uid="{AD733BD2-810A-4141-9045-5F54F9BD25FE}"/>
    <cellStyle name="SAPBEXaggData 20" xfId="12326" xr:uid="{2D1A8BBF-6D67-453C-A932-AE0149BBA7CC}"/>
    <cellStyle name="SAPBEXaggData 21" xfId="12327" xr:uid="{EC604513-9F55-414C-936D-CAC41BF8FD69}"/>
    <cellStyle name="SAPBEXaggData 22" xfId="12328" xr:uid="{94B871D0-12DE-4BE7-B828-C266FBF563F8}"/>
    <cellStyle name="SAPBEXaggData 23" xfId="12329" xr:uid="{9CCF45CE-5E80-48CA-8262-E9DA7EDCB225}"/>
    <cellStyle name="SAPBEXaggData 24" xfId="12330" xr:uid="{A47FA9E3-B65E-4DA2-B5D9-9AB3A6DF2189}"/>
    <cellStyle name="SAPBEXaggData 3" xfId="12331" xr:uid="{CD8D0772-F7F7-4F50-885D-342B855D1A36}"/>
    <cellStyle name="SAPBEXaggData 3 2" xfId="12332" xr:uid="{412F945A-B066-49D4-A16A-E8E530A19EFC}"/>
    <cellStyle name="SAPBEXaggData 3 2 2" xfId="12333" xr:uid="{349194B6-A58F-48D7-8F1F-C3B5293E226E}"/>
    <cellStyle name="SAPBEXaggData 3 2 2 2" xfId="12334" xr:uid="{F7AD3D01-EDC8-4BFF-A048-738FF8C72A37}"/>
    <cellStyle name="SAPBEXaggData 3 2 3" xfId="12335" xr:uid="{DE9E7EA3-F574-47BD-B3E0-E3C30A7B26E3}"/>
    <cellStyle name="SAPBEXaggData 3 3" xfId="12336" xr:uid="{7719117E-2FB1-480D-8F1E-76BC6B9EE949}"/>
    <cellStyle name="SAPBEXaggData 3 3 2" xfId="12337" xr:uid="{20F7DA72-67EC-4BC8-9D3F-C4549A9FD6F7}"/>
    <cellStyle name="SAPBEXaggData 3 4" xfId="12338" xr:uid="{334135E2-B3AF-4EF1-B127-554B415840F2}"/>
    <cellStyle name="SAPBEXaggData 4" xfId="12339" xr:uid="{FE736280-893C-4FDA-BC3D-753CB8695494}"/>
    <cellStyle name="SAPBEXaggData 4 2" xfId="12340" xr:uid="{C1A8D87E-C55D-4AC8-92D1-C41C4135B96A}"/>
    <cellStyle name="SAPBEXaggData 4 2 2" xfId="12341" xr:uid="{78BBC021-9D66-497A-A4C7-9BAF7CC1C5BD}"/>
    <cellStyle name="SAPBEXaggData 4 3" xfId="12342" xr:uid="{51FFA992-E7FF-4990-8DF3-BB8580195A3C}"/>
    <cellStyle name="SAPBEXaggData 5" xfId="12343" xr:uid="{1898F503-FE4A-41D4-BCB1-D082AB2E11EF}"/>
    <cellStyle name="SAPBEXaggData 5 2" xfId="12344" xr:uid="{4152A81B-44DD-49A6-AF02-EBEB96B4143A}"/>
    <cellStyle name="SAPBEXaggData 5 2 2" xfId="12345" xr:uid="{B87B2C71-4C3F-4840-B644-0664111DF2AC}"/>
    <cellStyle name="SAPBEXaggData 5 3" xfId="12346" xr:uid="{25A8BBC7-E4D1-448D-8704-D86DB3BF6238}"/>
    <cellStyle name="SAPBEXaggData 6" xfId="12347" xr:uid="{C50199EB-3D02-4825-B9AB-6C4CE813CE77}"/>
    <cellStyle name="SAPBEXaggData 6 2" xfId="12348" xr:uid="{78DF9ECB-5E34-45C5-8C54-DA31F7ADB816}"/>
    <cellStyle name="SAPBEXaggData 7" xfId="12349" xr:uid="{B5069121-43AB-4C81-AE61-ACB48CCFEF0E}"/>
    <cellStyle name="SAPBEXaggData 8" xfId="12350" xr:uid="{B4B79438-7776-46C8-AA10-AA3875FB2424}"/>
    <cellStyle name="SAPBEXaggData 9" xfId="12351" xr:uid="{3E4F1083-F0BF-44EC-9042-259CB2312AF4}"/>
    <cellStyle name="SAPBEXaggDataEmph" xfId="12352" xr:uid="{0A3ACFA3-204E-4F3D-9D26-B859F05EF185}"/>
    <cellStyle name="SAPBEXaggDataEmph 10" xfId="12353" xr:uid="{61C8654B-9269-44A4-AAF9-090DA795FBA7}"/>
    <cellStyle name="SAPBEXaggDataEmph 11" xfId="12354" xr:uid="{F2941F79-75C6-4715-9B84-DEEC5CD5B535}"/>
    <cellStyle name="SAPBEXaggDataEmph 12" xfId="12355" xr:uid="{F7892AFE-58CA-4268-B020-10F37116AF2A}"/>
    <cellStyle name="SAPBEXaggDataEmph 13" xfId="12356" xr:uid="{4FF6F83F-4648-44CA-92B3-C9ED0AA0A231}"/>
    <cellStyle name="SAPBEXaggDataEmph 14" xfId="12357" xr:uid="{1D54584B-C6D9-4A9E-85ED-C296F2ED46D2}"/>
    <cellStyle name="SAPBEXaggDataEmph 15" xfId="12358" xr:uid="{A8E4C752-0A73-48EC-B687-BAC425CE384C}"/>
    <cellStyle name="SAPBEXaggDataEmph 16" xfId="12359" xr:uid="{A286F1FA-EA79-4FA4-99BA-0F1BA1EE260E}"/>
    <cellStyle name="SAPBEXaggDataEmph 17" xfId="12360" xr:uid="{6F7DA5A8-F949-480C-B3E3-6D0CEC979BE1}"/>
    <cellStyle name="SAPBEXaggDataEmph 18" xfId="12361" xr:uid="{1507072B-829A-45BD-AEB7-83D6FD465C3D}"/>
    <cellStyle name="SAPBEXaggDataEmph 19" xfId="12362" xr:uid="{E48A0754-B3A9-4708-B34D-1079710E196B}"/>
    <cellStyle name="SAPBEXaggDataEmph 2" xfId="12363" xr:uid="{008D4F34-11E2-491E-9A91-2B4CB3803B5C}"/>
    <cellStyle name="SAPBEXaggDataEmph 2 2" xfId="12364" xr:uid="{70C2FEF8-AEDF-4B8B-9863-9615D53EE932}"/>
    <cellStyle name="SAPBEXaggDataEmph 2 2 2" xfId="12365" xr:uid="{36C6B2B7-E660-42F6-BA4C-61580629640C}"/>
    <cellStyle name="SAPBEXaggDataEmph 2 2 2 2" xfId="12366" xr:uid="{0BA1A7C5-1BB5-4FA9-9148-096BA7CC32DF}"/>
    <cellStyle name="SAPBEXaggDataEmph 2 2 3" xfId="12367" xr:uid="{B8BEC2FB-D81F-4CE9-88C1-0A9947061CCC}"/>
    <cellStyle name="SAPBEXaggDataEmph 2 3" xfId="12368" xr:uid="{1CDBAD49-017C-4C74-9552-D06B417BB38C}"/>
    <cellStyle name="SAPBEXaggDataEmph 2 3 2" xfId="12369" xr:uid="{F1FB9D3F-6471-4C36-B310-BBFE25DDEC3E}"/>
    <cellStyle name="SAPBEXaggDataEmph 2 4" xfId="12370" xr:uid="{CEF2702B-B0D8-47AD-B6BA-FC1F667A9803}"/>
    <cellStyle name="SAPBEXaggDataEmph 2 5" xfId="12371" xr:uid="{139362F1-283E-4AC1-A884-3B34672A6BCA}"/>
    <cellStyle name="SAPBEXaggDataEmph 2 6" xfId="12372" xr:uid="{2E9A504B-35F4-4977-B35C-8DE3EFF1C5F0}"/>
    <cellStyle name="SAPBEXaggDataEmph 20" xfId="12373" xr:uid="{A6F35194-B3F3-480B-9DBA-1DF0E75180C5}"/>
    <cellStyle name="SAPBEXaggDataEmph 21" xfId="12374" xr:uid="{B07116E1-FA2F-48C2-8C30-0D9AFDDB7832}"/>
    <cellStyle name="SAPBEXaggDataEmph 22" xfId="12375" xr:uid="{D67FB76E-8971-460B-ADA6-030D030FCBFC}"/>
    <cellStyle name="SAPBEXaggDataEmph 23" xfId="12376" xr:uid="{225A2160-0D28-40B1-8C2B-336C6CF258EA}"/>
    <cellStyle name="SAPBEXaggDataEmph 24" xfId="12377" xr:uid="{EA07E789-1D0A-4443-B8C2-2820F9952106}"/>
    <cellStyle name="SAPBEXaggDataEmph 3" xfId="12378" xr:uid="{7F1BBF5A-ED25-474D-9B33-0D700EF25A9C}"/>
    <cellStyle name="SAPBEXaggDataEmph 3 2" xfId="12379" xr:uid="{599C36BA-BDE5-4952-A2AC-050C09AA852B}"/>
    <cellStyle name="SAPBEXaggDataEmph 3 2 2" xfId="12380" xr:uid="{5EB50342-9BBA-4F97-A5B4-AC85CD044B8C}"/>
    <cellStyle name="SAPBEXaggDataEmph 3 2 2 2" xfId="12381" xr:uid="{CD59083F-B30E-42D0-9BE9-D7269E5785F8}"/>
    <cellStyle name="SAPBEXaggDataEmph 3 2 3" xfId="12382" xr:uid="{E5DDC3CA-9B91-4943-B4AE-D4C8B7F4A909}"/>
    <cellStyle name="SAPBEXaggDataEmph 3 3" xfId="12383" xr:uid="{336AEC1A-AE45-4E36-9E40-DB7E62633A44}"/>
    <cellStyle name="SAPBEXaggDataEmph 3 3 2" xfId="12384" xr:uid="{83ADB34F-6138-430A-9C60-17F46BF7E239}"/>
    <cellStyle name="SAPBEXaggDataEmph 3 4" xfId="12385" xr:uid="{4E6795C6-F93D-4C73-B2FF-FF97E45962AA}"/>
    <cellStyle name="SAPBEXaggDataEmph 4" xfId="12386" xr:uid="{66DF843D-8932-4DF7-B72A-4B31D84FEEC6}"/>
    <cellStyle name="SAPBEXaggDataEmph 4 2" xfId="12387" xr:uid="{DCC875C9-AD41-4E5B-9713-062C458D9CF5}"/>
    <cellStyle name="SAPBEXaggDataEmph 4 2 2" xfId="12388" xr:uid="{6F9C4330-2177-4BC5-A4A6-444D0A7E1BD7}"/>
    <cellStyle name="SAPBEXaggDataEmph 4 3" xfId="12389" xr:uid="{258B9F59-5CFC-4CB2-8306-E67C2E34D23A}"/>
    <cellStyle name="SAPBEXaggDataEmph 5" xfId="12390" xr:uid="{67C5AD7E-09BE-4B7D-AFFC-9703F1D16D1F}"/>
    <cellStyle name="SAPBEXaggDataEmph 5 2" xfId="12391" xr:uid="{8388D730-EDE5-4698-A2B9-7E92F441D55D}"/>
    <cellStyle name="SAPBEXaggDataEmph 5 2 2" xfId="12392" xr:uid="{38A423A0-A5E5-4E33-B6D7-A4FB7AF9D2B1}"/>
    <cellStyle name="SAPBEXaggDataEmph 5 3" xfId="12393" xr:uid="{999AB84A-6A8C-4505-AFD9-DF73F75BCE73}"/>
    <cellStyle name="SAPBEXaggDataEmph 6" xfId="12394" xr:uid="{255DE0C2-6A8C-455F-A7B4-942ADBA3FA38}"/>
    <cellStyle name="SAPBEXaggDataEmph 6 2" xfId="12395" xr:uid="{F04939C8-147E-4905-A7A3-40F8BF051635}"/>
    <cellStyle name="SAPBEXaggDataEmph 7" xfId="12396" xr:uid="{83603433-6F76-4F71-BA41-4C01664387F7}"/>
    <cellStyle name="SAPBEXaggDataEmph 8" xfId="12397" xr:uid="{B938754C-D489-4181-A2F2-32623C278EAC}"/>
    <cellStyle name="SAPBEXaggDataEmph 9" xfId="12398" xr:uid="{F1DE2C31-7D71-42CD-8291-CBA76ABA07BE}"/>
    <cellStyle name="SAPBEXaggItem" xfId="12399" xr:uid="{2E5CE655-1088-4023-91AC-C8FF4A197B3C}"/>
    <cellStyle name="SAPBEXaggItem 10" xfId="12400" xr:uid="{EBC7B50A-22A2-4DC5-8B8B-A42D577A5F5C}"/>
    <cellStyle name="SAPBEXaggItem 11" xfId="12401" xr:uid="{9ECBB522-605F-416A-A8D9-FCD31E153181}"/>
    <cellStyle name="SAPBEXaggItem 12" xfId="12402" xr:uid="{153A9C4D-D874-41D7-BB6C-2317BF1097AE}"/>
    <cellStyle name="SAPBEXaggItem 13" xfId="12403" xr:uid="{E934F2D1-EAA5-4704-9B52-6C8CC33F30E9}"/>
    <cellStyle name="SAPBEXaggItem 14" xfId="12404" xr:uid="{215C9125-370E-4EA9-A07C-30DBC5387490}"/>
    <cellStyle name="SAPBEXaggItem 15" xfId="12405" xr:uid="{F432B44B-A51A-4441-8B4A-4D1A110F779D}"/>
    <cellStyle name="SAPBEXaggItem 16" xfId="12406" xr:uid="{8C61B4FB-842E-4CB6-9805-B6DB52B3704B}"/>
    <cellStyle name="SAPBEXaggItem 17" xfId="12407" xr:uid="{18C2F8E1-4678-4CF6-88CD-0759BE459B16}"/>
    <cellStyle name="SAPBEXaggItem 18" xfId="12408" xr:uid="{D7F82D38-8CF1-4199-A50E-ADE62B0DA9D6}"/>
    <cellStyle name="SAPBEXaggItem 19" xfId="12409" xr:uid="{97CE8CB9-B3F1-40B0-83EB-776D1A68A866}"/>
    <cellStyle name="SAPBEXaggItem 2" xfId="12410" xr:uid="{F8DB1210-BBC4-4670-93C3-7146C070C774}"/>
    <cellStyle name="SAPBEXaggItem 2 2" xfId="12411" xr:uid="{4FC8A848-98F2-49A2-A441-1647B59B93CC}"/>
    <cellStyle name="SAPBEXaggItem 2 2 2" xfId="12412" xr:uid="{B2C4EB03-FF2D-4B62-8DD2-0C3238C2F1B4}"/>
    <cellStyle name="SAPBEXaggItem 2 2 2 2" xfId="12413" xr:uid="{971D7CF7-D19D-487C-904A-F21B09A16E89}"/>
    <cellStyle name="SAPBEXaggItem 2 2 3" xfId="12414" xr:uid="{282ADE5C-D8C6-4E51-93AD-D534810A3EFA}"/>
    <cellStyle name="SAPBEXaggItem 2 3" xfId="12415" xr:uid="{B89628D5-9B67-4090-844A-FD91C61F5A70}"/>
    <cellStyle name="SAPBEXaggItem 2 3 2" xfId="12416" xr:uid="{F13EA6A0-FC7D-44FA-8DEE-CC57A211662D}"/>
    <cellStyle name="SAPBEXaggItem 2 4" xfId="12417" xr:uid="{55BFECF0-D15A-4FEE-BC98-CE2E0D754906}"/>
    <cellStyle name="SAPBEXaggItem 2 5" xfId="12418" xr:uid="{AD2156EE-913C-4EB2-ABDD-2049516BFC6C}"/>
    <cellStyle name="SAPBEXaggItem 2 6" xfId="12419" xr:uid="{45E8ECCE-9E78-4F0E-B5D9-05C56C770669}"/>
    <cellStyle name="SAPBEXaggItem 20" xfId="12420" xr:uid="{39FC1A50-AE83-4846-BD48-59451EED8A0F}"/>
    <cellStyle name="SAPBEXaggItem 21" xfId="12421" xr:uid="{70DCAAC1-21FE-45CD-974F-3E1B84A828FC}"/>
    <cellStyle name="SAPBEXaggItem 22" xfId="12422" xr:uid="{D346F623-BF29-4F9F-A049-8B0C1EB72653}"/>
    <cellStyle name="SAPBEXaggItem 23" xfId="12423" xr:uid="{041D5CF3-561D-4BF7-8B43-453A9D5D1805}"/>
    <cellStyle name="SAPBEXaggItem 24" xfId="12424" xr:uid="{76906E21-554F-4524-9A8A-D81328E3A6C0}"/>
    <cellStyle name="SAPBEXaggItem 3" xfId="12425" xr:uid="{E7352400-5008-4A27-9997-052470E0392A}"/>
    <cellStyle name="SAPBEXaggItem 3 2" xfId="12426" xr:uid="{4993CDEE-CB62-4256-8648-A5FDC5345639}"/>
    <cellStyle name="SAPBEXaggItem 3 2 2" xfId="12427" xr:uid="{ED10B328-6B31-427B-891D-4D77DFEC1C38}"/>
    <cellStyle name="SAPBEXaggItem 3 2 2 2" xfId="12428" xr:uid="{BDC8C9D8-BE74-44FF-B90A-7C343951CC9B}"/>
    <cellStyle name="SAPBEXaggItem 3 2 3" xfId="12429" xr:uid="{ED512BB4-27A4-4CC2-AABD-2BD9D5EE8B8A}"/>
    <cellStyle name="SAPBEXaggItem 3 3" xfId="12430" xr:uid="{A542BF5F-7390-405A-A44B-CB23EB3C1A11}"/>
    <cellStyle name="SAPBEXaggItem 3 3 2" xfId="12431" xr:uid="{486BE59D-D72B-493F-8740-5096AB2FB073}"/>
    <cellStyle name="SAPBEXaggItem 3 4" xfId="12432" xr:uid="{82124C79-AC03-4558-8B99-1B35270BE908}"/>
    <cellStyle name="SAPBEXaggItem 4" xfId="12433" xr:uid="{60D0477B-DD7D-48C8-B1E0-5DF41B9A90C9}"/>
    <cellStyle name="SAPBEXaggItem 4 2" xfId="12434" xr:uid="{1EBCB77F-0AE7-45CE-9B03-5D82A992E434}"/>
    <cellStyle name="SAPBEXaggItem 4 2 2" xfId="12435" xr:uid="{4CEE4F31-42B7-4239-BF83-098902B24F4D}"/>
    <cellStyle name="SAPBEXaggItem 4 3" xfId="12436" xr:uid="{D6D34FA7-BDBC-4B88-A93B-8A4C8908FA57}"/>
    <cellStyle name="SAPBEXaggItem 5" xfId="12437" xr:uid="{87937C11-B496-4D55-9D68-C4A3B71D95D1}"/>
    <cellStyle name="SAPBEXaggItem 5 2" xfId="12438" xr:uid="{A81CFF50-9FB5-498B-ABBB-22C6FCD2CE0D}"/>
    <cellStyle name="SAPBEXaggItem 5 2 2" xfId="12439" xr:uid="{71F649AC-32BC-4FEA-8470-C59CE9503568}"/>
    <cellStyle name="SAPBEXaggItem 5 3" xfId="12440" xr:uid="{26E6F4FC-BE55-40FB-8236-C8253739C132}"/>
    <cellStyle name="SAPBEXaggItem 6" xfId="12441" xr:uid="{B88F708E-3B75-41A2-850E-FDF979A6FA34}"/>
    <cellStyle name="SAPBEXaggItem 6 2" xfId="12442" xr:uid="{B8D9F069-098A-49A5-801D-224623CDBC06}"/>
    <cellStyle name="SAPBEXaggItem 7" xfId="12443" xr:uid="{043C9EE4-FA91-413A-9732-18E45386E5E8}"/>
    <cellStyle name="SAPBEXaggItem 8" xfId="12444" xr:uid="{4B8F972A-4B69-4A6C-9104-B67DA10E3D5B}"/>
    <cellStyle name="SAPBEXaggItem 9" xfId="12445" xr:uid="{65C2B327-DBA6-40F6-9795-AC95C30E83B5}"/>
    <cellStyle name="SAPBEXaggItemX" xfId="12446" xr:uid="{626E21C7-32FF-4B83-BAFA-D7F3BFDD2C9B}"/>
    <cellStyle name="SAPBEXaggItemX 10" xfId="12447" xr:uid="{977CF8A8-D227-4C03-8622-41818599807E}"/>
    <cellStyle name="SAPBEXaggItemX 11" xfId="12448" xr:uid="{5C46B678-FC6F-4EAC-BEE2-6B8B02F9640F}"/>
    <cellStyle name="SAPBEXaggItemX 12" xfId="12449" xr:uid="{8BC42112-D950-4BCC-8E74-34FF0F0EC0A0}"/>
    <cellStyle name="SAPBEXaggItemX 13" xfId="12450" xr:uid="{74A018FB-7BEC-4762-B253-DE98DD15F62E}"/>
    <cellStyle name="SAPBEXaggItemX 14" xfId="12451" xr:uid="{A7317A5C-3968-411C-9F74-26804541CA7E}"/>
    <cellStyle name="SAPBEXaggItemX 15" xfId="12452" xr:uid="{D1DB8D7E-18DD-4BD9-9811-1914288917D6}"/>
    <cellStyle name="SAPBEXaggItemX 16" xfId="12453" xr:uid="{B217DFDD-962D-4DC0-91C4-9824C2E9F0C6}"/>
    <cellStyle name="SAPBEXaggItemX 17" xfId="12454" xr:uid="{A0AD371C-9B43-4033-B8D3-25E9B89B8F69}"/>
    <cellStyle name="SAPBEXaggItemX 18" xfId="12455" xr:uid="{A0665938-5052-4360-A63D-ADED971735E2}"/>
    <cellStyle name="SAPBEXaggItemX 19" xfId="12456" xr:uid="{9F99804F-030C-46CB-8498-EA79ADC4744E}"/>
    <cellStyle name="SAPBEXaggItemX 2" xfId="12457" xr:uid="{4359233A-A9A1-40AA-82A1-5C88283BD98B}"/>
    <cellStyle name="SAPBEXaggItemX 2 2" xfId="12458" xr:uid="{9DA81D8F-42FD-4305-9A39-4347A9144C72}"/>
    <cellStyle name="SAPBEXaggItemX 2 2 2" xfId="12459" xr:uid="{3CEED853-77A7-4C60-888C-8AE50F775FFC}"/>
    <cellStyle name="SAPBEXaggItemX 2 2 2 2" xfId="12460" xr:uid="{9698F685-35BA-48EB-B004-3F6D398E3118}"/>
    <cellStyle name="SAPBEXaggItemX 2 2 3" xfId="12461" xr:uid="{9E960CC4-D9C4-4510-B1CF-BC7E65B2755C}"/>
    <cellStyle name="SAPBEXaggItemX 2 3" xfId="12462" xr:uid="{AFF042CE-9103-4B9E-9FD2-52D144D485B7}"/>
    <cellStyle name="SAPBEXaggItemX 2 3 2" xfId="12463" xr:uid="{C95827FC-7D15-404C-A7E8-3B4173A958DC}"/>
    <cellStyle name="SAPBEXaggItemX 2 4" xfId="12464" xr:uid="{6782DF3C-D887-4C75-8426-B4F4A1C7AE61}"/>
    <cellStyle name="SAPBEXaggItemX 2 5" xfId="12465" xr:uid="{8DD0646A-4163-40AF-8DE9-C176C3DA6FD1}"/>
    <cellStyle name="SAPBEXaggItemX 2 6" xfId="12466" xr:uid="{96D1CFA9-C510-45CB-BD52-7779C0821A60}"/>
    <cellStyle name="SAPBEXaggItemX 20" xfId="12467" xr:uid="{4E1F75D8-9996-4FB1-99F4-02A427D234E9}"/>
    <cellStyle name="SAPBEXaggItemX 21" xfId="12468" xr:uid="{FD9B0C40-D636-41A6-BDDB-6309292E97E9}"/>
    <cellStyle name="SAPBEXaggItemX 22" xfId="12469" xr:uid="{CCF6F6AE-CC35-4BD4-8A08-B3BA40B17488}"/>
    <cellStyle name="SAPBEXaggItemX 23" xfId="12470" xr:uid="{57DFB770-4310-457E-9ACD-D641517B668D}"/>
    <cellStyle name="SAPBEXaggItemX 24" xfId="12471" xr:uid="{43A78781-054C-4482-A9E5-1DCA04FB6631}"/>
    <cellStyle name="SAPBEXaggItemX 3" xfId="12472" xr:uid="{9473570A-311A-45E6-9B2C-C6775B39D204}"/>
    <cellStyle name="SAPBEXaggItemX 3 2" xfId="12473" xr:uid="{82C7E031-C57E-44EB-B520-3C2AB68930B6}"/>
    <cellStyle name="SAPBEXaggItemX 3 2 2" xfId="12474" xr:uid="{EF3EDB89-115C-43A6-B4BE-0C1F7CD07284}"/>
    <cellStyle name="SAPBEXaggItemX 3 2 2 2" xfId="12475" xr:uid="{8E64FE57-437D-4FBB-B73F-8DD254698117}"/>
    <cellStyle name="SAPBEXaggItemX 3 2 3" xfId="12476" xr:uid="{97C24477-0FE4-4F4A-87B2-7AD718DE9853}"/>
    <cellStyle name="SAPBEXaggItemX 3 3" xfId="12477" xr:uid="{0D026DC2-3C64-4CF5-97DA-7C3C2D8713DF}"/>
    <cellStyle name="SAPBEXaggItemX 3 3 2" xfId="12478" xr:uid="{F92C66CC-9388-4D62-BAFC-6911321D7B26}"/>
    <cellStyle name="SAPBEXaggItemX 3 4" xfId="12479" xr:uid="{7EE9D5CE-7AFE-44AF-ABDC-9A1FE8C09A66}"/>
    <cellStyle name="SAPBEXaggItemX 4" xfId="12480" xr:uid="{1DB597F6-662D-41DF-8FEA-4C0F30946368}"/>
    <cellStyle name="SAPBEXaggItemX 4 2" xfId="12481" xr:uid="{41E8D663-C784-455E-BD66-65EC64DB6CBD}"/>
    <cellStyle name="SAPBEXaggItemX 4 2 2" xfId="12482" xr:uid="{460CAC47-5832-4372-A257-B8D98D77CC27}"/>
    <cellStyle name="SAPBEXaggItemX 4 3" xfId="12483" xr:uid="{88446869-4A5B-4ECA-805A-0ACD987735D2}"/>
    <cellStyle name="SAPBEXaggItemX 5" xfId="12484" xr:uid="{97D071C7-EECC-449B-9E3C-828E9E8E6981}"/>
    <cellStyle name="SAPBEXaggItemX 5 2" xfId="12485" xr:uid="{BE45134D-0B65-4329-83F7-E2552F565AE5}"/>
    <cellStyle name="SAPBEXaggItemX 5 2 2" xfId="12486" xr:uid="{FE9460A5-9D39-42F9-816D-A45A4DDF1750}"/>
    <cellStyle name="SAPBEXaggItemX 5 3" xfId="12487" xr:uid="{A6236A68-EDDA-4467-B589-282E255B53BF}"/>
    <cellStyle name="SAPBEXaggItemX 6" xfId="12488" xr:uid="{2598F284-EE96-49F1-AA8A-205BE8BF05BF}"/>
    <cellStyle name="SAPBEXaggItemX 6 2" xfId="12489" xr:uid="{1AD7837C-A3F6-4AB0-A1EE-5F40567A2045}"/>
    <cellStyle name="SAPBEXaggItemX 7" xfId="12490" xr:uid="{0503ED23-F2EF-457A-B7A1-E7C7F98D17BE}"/>
    <cellStyle name="SAPBEXaggItemX 8" xfId="12491" xr:uid="{BF82B093-3733-4D0B-9A3B-0AEDA0D6E7E2}"/>
    <cellStyle name="SAPBEXaggItemX 9" xfId="12492" xr:uid="{FB8B6CB9-C422-475A-A70D-765506ACFC8E}"/>
    <cellStyle name="SAPBEXchaText" xfId="12493" xr:uid="{4E4B581D-CAFD-4E5E-B22A-AD13186A0583}"/>
    <cellStyle name="SAPBEXexcBad7" xfId="12494" xr:uid="{E8C8E718-6337-4A29-8719-A1E21597B943}"/>
    <cellStyle name="SAPBEXexcBad7 10" xfId="12495" xr:uid="{CB224BBB-FED0-4398-8B10-5FC23C379497}"/>
    <cellStyle name="SAPBEXexcBad7 11" xfId="12496" xr:uid="{1DB81A23-323E-4506-AEEF-B309A10AD5FF}"/>
    <cellStyle name="SAPBEXexcBad7 12" xfId="12497" xr:uid="{1EA9E87F-FCC8-4E65-9C53-7C28AC5DD768}"/>
    <cellStyle name="SAPBEXexcBad7 13" xfId="12498" xr:uid="{86D1C1DF-FE69-4406-8339-01246F158D54}"/>
    <cellStyle name="SAPBEXexcBad7 14" xfId="12499" xr:uid="{F8F1F7F5-58DE-45CB-8810-4A0C2ABC8423}"/>
    <cellStyle name="SAPBEXexcBad7 15" xfId="12500" xr:uid="{C7144B0D-8DCB-4897-83B3-647671C2D3A6}"/>
    <cellStyle name="SAPBEXexcBad7 16" xfId="12501" xr:uid="{6A8CCA6B-FD61-49B1-9166-DDACEE3FDC17}"/>
    <cellStyle name="SAPBEXexcBad7 17" xfId="12502" xr:uid="{F125FB79-EDBD-4700-ABA9-83A6099F49E4}"/>
    <cellStyle name="SAPBEXexcBad7 18" xfId="12503" xr:uid="{16AEA37A-C44A-4B71-88C7-13B49C606A1E}"/>
    <cellStyle name="SAPBEXexcBad7 19" xfId="12504" xr:uid="{E9C59C5B-EC7C-49C7-BDB3-8CB6A95E87A0}"/>
    <cellStyle name="SAPBEXexcBad7 2" xfId="12505" xr:uid="{B877AB47-8470-41CA-B0FD-22E1CD62B92C}"/>
    <cellStyle name="SAPBEXexcBad7 2 2" xfId="12506" xr:uid="{8D733AD5-0FBA-4ECC-A417-2CD9867491A6}"/>
    <cellStyle name="SAPBEXexcBad7 2 2 2" xfId="12507" xr:uid="{6DDE5A37-4AA4-4060-A4D7-F29B25187134}"/>
    <cellStyle name="SAPBEXexcBad7 2 2 2 2" xfId="12508" xr:uid="{9F3D911E-0E56-4A63-8944-98DEE0FAF79D}"/>
    <cellStyle name="SAPBEXexcBad7 2 2 3" xfId="12509" xr:uid="{A3EA3A02-D32E-41E4-8F55-FB9B9AC66F58}"/>
    <cellStyle name="SAPBEXexcBad7 2 3" xfId="12510" xr:uid="{91A1A034-EDDD-4140-9EAB-4F8B32773205}"/>
    <cellStyle name="SAPBEXexcBad7 2 3 2" xfId="12511" xr:uid="{F5D17201-6FDB-45D8-981A-5AD50CC344EE}"/>
    <cellStyle name="SAPBEXexcBad7 2 4" xfId="12512" xr:uid="{A46105F1-551C-4870-B76A-3F87E393972D}"/>
    <cellStyle name="SAPBEXexcBad7 2 5" xfId="12513" xr:uid="{A967EAEC-23D9-4E23-A538-B21B340F3B53}"/>
    <cellStyle name="SAPBEXexcBad7 2 6" xfId="12514" xr:uid="{6B49ED5C-C354-497C-A0AE-5B0D370FE6F2}"/>
    <cellStyle name="SAPBEXexcBad7 20" xfId="12515" xr:uid="{B3F2E34C-BFE4-4E60-9D51-6DE77C4021BF}"/>
    <cellStyle name="SAPBEXexcBad7 21" xfId="12516" xr:uid="{162CA081-1C7F-4CF9-AEC3-093353E6E819}"/>
    <cellStyle name="SAPBEXexcBad7 22" xfId="12517" xr:uid="{6473D85D-0B09-4E3B-99D7-6B7C083B66F6}"/>
    <cellStyle name="SAPBEXexcBad7 23" xfId="12518" xr:uid="{380BC6C0-F094-46FF-8FD7-13944774A33D}"/>
    <cellStyle name="SAPBEXexcBad7 24" xfId="12519" xr:uid="{B634B524-9EEC-4774-BCC6-909B063BD535}"/>
    <cellStyle name="SAPBEXexcBad7 3" xfId="12520" xr:uid="{69121E48-EFA8-4452-80FD-2A2D29B6AB95}"/>
    <cellStyle name="SAPBEXexcBad7 3 2" xfId="12521" xr:uid="{7A0FF64A-9BB7-4901-84E9-2CA1A4F9B38A}"/>
    <cellStyle name="SAPBEXexcBad7 3 2 2" xfId="12522" xr:uid="{07009F94-8284-4D37-8B96-969594DA6030}"/>
    <cellStyle name="SAPBEXexcBad7 3 2 2 2" xfId="12523" xr:uid="{64DB382D-55EE-45CB-9C8C-693232C7A501}"/>
    <cellStyle name="SAPBEXexcBad7 3 2 3" xfId="12524" xr:uid="{5CBA7687-F58B-4E93-B298-1180E5DE4AEB}"/>
    <cellStyle name="SAPBEXexcBad7 3 3" xfId="12525" xr:uid="{24F796EB-D325-4212-9E6E-48CEED96782E}"/>
    <cellStyle name="SAPBEXexcBad7 3 3 2" xfId="12526" xr:uid="{A0956932-14AB-4D61-BD51-073F2F391720}"/>
    <cellStyle name="SAPBEXexcBad7 3 4" xfId="12527" xr:uid="{B07F3472-78A4-4FE6-A95B-365A2B78C76D}"/>
    <cellStyle name="SAPBEXexcBad7 4" xfId="12528" xr:uid="{5157085D-D529-4D85-AA32-A67A02FCE9D8}"/>
    <cellStyle name="SAPBEXexcBad7 4 2" xfId="12529" xr:uid="{CB2857D8-693B-436F-A127-85F74A75A82C}"/>
    <cellStyle name="SAPBEXexcBad7 4 2 2" xfId="12530" xr:uid="{9B78319B-F254-4BE4-9353-85A747409BC9}"/>
    <cellStyle name="SAPBEXexcBad7 4 3" xfId="12531" xr:uid="{3D79B8AB-E835-4E29-9AB8-8D31C8A55A54}"/>
    <cellStyle name="SAPBEXexcBad7 5" xfId="12532" xr:uid="{EBEF8FD7-89B2-40E5-B5B1-ACFAA6CF17EE}"/>
    <cellStyle name="SAPBEXexcBad7 5 2" xfId="12533" xr:uid="{5AB4B42C-91A7-4920-9137-9054B1F9EB58}"/>
    <cellStyle name="SAPBEXexcBad7 5 2 2" xfId="12534" xr:uid="{65F5D21E-8FA6-4387-95C2-F2C4573FFDB1}"/>
    <cellStyle name="SAPBEXexcBad7 5 3" xfId="12535" xr:uid="{4EAAA984-D714-4DEF-9D90-54A668FC18FB}"/>
    <cellStyle name="SAPBEXexcBad7 6" xfId="12536" xr:uid="{FF6275C0-DAF4-4489-9E7B-B1890C154C12}"/>
    <cellStyle name="SAPBEXexcBad7 6 2" xfId="12537" xr:uid="{9B596D9E-2113-4879-8317-10CB0BACBA9D}"/>
    <cellStyle name="SAPBEXexcBad7 7" xfId="12538" xr:uid="{B9223BC6-EC6A-4B27-B407-914EBBD0D46B}"/>
    <cellStyle name="SAPBEXexcBad7 8" xfId="12539" xr:uid="{8B9D87F2-D622-45CB-9672-082BAED845C0}"/>
    <cellStyle name="SAPBEXexcBad7 9" xfId="12540" xr:uid="{7C61E57E-34BA-4C5C-B5D1-15453836A898}"/>
    <cellStyle name="SAPBEXexcBad8" xfId="12541" xr:uid="{888D0C40-DCB7-4B0E-8E41-D2EEC106A94D}"/>
    <cellStyle name="SAPBEXexcBad8 10" xfId="12542" xr:uid="{F3172AE9-ADAA-43B7-BFB9-CA8BD743DC81}"/>
    <cellStyle name="SAPBEXexcBad8 11" xfId="12543" xr:uid="{4986D49B-3C09-4641-9385-5CCAE3925CC1}"/>
    <cellStyle name="SAPBEXexcBad8 12" xfId="12544" xr:uid="{B35F96FB-56FB-4052-A7B0-8A730FBF48F2}"/>
    <cellStyle name="SAPBEXexcBad8 13" xfId="12545" xr:uid="{6014B109-1A3F-4C7C-93E1-C64AE927055D}"/>
    <cellStyle name="SAPBEXexcBad8 14" xfId="12546" xr:uid="{A1A4B2EC-7577-48F1-AD16-EC5AB44BF183}"/>
    <cellStyle name="SAPBEXexcBad8 15" xfId="12547" xr:uid="{2D20BAE6-7A54-46BA-BADE-55F14418A4BA}"/>
    <cellStyle name="SAPBEXexcBad8 16" xfId="12548" xr:uid="{55AD36FA-92DA-4289-B872-A50B90A2DD45}"/>
    <cellStyle name="SAPBEXexcBad8 17" xfId="12549" xr:uid="{2E215128-D962-48BD-85B4-EC11B747419D}"/>
    <cellStyle name="SAPBEXexcBad8 18" xfId="12550" xr:uid="{FFBAB52E-0D61-4304-96F0-F24CCB070A7A}"/>
    <cellStyle name="SAPBEXexcBad8 19" xfId="12551" xr:uid="{C9B085D5-527C-442B-8AB5-4AC5A3469C7A}"/>
    <cellStyle name="SAPBEXexcBad8 2" xfId="12552" xr:uid="{AB576338-A879-4F67-AEDA-3962D7D20B28}"/>
    <cellStyle name="SAPBEXexcBad8 2 2" xfId="12553" xr:uid="{9EEB7ACB-BE84-4816-9A00-673F66CB9CFD}"/>
    <cellStyle name="SAPBEXexcBad8 2 2 2" xfId="12554" xr:uid="{227B1797-113A-4EB0-8B2F-3061E6005F55}"/>
    <cellStyle name="SAPBEXexcBad8 2 2 2 2" xfId="12555" xr:uid="{A2CE8FD2-0EF3-4C0D-8095-681C53BA2A53}"/>
    <cellStyle name="SAPBEXexcBad8 2 2 3" xfId="12556" xr:uid="{C8D49C27-89A3-49C4-81E3-ED1F8D90EA04}"/>
    <cellStyle name="SAPBEXexcBad8 2 3" xfId="12557" xr:uid="{0B843325-568B-4C42-9C0C-12C14C0E60E4}"/>
    <cellStyle name="SAPBEXexcBad8 2 3 2" xfId="12558" xr:uid="{D193B6CC-2503-49E9-9058-25C00633D8F2}"/>
    <cellStyle name="SAPBEXexcBad8 2 4" xfId="12559" xr:uid="{0924CBB1-E439-4858-B74D-04879E6F9FC1}"/>
    <cellStyle name="SAPBEXexcBad8 2 5" xfId="12560" xr:uid="{FA1C2A20-9D9E-4F91-AE4E-67B6F3CC23F0}"/>
    <cellStyle name="SAPBEXexcBad8 2 6" xfId="12561" xr:uid="{201003A2-E659-404D-8BB7-AED8CBB45E22}"/>
    <cellStyle name="SAPBEXexcBad8 20" xfId="12562" xr:uid="{1B9B445A-0360-4E56-8660-8381436547F6}"/>
    <cellStyle name="SAPBEXexcBad8 21" xfId="12563" xr:uid="{36FA8BF5-862A-4B95-9EA4-B571366E4890}"/>
    <cellStyle name="SAPBEXexcBad8 22" xfId="12564" xr:uid="{2596015E-C4E3-441E-A934-E4A21F266114}"/>
    <cellStyle name="SAPBEXexcBad8 23" xfId="12565" xr:uid="{FCD2FE1E-7C33-4894-B880-475200E8B5AE}"/>
    <cellStyle name="SAPBEXexcBad8 24" xfId="12566" xr:uid="{F7078DC3-AA83-45E3-B6FE-73B29A79C9A1}"/>
    <cellStyle name="SAPBEXexcBad8 3" xfId="12567" xr:uid="{7CF69282-6483-4A7A-9871-07A4798D4D34}"/>
    <cellStyle name="SAPBEXexcBad8 3 2" xfId="12568" xr:uid="{43A3CD90-396B-479E-8BE9-7B57AB44DA40}"/>
    <cellStyle name="SAPBEXexcBad8 3 2 2" xfId="12569" xr:uid="{97771223-291A-466A-9787-FBC8961DA726}"/>
    <cellStyle name="SAPBEXexcBad8 3 2 2 2" xfId="12570" xr:uid="{B84D09C1-D17D-4F2D-9396-F55E098B5A97}"/>
    <cellStyle name="SAPBEXexcBad8 3 2 3" xfId="12571" xr:uid="{5FB1A241-E784-4014-A9E2-5419D0C6D242}"/>
    <cellStyle name="SAPBEXexcBad8 3 3" xfId="12572" xr:uid="{6AF8F68F-E9D3-4D33-AF97-B0D4515FBAC3}"/>
    <cellStyle name="SAPBEXexcBad8 3 3 2" xfId="12573" xr:uid="{D5436E09-C126-42AD-977A-AA6AE3F2631E}"/>
    <cellStyle name="SAPBEXexcBad8 3 4" xfId="12574" xr:uid="{DAC97D16-F93A-4DAC-A095-C9ED04331CC4}"/>
    <cellStyle name="SAPBEXexcBad8 4" xfId="12575" xr:uid="{BAD80E33-51EA-41C9-9DE6-B9156BEED67F}"/>
    <cellStyle name="SAPBEXexcBad8 4 2" xfId="12576" xr:uid="{EF2C6C1E-88AD-425C-A383-729D28DE880A}"/>
    <cellStyle name="SAPBEXexcBad8 4 2 2" xfId="12577" xr:uid="{C08A1A81-3720-4FD2-BCCE-EAEC89A8372D}"/>
    <cellStyle name="SAPBEXexcBad8 4 3" xfId="12578" xr:uid="{FAE7A7E6-BC4F-47CE-B65D-288CF21989E3}"/>
    <cellStyle name="SAPBEXexcBad8 5" xfId="12579" xr:uid="{684A1889-0C5C-409E-8F5E-A8A87DB347B7}"/>
    <cellStyle name="SAPBEXexcBad8 5 2" xfId="12580" xr:uid="{7B54A377-7AF1-4B16-B83F-5BB5BF7866DE}"/>
    <cellStyle name="SAPBEXexcBad8 5 2 2" xfId="12581" xr:uid="{8A17A05D-64F3-46BF-8020-C5C761CF1C9C}"/>
    <cellStyle name="SAPBEXexcBad8 5 3" xfId="12582" xr:uid="{D9165966-1F2A-4DB9-9A30-65C3037AAC16}"/>
    <cellStyle name="SAPBEXexcBad8 6" xfId="12583" xr:uid="{D58EBFA5-1C5A-4E57-9EE4-987C3A8F0A77}"/>
    <cellStyle name="SAPBEXexcBad8 6 2" xfId="12584" xr:uid="{04E0FB49-1F15-410F-8CF4-271EEAA5CDB5}"/>
    <cellStyle name="SAPBEXexcBad8 7" xfId="12585" xr:uid="{B3903BB3-85EB-48C5-BF75-6E37F2CC3CFE}"/>
    <cellStyle name="SAPBEXexcBad8 8" xfId="12586" xr:uid="{B825CA7C-6F5F-4C41-8F93-1B613BD9E77F}"/>
    <cellStyle name="SAPBEXexcBad8 9" xfId="12587" xr:uid="{EE2D7981-A68F-4431-B1E8-A76B6A287D5E}"/>
    <cellStyle name="SAPBEXexcBad9" xfId="12588" xr:uid="{254F0ED8-9C00-4A0B-B54D-0907601CD328}"/>
    <cellStyle name="SAPBEXexcBad9 10" xfId="12589" xr:uid="{70216995-E066-45C4-AA05-AE23FD5FA23F}"/>
    <cellStyle name="SAPBEXexcBad9 11" xfId="12590" xr:uid="{6F33A7C4-5948-4A90-BEAA-2F528007CC3D}"/>
    <cellStyle name="SAPBEXexcBad9 12" xfId="12591" xr:uid="{61AA903C-BF95-41B8-A2F7-B096D276BB80}"/>
    <cellStyle name="SAPBEXexcBad9 13" xfId="12592" xr:uid="{3862FF38-270B-4306-A303-42AE3368ACD8}"/>
    <cellStyle name="SAPBEXexcBad9 14" xfId="12593" xr:uid="{75EBBD8F-789D-4160-A167-3B8A16D44F4A}"/>
    <cellStyle name="SAPBEXexcBad9 15" xfId="12594" xr:uid="{A5C806E0-BE65-4EB0-8603-F2BCE8767473}"/>
    <cellStyle name="SAPBEXexcBad9 16" xfId="12595" xr:uid="{72AD8D0A-9D45-4062-BF03-D5567FAAB5BA}"/>
    <cellStyle name="SAPBEXexcBad9 17" xfId="12596" xr:uid="{6C33DE12-0710-4E30-A362-A92D8C3865C0}"/>
    <cellStyle name="SAPBEXexcBad9 18" xfId="12597" xr:uid="{37D32CDF-88B3-4B7F-9EDA-3FB9CD0DCA5E}"/>
    <cellStyle name="SAPBEXexcBad9 19" xfId="12598" xr:uid="{CB0F842F-D2AE-41A6-8B80-A272D2F70547}"/>
    <cellStyle name="SAPBEXexcBad9 2" xfId="12599" xr:uid="{B39C8602-7A80-4E44-BC38-3D0AB2A566C3}"/>
    <cellStyle name="SAPBEXexcBad9 2 2" xfId="12600" xr:uid="{EC8C6AE8-7DB0-4408-A689-FF894AE47C86}"/>
    <cellStyle name="SAPBEXexcBad9 2 2 2" xfId="12601" xr:uid="{B1F82E6F-E1C8-4EC6-A6D6-3E50CE50AA31}"/>
    <cellStyle name="SAPBEXexcBad9 2 2 2 2" xfId="12602" xr:uid="{A6AD99C9-5678-4C15-A863-4AB0CF687950}"/>
    <cellStyle name="SAPBEXexcBad9 2 2 3" xfId="12603" xr:uid="{E5904EC7-644D-42BC-893B-77187424DB31}"/>
    <cellStyle name="SAPBEXexcBad9 2 3" xfId="12604" xr:uid="{46567524-9340-4DD8-9B8D-AFA8192252C3}"/>
    <cellStyle name="SAPBEXexcBad9 2 3 2" xfId="12605" xr:uid="{4DED1319-985A-4E3E-88F4-5C0011FBEFE2}"/>
    <cellStyle name="SAPBEXexcBad9 2 4" xfId="12606" xr:uid="{CF0A954D-580A-470E-A872-B396BB680AA1}"/>
    <cellStyle name="SAPBEXexcBad9 2 5" xfId="12607" xr:uid="{7E7BCF41-BDB6-440E-A48F-1FE8CEB33939}"/>
    <cellStyle name="SAPBEXexcBad9 2 6" xfId="12608" xr:uid="{7847AA3C-03AD-48BE-B63F-65E23271518E}"/>
    <cellStyle name="SAPBEXexcBad9 20" xfId="12609" xr:uid="{83942410-0BAA-4D84-9140-FF0A5F781CEE}"/>
    <cellStyle name="SAPBEXexcBad9 21" xfId="12610" xr:uid="{C3016AD6-A0B5-4C17-BF67-BE5B8A33CB39}"/>
    <cellStyle name="SAPBEXexcBad9 22" xfId="12611" xr:uid="{9AB441C6-BE65-45EB-B10D-B19607E0BEAB}"/>
    <cellStyle name="SAPBEXexcBad9 23" xfId="12612" xr:uid="{9665EEA7-7C5E-45A1-976B-5BC56EB86C35}"/>
    <cellStyle name="SAPBEXexcBad9 24" xfId="12613" xr:uid="{EF4C73E6-FB2F-46A1-A0AF-4D4CFD047C95}"/>
    <cellStyle name="SAPBEXexcBad9 3" xfId="12614" xr:uid="{BFA8482B-FDBE-4586-9199-3E847FC85772}"/>
    <cellStyle name="SAPBEXexcBad9 3 2" xfId="12615" xr:uid="{6D1B2CCD-EF33-4DF9-BD5B-DB4FBC7A607B}"/>
    <cellStyle name="SAPBEXexcBad9 3 2 2" xfId="12616" xr:uid="{6C59D86A-B701-4E3E-9237-84F8FD484358}"/>
    <cellStyle name="SAPBEXexcBad9 3 2 2 2" xfId="12617" xr:uid="{ABA610E6-9B23-4E91-800C-DDD69678741F}"/>
    <cellStyle name="SAPBEXexcBad9 3 2 3" xfId="12618" xr:uid="{95B698FC-BBB0-421F-8BFB-5ABDD5460F17}"/>
    <cellStyle name="SAPBEXexcBad9 3 3" xfId="12619" xr:uid="{9FDC9BE1-D06C-4E31-AFA7-D58EA62ECF6D}"/>
    <cellStyle name="SAPBEXexcBad9 3 3 2" xfId="12620" xr:uid="{1D9AE3CF-4FE4-4EAE-92A7-DFB948FA7730}"/>
    <cellStyle name="SAPBEXexcBad9 3 4" xfId="12621" xr:uid="{9C7AF0CF-CFFA-46DB-A01C-7B2D28243854}"/>
    <cellStyle name="SAPBEXexcBad9 4" xfId="12622" xr:uid="{E29F8CF3-362E-4A64-9959-9F4CD2771026}"/>
    <cellStyle name="SAPBEXexcBad9 4 2" xfId="12623" xr:uid="{819D5C96-4475-414E-95EE-0B8443B16E5A}"/>
    <cellStyle name="SAPBEXexcBad9 4 2 2" xfId="12624" xr:uid="{B7720595-EFF0-4719-80E2-FAC43B6FE4A3}"/>
    <cellStyle name="SAPBEXexcBad9 4 3" xfId="12625" xr:uid="{3AB00553-AD69-4A67-BE28-FEA80D505C4C}"/>
    <cellStyle name="SAPBEXexcBad9 5" xfId="12626" xr:uid="{D8FEA3C3-4C0B-4438-933E-2D7295CC7B08}"/>
    <cellStyle name="SAPBEXexcBad9 5 2" xfId="12627" xr:uid="{ED1C312A-7B6C-49FD-AB64-8F2E07111718}"/>
    <cellStyle name="SAPBEXexcBad9 5 2 2" xfId="12628" xr:uid="{1C69F041-9B41-40D8-A154-DEEE6018D961}"/>
    <cellStyle name="SAPBEXexcBad9 5 3" xfId="12629" xr:uid="{64968C19-5EED-4A86-A448-EFC9FB1EBEF8}"/>
    <cellStyle name="SAPBEXexcBad9 6" xfId="12630" xr:uid="{F714E9D3-78BD-4E2E-AFD2-5219FBD32E72}"/>
    <cellStyle name="SAPBEXexcBad9 6 2" xfId="12631" xr:uid="{3CDE9193-F965-432F-8FAF-EAE2EEAFE32D}"/>
    <cellStyle name="SAPBEXexcBad9 7" xfId="12632" xr:uid="{1D877299-CF3A-4034-A1BF-841790768BBF}"/>
    <cellStyle name="SAPBEXexcBad9 8" xfId="12633" xr:uid="{123E8DCF-1277-45E2-BB10-048DEC94CD67}"/>
    <cellStyle name="SAPBEXexcBad9 9" xfId="12634" xr:uid="{E19C36EF-243A-42ED-B453-3E3FC8D31DBA}"/>
    <cellStyle name="SAPBEXexcCritical4" xfId="12635" xr:uid="{5D719AA6-687C-477D-ADE9-564F425037A3}"/>
    <cellStyle name="SAPBEXexcCritical4 10" xfId="12636" xr:uid="{69FD180A-AC6F-49C9-949F-6FB3431FDFC3}"/>
    <cellStyle name="SAPBEXexcCritical4 11" xfId="12637" xr:uid="{A62C7672-BBE4-4DEB-9B87-0518EECC9706}"/>
    <cellStyle name="SAPBEXexcCritical4 12" xfId="12638" xr:uid="{E49D9085-0F7D-4501-8A08-42F26D0C0804}"/>
    <cellStyle name="SAPBEXexcCritical4 13" xfId="12639" xr:uid="{26E38AF7-C3FB-4619-AD4D-3E21D0FB7E38}"/>
    <cellStyle name="SAPBEXexcCritical4 14" xfId="12640" xr:uid="{460FB346-19A8-4A43-A24B-A8C8647678AB}"/>
    <cellStyle name="SAPBEXexcCritical4 15" xfId="12641" xr:uid="{F804ED69-7193-4F03-8198-0DC3F4700E3F}"/>
    <cellStyle name="SAPBEXexcCritical4 16" xfId="12642" xr:uid="{F9687377-529D-4BC1-B19F-02BEBD39CAAD}"/>
    <cellStyle name="SAPBEXexcCritical4 17" xfId="12643" xr:uid="{1FE4C859-A878-460A-B588-7AE6AC8FF026}"/>
    <cellStyle name="SAPBEXexcCritical4 18" xfId="12644" xr:uid="{0EDA3347-4475-4DBE-8D2B-770125A1581B}"/>
    <cellStyle name="SAPBEXexcCritical4 19" xfId="12645" xr:uid="{0A26BD71-B317-40B2-A43D-CADBF211D62B}"/>
    <cellStyle name="SAPBEXexcCritical4 2" xfId="12646" xr:uid="{933475A7-C1AC-42EB-9D11-3AA2814E5AA5}"/>
    <cellStyle name="SAPBEXexcCritical4 2 2" xfId="12647" xr:uid="{22A747C1-402E-46A5-86D7-F7E661A385B7}"/>
    <cellStyle name="SAPBEXexcCritical4 2 2 2" xfId="12648" xr:uid="{89AC936E-FA17-4482-B7B3-19D302FFC6FD}"/>
    <cellStyle name="SAPBEXexcCritical4 2 2 2 2" xfId="12649" xr:uid="{7546935A-F00F-4867-948D-AABB2B4414B3}"/>
    <cellStyle name="SAPBEXexcCritical4 2 2 3" xfId="12650" xr:uid="{B4C56D18-97C0-49B2-8C54-A581A5023F88}"/>
    <cellStyle name="SAPBEXexcCritical4 2 3" xfId="12651" xr:uid="{3EBD1BED-BA91-4CAE-8E06-FF5794A6878D}"/>
    <cellStyle name="SAPBEXexcCritical4 2 3 2" xfId="12652" xr:uid="{8746245C-08AB-4E0D-9186-AF5B63925FAE}"/>
    <cellStyle name="SAPBEXexcCritical4 2 4" xfId="12653" xr:uid="{7FDA3EDC-4177-4CE9-9155-06993DFC34CE}"/>
    <cellStyle name="SAPBEXexcCritical4 2 5" xfId="12654" xr:uid="{B81E3982-977A-44BD-910B-2950F58EFEEF}"/>
    <cellStyle name="SAPBEXexcCritical4 2 6" xfId="12655" xr:uid="{55D0151C-D9B5-4A26-8746-B3003FA4545B}"/>
    <cellStyle name="SAPBEXexcCritical4 20" xfId="12656" xr:uid="{013F3CF7-0CDE-42B2-8E70-481D68DD761A}"/>
    <cellStyle name="SAPBEXexcCritical4 21" xfId="12657" xr:uid="{852609CD-147B-477B-A857-5FDD3258F429}"/>
    <cellStyle name="SAPBEXexcCritical4 22" xfId="12658" xr:uid="{45322D08-A550-432F-903A-3BE4047215DD}"/>
    <cellStyle name="SAPBEXexcCritical4 23" xfId="12659" xr:uid="{0FB5B0AB-0D98-4ED3-AEAD-E7D8BBCE8ED7}"/>
    <cellStyle name="SAPBEXexcCritical4 24" xfId="12660" xr:uid="{688483B4-ECD2-4D4D-BB0D-F89972EB6487}"/>
    <cellStyle name="SAPBEXexcCritical4 3" xfId="12661" xr:uid="{C9E5A6A8-84FC-4AEC-99B3-8C1D54EA8BBD}"/>
    <cellStyle name="SAPBEXexcCritical4 3 2" xfId="12662" xr:uid="{0F2CDC25-A891-44FE-93D3-C1E0EEC20897}"/>
    <cellStyle name="SAPBEXexcCritical4 3 2 2" xfId="12663" xr:uid="{DEF478DD-99D4-416B-A45F-1E3566AA2014}"/>
    <cellStyle name="SAPBEXexcCritical4 3 2 2 2" xfId="12664" xr:uid="{6E3D8F25-D43F-43F0-8FA4-C560C601B767}"/>
    <cellStyle name="SAPBEXexcCritical4 3 2 3" xfId="12665" xr:uid="{4D9D68E9-9496-4769-B29C-7DD468100D15}"/>
    <cellStyle name="SAPBEXexcCritical4 3 3" xfId="12666" xr:uid="{E1FD87B9-0FF2-428B-B824-A31A8981CD13}"/>
    <cellStyle name="SAPBEXexcCritical4 3 3 2" xfId="12667" xr:uid="{AD6D2D03-E9A9-4B84-AFC8-196EDED23104}"/>
    <cellStyle name="SAPBEXexcCritical4 3 4" xfId="12668" xr:uid="{35B0AE8E-9F83-4EEF-A227-C7D9B26B3379}"/>
    <cellStyle name="SAPBEXexcCritical4 4" xfId="12669" xr:uid="{7D85338E-DAF7-469D-809E-F36D8F1DC250}"/>
    <cellStyle name="SAPBEXexcCritical4 4 2" xfId="12670" xr:uid="{FCB46B7C-7FB8-4FBB-BF8B-ED5E0B24DEF9}"/>
    <cellStyle name="SAPBEXexcCritical4 4 2 2" xfId="12671" xr:uid="{96A8ED22-8D40-4848-8002-9719EDC41697}"/>
    <cellStyle name="SAPBEXexcCritical4 4 3" xfId="12672" xr:uid="{51AB0B2E-8584-4AE5-B473-B6C3F3E97129}"/>
    <cellStyle name="SAPBEXexcCritical4 5" xfId="12673" xr:uid="{BF93F03A-6618-4F1C-8505-222B53299720}"/>
    <cellStyle name="SAPBEXexcCritical4 5 2" xfId="12674" xr:uid="{78666DD7-5D0F-4563-8D63-7C71EF7FFE97}"/>
    <cellStyle name="SAPBEXexcCritical4 5 2 2" xfId="12675" xr:uid="{00CA0CB7-45E2-46FD-AB62-1B14B14ADBE9}"/>
    <cellStyle name="SAPBEXexcCritical4 5 3" xfId="12676" xr:uid="{D0A25580-29DF-419A-9666-535CE5CD4A70}"/>
    <cellStyle name="SAPBEXexcCritical4 6" xfId="12677" xr:uid="{19ADF7D6-85AC-44E3-B47B-0365891227C6}"/>
    <cellStyle name="SAPBEXexcCritical4 6 2" xfId="12678" xr:uid="{CCC63AFA-44E9-44F3-A5A1-D7BA9414F524}"/>
    <cellStyle name="SAPBEXexcCritical4 7" xfId="12679" xr:uid="{9650005A-6C6B-4027-9F0F-E133F0845EE7}"/>
    <cellStyle name="SAPBEXexcCritical4 8" xfId="12680" xr:uid="{65676E2A-12E5-40A2-A5F4-B2C28AD391C0}"/>
    <cellStyle name="SAPBEXexcCritical4 9" xfId="12681" xr:uid="{3491187C-835B-4694-B030-5293F2114FF8}"/>
    <cellStyle name="SAPBEXexcCritical5" xfId="12682" xr:uid="{2172049B-2994-443F-8AF6-2AD1912D13C3}"/>
    <cellStyle name="SAPBEXexcCritical5 10" xfId="12683" xr:uid="{705325CC-6689-464D-8A23-3ECED8CDEEC0}"/>
    <cellStyle name="SAPBEXexcCritical5 11" xfId="12684" xr:uid="{3594E8C8-3C38-48DD-9E08-70FA69C40C33}"/>
    <cellStyle name="SAPBEXexcCritical5 12" xfId="12685" xr:uid="{D0D1F6C2-39E5-40CF-AD87-B02805939CDC}"/>
    <cellStyle name="SAPBEXexcCritical5 13" xfId="12686" xr:uid="{D19C6620-60E9-44F9-8AC6-83A8D50BB79D}"/>
    <cellStyle name="SAPBEXexcCritical5 14" xfId="12687" xr:uid="{7024C10B-8BD9-46BB-9C9D-501E051C8AFF}"/>
    <cellStyle name="SAPBEXexcCritical5 15" xfId="12688" xr:uid="{EF53522B-E4A8-4807-A901-B3CE1D3A0B88}"/>
    <cellStyle name="SAPBEXexcCritical5 16" xfId="12689" xr:uid="{CFAF43F7-8889-4970-AD0E-0DB898F4BF7E}"/>
    <cellStyle name="SAPBEXexcCritical5 17" xfId="12690" xr:uid="{39878C9B-B74C-4DBE-BB33-88E2C78BD4BE}"/>
    <cellStyle name="SAPBEXexcCritical5 18" xfId="12691" xr:uid="{3CACF5A0-EEBA-4E0F-8919-292985D71F57}"/>
    <cellStyle name="SAPBEXexcCritical5 19" xfId="12692" xr:uid="{51FD68BC-C13A-46F6-8421-D152DD52CF0E}"/>
    <cellStyle name="SAPBEXexcCritical5 2" xfId="12693" xr:uid="{53DED8C3-84C0-4DB5-837B-045E3C439A5E}"/>
    <cellStyle name="SAPBEXexcCritical5 2 2" xfId="12694" xr:uid="{549DD3F7-58D7-4C78-AD73-6B4DD0369979}"/>
    <cellStyle name="SAPBEXexcCritical5 2 2 2" xfId="12695" xr:uid="{35F8E531-764F-48E6-941F-CC3EF08C6CBA}"/>
    <cellStyle name="SAPBEXexcCritical5 2 2 2 2" xfId="12696" xr:uid="{3EFED0F8-A749-4B5A-9795-AEFCBD6AD7F0}"/>
    <cellStyle name="SAPBEXexcCritical5 2 2 3" xfId="12697" xr:uid="{06D6F7ED-02EA-4242-8DBD-0ACA91FB9DB1}"/>
    <cellStyle name="SAPBEXexcCritical5 2 3" xfId="12698" xr:uid="{E7628279-B6C3-4D00-9CC7-3AB7DBAF84AA}"/>
    <cellStyle name="SAPBEXexcCritical5 2 3 2" xfId="12699" xr:uid="{9C8871F3-5DAD-42FA-974A-C664683D5884}"/>
    <cellStyle name="SAPBEXexcCritical5 2 4" xfId="12700" xr:uid="{429CAD3D-0120-424C-B208-07A47BEE330D}"/>
    <cellStyle name="SAPBEXexcCritical5 2 5" xfId="12701" xr:uid="{4C8A3026-36C2-4A2D-B14B-27F9A4DBEE95}"/>
    <cellStyle name="SAPBEXexcCritical5 2 6" xfId="12702" xr:uid="{9FEC1E02-C469-44A5-A409-FBA04F414E93}"/>
    <cellStyle name="SAPBEXexcCritical5 20" xfId="12703" xr:uid="{BA2A41B8-8706-4E91-A4A4-D759E191AC6F}"/>
    <cellStyle name="SAPBEXexcCritical5 21" xfId="12704" xr:uid="{841741DF-FB1A-488F-ADE4-AD7727A017AC}"/>
    <cellStyle name="SAPBEXexcCritical5 22" xfId="12705" xr:uid="{15D0E841-7A81-49BE-8999-5788C134D858}"/>
    <cellStyle name="SAPBEXexcCritical5 23" xfId="12706" xr:uid="{320507B5-D3FE-4138-9458-97D8B2706299}"/>
    <cellStyle name="SAPBEXexcCritical5 24" xfId="12707" xr:uid="{65A48AF1-FA1D-4327-A687-E77F964773F1}"/>
    <cellStyle name="SAPBEXexcCritical5 3" xfId="12708" xr:uid="{BC7DCEC1-5F67-496A-858B-4C31DC001EDB}"/>
    <cellStyle name="SAPBEXexcCritical5 3 2" xfId="12709" xr:uid="{6B7ED267-81BB-421E-B797-FBDB13E4C264}"/>
    <cellStyle name="SAPBEXexcCritical5 3 2 2" xfId="12710" xr:uid="{BF94BBEF-0050-4800-B7E7-3E0A6FC2EC01}"/>
    <cellStyle name="SAPBEXexcCritical5 3 2 2 2" xfId="12711" xr:uid="{71E0BD37-63D6-482C-AFDA-85BB76665EA2}"/>
    <cellStyle name="SAPBEXexcCritical5 3 2 3" xfId="12712" xr:uid="{BAC28E63-CC52-4583-B782-06C4997373AC}"/>
    <cellStyle name="SAPBEXexcCritical5 3 3" xfId="12713" xr:uid="{DBA022C9-1583-4639-AEB9-E9FA6BDEE497}"/>
    <cellStyle name="SAPBEXexcCritical5 3 3 2" xfId="12714" xr:uid="{AC9A20E8-50AA-4991-A764-1756C620BEC7}"/>
    <cellStyle name="SAPBEXexcCritical5 3 4" xfId="12715" xr:uid="{467D2D3E-92F7-4AA5-AB53-BEBC4A40EE6A}"/>
    <cellStyle name="SAPBEXexcCritical5 4" xfId="12716" xr:uid="{404FFFBE-EB5A-44AB-B923-FE6D71C24E71}"/>
    <cellStyle name="SAPBEXexcCritical5 4 2" xfId="12717" xr:uid="{52F1FCA0-C13F-4E78-AD93-3DBD60D03F95}"/>
    <cellStyle name="SAPBEXexcCritical5 4 2 2" xfId="12718" xr:uid="{95751C20-5535-4331-87A5-91DB774E7C22}"/>
    <cellStyle name="SAPBEXexcCritical5 4 3" xfId="12719" xr:uid="{891F5678-00AF-4644-A01E-9EF8AD6F3BD8}"/>
    <cellStyle name="SAPBEXexcCritical5 5" xfId="12720" xr:uid="{9E3A529A-9908-4F27-8C58-2E5CB1987585}"/>
    <cellStyle name="SAPBEXexcCritical5 5 2" xfId="12721" xr:uid="{3E8ED5E8-4D02-4BBB-AE17-62B29D57AAB3}"/>
    <cellStyle name="SAPBEXexcCritical5 5 2 2" xfId="12722" xr:uid="{861D7865-0C87-4E76-8B62-73A78D79614B}"/>
    <cellStyle name="SAPBEXexcCritical5 5 3" xfId="12723" xr:uid="{3770B791-5C6D-4F9D-A232-5C74D8DD42A2}"/>
    <cellStyle name="SAPBEXexcCritical5 6" xfId="12724" xr:uid="{30C27874-ED78-42AB-AB6A-5D8530AC88E4}"/>
    <cellStyle name="SAPBEXexcCritical5 6 2" xfId="12725" xr:uid="{49E5EF65-CC50-4C0E-B8C7-45778ACAE4E2}"/>
    <cellStyle name="SAPBEXexcCritical5 7" xfId="12726" xr:uid="{4946A1B3-6225-4060-8309-30203DC46CAC}"/>
    <cellStyle name="SAPBEXexcCritical5 8" xfId="12727" xr:uid="{0147B0D7-3579-4A17-A31F-4E65EEA02AD1}"/>
    <cellStyle name="SAPBEXexcCritical5 9" xfId="12728" xr:uid="{DBE929B1-68A8-4C2C-B094-E1BA90071855}"/>
    <cellStyle name="SAPBEXexcCritical6" xfId="12729" xr:uid="{59BA9D27-5D00-4A62-88AC-4855E922FD45}"/>
    <cellStyle name="SAPBEXexcCritical6 10" xfId="12730" xr:uid="{AAD9250D-94DB-475B-AA89-8F0874740642}"/>
    <cellStyle name="SAPBEXexcCritical6 11" xfId="12731" xr:uid="{529F1530-C9B5-41EB-A7FE-386FA20E8E85}"/>
    <cellStyle name="SAPBEXexcCritical6 12" xfId="12732" xr:uid="{5720994D-2AAE-4CD4-94F3-D65636C59EA2}"/>
    <cellStyle name="SAPBEXexcCritical6 13" xfId="12733" xr:uid="{DEDD21BE-8A38-4BE8-9EC5-36A66CE77ADE}"/>
    <cellStyle name="SAPBEXexcCritical6 14" xfId="12734" xr:uid="{0DE3BCA7-95AF-4978-A5A8-0CFA536C5A51}"/>
    <cellStyle name="SAPBEXexcCritical6 15" xfId="12735" xr:uid="{C84206CA-3FAE-4081-AB69-945E9E30895A}"/>
    <cellStyle name="SAPBEXexcCritical6 16" xfId="12736" xr:uid="{AC7C0A5D-97CE-4573-AC75-3F02FF362ABC}"/>
    <cellStyle name="SAPBEXexcCritical6 17" xfId="12737" xr:uid="{416D9995-B76C-4969-AF19-FAD8272EA48B}"/>
    <cellStyle name="SAPBEXexcCritical6 18" xfId="12738" xr:uid="{916097A6-9864-4F1F-B9D8-B78E405ABBB0}"/>
    <cellStyle name="SAPBEXexcCritical6 19" xfId="12739" xr:uid="{766518CE-71FF-49FB-AF2A-92397FCC6AE4}"/>
    <cellStyle name="SAPBEXexcCritical6 2" xfId="12740" xr:uid="{FC569387-2485-4C24-82FF-3EA8D2BAF384}"/>
    <cellStyle name="SAPBEXexcCritical6 2 2" xfId="12741" xr:uid="{8A79E19B-EE8A-4EF5-B450-57D34BB56B19}"/>
    <cellStyle name="SAPBEXexcCritical6 2 2 2" xfId="12742" xr:uid="{2C0937C9-1132-4709-AFC0-AA34B0DDBA0E}"/>
    <cellStyle name="SAPBEXexcCritical6 2 2 2 2" xfId="12743" xr:uid="{EDC0DCCC-D7A6-4FC3-B9F0-2A145FBC7615}"/>
    <cellStyle name="SAPBEXexcCritical6 2 2 3" xfId="12744" xr:uid="{F9E67DC2-9DB9-4AF7-9F0A-5A56B88751DF}"/>
    <cellStyle name="SAPBEXexcCritical6 2 3" xfId="12745" xr:uid="{482DD84F-D75E-4F07-88B4-4B820CAB6FF0}"/>
    <cellStyle name="SAPBEXexcCritical6 2 3 2" xfId="12746" xr:uid="{EC1C179D-8EED-41F1-AB5B-76EF38B5BCD9}"/>
    <cellStyle name="SAPBEXexcCritical6 2 4" xfId="12747" xr:uid="{4F9A002A-2450-4F19-87EC-A22C4157057B}"/>
    <cellStyle name="SAPBEXexcCritical6 2 5" xfId="12748" xr:uid="{7174096F-24E0-4260-82DF-FD5B03F24F41}"/>
    <cellStyle name="SAPBEXexcCritical6 2 6" xfId="12749" xr:uid="{250D7E54-53D6-4E87-9BCF-D2A57EC8E623}"/>
    <cellStyle name="SAPBEXexcCritical6 20" xfId="12750" xr:uid="{9D746F44-22E0-408C-9EEF-31F4B0A839F5}"/>
    <cellStyle name="SAPBEXexcCritical6 21" xfId="12751" xr:uid="{B2E4CEF9-23DA-4C6C-8296-A0EE5A28117E}"/>
    <cellStyle name="SAPBEXexcCritical6 22" xfId="12752" xr:uid="{870E24E6-F7E5-4427-A388-DB02CC48AD92}"/>
    <cellStyle name="SAPBEXexcCritical6 23" xfId="12753" xr:uid="{0B202A04-B50F-4BBD-97D0-06A5B1BD92DA}"/>
    <cellStyle name="SAPBEXexcCritical6 24" xfId="12754" xr:uid="{BDEEE186-1D8A-4644-BEF3-4C9306B53D2E}"/>
    <cellStyle name="SAPBEXexcCritical6 3" xfId="12755" xr:uid="{62928F51-FF74-4BD5-B086-BE147EBBB294}"/>
    <cellStyle name="SAPBEXexcCritical6 3 2" xfId="12756" xr:uid="{7F4ADE70-20C6-4AC3-8F43-C1A25277175D}"/>
    <cellStyle name="SAPBEXexcCritical6 3 2 2" xfId="12757" xr:uid="{EFB2B3A4-F179-4CF3-9C17-E0ECE4C42019}"/>
    <cellStyle name="SAPBEXexcCritical6 3 2 2 2" xfId="12758" xr:uid="{B78C2A0F-1B5F-4BC3-969C-A74C02FD1B84}"/>
    <cellStyle name="SAPBEXexcCritical6 3 2 3" xfId="12759" xr:uid="{4FAB8344-CBDB-48AD-900D-162D8830DF13}"/>
    <cellStyle name="SAPBEXexcCritical6 3 3" xfId="12760" xr:uid="{D151F57B-4982-4D5F-96C3-94572A9E67F2}"/>
    <cellStyle name="SAPBEXexcCritical6 3 3 2" xfId="12761" xr:uid="{38B3D5C3-ED19-4204-9696-30E836FA1B8D}"/>
    <cellStyle name="SAPBEXexcCritical6 3 4" xfId="12762" xr:uid="{D5568D37-D668-4FCC-85A2-E37567A7B6D5}"/>
    <cellStyle name="SAPBEXexcCritical6 4" xfId="12763" xr:uid="{9288111A-FDA1-4252-AEF5-F8985109B421}"/>
    <cellStyle name="SAPBEXexcCritical6 4 2" xfId="12764" xr:uid="{9CE05C41-4C43-4F33-9218-6510B340FEB1}"/>
    <cellStyle name="SAPBEXexcCritical6 4 2 2" xfId="12765" xr:uid="{1158696A-5D00-461B-A056-DBA5455BBA68}"/>
    <cellStyle name="SAPBEXexcCritical6 4 3" xfId="12766" xr:uid="{7B73BF99-EF0F-4FE5-8BB5-F7A8A6BC1A8D}"/>
    <cellStyle name="SAPBEXexcCritical6 5" xfId="12767" xr:uid="{96D34AA0-2C25-468E-B4F9-4B34C226988F}"/>
    <cellStyle name="SAPBEXexcCritical6 5 2" xfId="12768" xr:uid="{43C5C85E-BE40-4603-991D-1346EBA70D72}"/>
    <cellStyle name="SAPBEXexcCritical6 5 2 2" xfId="12769" xr:uid="{9FD5278B-CDFA-45A3-91CB-05C2AF5B6F3F}"/>
    <cellStyle name="SAPBEXexcCritical6 5 3" xfId="12770" xr:uid="{93AA54BF-B920-46F7-96A0-75E6D181F356}"/>
    <cellStyle name="SAPBEXexcCritical6 6" xfId="12771" xr:uid="{4F8EA98E-20EB-4F8B-A3D3-2B53730BF8D1}"/>
    <cellStyle name="SAPBEXexcCritical6 6 2" xfId="12772" xr:uid="{78C6C648-A304-4C4E-94B4-C52CB0A347FE}"/>
    <cellStyle name="SAPBEXexcCritical6 7" xfId="12773" xr:uid="{9107EB70-C4A3-4136-90A9-276D44BC8B2E}"/>
    <cellStyle name="SAPBEXexcCritical6 8" xfId="12774" xr:uid="{2B1DD8C6-86D3-429D-A32B-5979FC60CDF6}"/>
    <cellStyle name="SAPBEXexcCritical6 9" xfId="12775" xr:uid="{BD82CD73-F8F4-4B5C-BD8B-25170584B0D5}"/>
    <cellStyle name="SAPBEXexcGood1" xfId="12776" xr:uid="{9643E656-A21C-4922-BDEB-C5A27C6C53E6}"/>
    <cellStyle name="SAPBEXexcGood1 10" xfId="12777" xr:uid="{2396010D-56D9-4295-9625-FBBDDA2806AE}"/>
    <cellStyle name="SAPBEXexcGood1 11" xfId="12778" xr:uid="{BC12B6AE-26A9-49D9-8D1D-DE007B90496E}"/>
    <cellStyle name="SAPBEXexcGood1 12" xfId="12779" xr:uid="{88DE6C47-194A-4B26-B1AF-44D06433BA5D}"/>
    <cellStyle name="SAPBEXexcGood1 13" xfId="12780" xr:uid="{C87573B2-E2D8-402C-B9D6-ABFC159B278B}"/>
    <cellStyle name="SAPBEXexcGood1 14" xfId="12781" xr:uid="{DF3AAD42-D0EE-426C-BD36-97E0E34F2B49}"/>
    <cellStyle name="SAPBEXexcGood1 15" xfId="12782" xr:uid="{B47FBCF5-8217-4AC4-B1AF-933C3D31B91D}"/>
    <cellStyle name="SAPBEXexcGood1 16" xfId="12783" xr:uid="{A6CD389B-600F-4EEE-A349-94B72A2F815F}"/>
    <cellStyle name="SAPBEXexcGood1 17" xfId="12784" xr:uid="{A4481330-89CE-49D2-84AC-96E76A46FA2C}"/>
    <cellStyle name="SAPBEXexcGood1 18" xfId="12785" xr:uid="{E2848B39-3A10-45DE-982E-09DA953A48C1}"/>
    <cellStyle name="SAPBEXexcGood1 19" xfId="12786" xr:uid="{42EFFD6F-10FA-490A-BBAA-30F7F487C74C}"/>
    <cellStyle name="SAPBEXexcGood1 2" xfId="12787" xr:uid="{FD0B5515-15A5-40EE-BD47-680CD0CC2374}"/>
    <cellStyle name="SAPBEXexcGood1 2 2" xfId="12788" xr:uid="{913C2941-C624-4E1D-9D66-FF9D63AF3873}"/>
    <cellStyle name="SAPBEXexcGood1 2 2 2" xfId="12789" xr:uid="{31BE0FDF-60A6-455A-A3E5-9C0BFA465C40}"/>
    <cellStyle name="SAPBEXexcGood1 2 2 2 2" xfId="12790" xr:uid="{266BB0C3-8EA1-401B-9778-9173027B8417}"/>
    <cellStyle name="SAPBEXexcGood1 2 2 3" xfId="12791" xr:uid="{4FC49ED1-5AA7-418F-9BB4-D85542A23938}"/>
    <cellStyle name="SAPBEXexcGood1 2 3" xfId="12792" xr:uid="{80181E13-F3B9-415B-AF01-2A36367D7F65}"/>
    <cellStyle name="SAPBEXexcGood1 2 3 2" xfId="12793" xr:uid="{90A38D30-D045-41D7-BE96-8ABC8CE41EB0}"/>
    <cellStyle name="SAPBEXexcGood1 2 4" xfId="12794" xr:uid="{7B944565-1CC1-4575-9C1C-6587301D7ED9}"/>
    <cellStyle name="SAPBEXexcGood1 2 5" xfId="12795" xr:uid="{5E7871DD-8EE0-4E1D-93E8-8537885880F8}"/>
    <cellStyle name="SAPBEXexcGood1 2 6" xfId="12796" xr:uid="{D3868137-AE09-4795-B94D-FBFC684FA971}"/>
    <cellStyle name="SAPBEXexcGood1 20" xfId="12797" xr:uid="{26DF4159-1C61-4315-B792-0C2A336BC78F}"/>
    <cellStyle name="SAPBEXexcGood1 21" xfId="12798" xr:uid="{AF2FEDB2-5E1F-4C29-9B17-A2434F272B18}"/>
    <cellStyle name="SAPBEXexcGood1 22" xfId="12799" xr:uid="{6A972498-C447-455B-A9B7-ED8992DA8AC0}"/>
    <cellStyle name="SAPBEXexcGood1 23" xfId="12800" xr:uid="{73B9D922-5894-4D1E-81CE-0F0A820C009E}"/>
    <cellStyle name="SAPBEXexcGood1 24" xfId="12801" xr:uid="{FEFAB49B-E46F-414F-BAC0-284A7B7375C6}"/>
    <cellStyle name="SAPBEXexcGood1 3" xfId="12802" xr:uid="{664B3015-B7FC-442D-AF19-2089ADE73A60}"/>
    <cellStyle name="SAPBEXexcGood1 3 2" xfId="12803" xr:uid="{7D8FA478-7B63-4B25-A5F2-4EA9B5B5DA80}"/>
    <cellStyle name="SAPBEXexcGood1 3 2 2" xfId="12804" xr:uid="{C3A2BE85-68A0-4FAA-A8EC-DACD642AC3E1}"/>
    <cellStyle name="SAPBEXexcGood1 3 2 2 2" xfId="12805" xr:uid="{D73B5BFE-004B-4738-9CD7-C539EF7A4AB4}"/>
    <cellStyle name="SAPBEXexcGood1 3 2 3" xfId="12806" xr:uid="{2282594A-1181-498F-BA10-35F6D11BE34E}"/>
    <cellStyle name="SAPBEXexcGood1 3 3" xfId="12807" xr:uid="{0347EC4D-D884-4840-96E8-1EA0BA51C763}"/>
    <cellStyle name="SAPBEXexcGood1 3 3 2" xfId="12808" xr:uid="{5D903473-0C81-4F5E-910C-B489AA22A88D}"/>
    <cellStyle name="SAPBEXexcGood1 3 4" xfId="12809" xr:uid="{645AA6AC-3A5B-43AC-8064-14308BEFBF31}"/>
    <cellStyle name="SAPBEXexcGood1 4" xfId="12810" xr:uid="{70D4255F-793D-4984-8AEB-4D4FF481A564}"/>
    <cellStyle name="SAPBEXexcGood1 4 2" xfId="12811" xr:uid="{FBC40F49-802F-405A-8521-AE98897F3F05}"/>
    <cellStyle name="SAPBEXexcGood1 4 2 2" xfId="12812" xr:uid="{56D21716-A15C-4A15-B73B-AFEB412BD6A7}"/>
    <cellStyle name="SAPBEXexcGood1 4 3" xfId="12813" xr:uid="{7459FC92-B12B-4466-B820-7E65DDB8C78D}"/>
    <cellStyle name="SAPBEXexcGood1 5" xfId="12814" xr:uid="{5C9AD6A4-5813-4030-8F25-4EF2CA7915F7}"/>
    <cellStyle name="SAPBEXexcGood1 5 2" xfId="12815" xr:uid="{43DBDD29-6C78-4D4B-BFA9-6C5D4421D11D}"/>
    <cellStyle name="SAPBEXexcGood1 5 2 2" xfId="12816" xr:uid="{2371BE00-7496-47F6-808D-C5D858547F19}"/>
    <cellStyle name="SAPBEXexcGood1 5 3" xfId="12817" xr:uid="{277001AC-0B27-4C37-AA55-A825DA5F99DE}"/>
    <cellStyle name="SAPBEXexcGood1 6" xfId="12818" xr:uid="{0E6C430D-4385-466C-83E9-F52465049316}"/>
    <cellStyle name="SAPBEXexcGood1 6 2" xfId="12819" xr:uid="{1318DDCE-312A-4FCE-B9BD-36B5B2413189}"/>
    <cellStyle name="SAPBEXexcGood1 7" xfId="12820" xr:uid="{43ECC2A0-EF15-4DF3-B700-9196DDE94DA0}"/>
    <cellStyle name="SAPBEXexcGood1 8" xfId="12821" xr:uid="{92A29BBE-ABFD-4971-AC30-BA4C5E68D768}"/>
    <cellStyle name="SAPBEXexcGood1 9" xfId="12822" xr:uid="{167322F6-DB6B-4A19-AEAA-7BB85DD62334}"/>
    <cellStyle name="SAPBEXexcGood2" xfId="12823" xr:uid="{DF6CEF00-1308-4F26-94F3-00CEB655DA0D}"/>
    <cellStyle name="SAPBEXexcGood2 10" xfId="12824" xr:uid="{3B16C9DB-BB5D-4823-B1D5-F5AB8F74093D}"/>
    <cellStyle name="SAPBEXexcGood2 11" xfId="12825" xr:uid="{AEFA22AD-DFBC-4A22-ACEB-5C04ED9E4A17}"/>
    <cellStyle name="SAPBEXexcGood2 12" xfId="12826" xr:uid="{790FBDB4-12E8-42B4-9252-9EFB948D4DF6}"/>
    <cellStyle name="SAPBEXexcGood2 13" xfId="12827" xr:uid="{2B2FDDE8-B75D-4720-AD94-28963A73257F}"/>
    <cellStyle name="SAPBEXexcGood2 14" xfId="12828" xr:uid="{4B511171-1575-42A1-BDB8-474C6CE54425}"/>
    <cellStyle name="SAPBEXexcGood2 15" xfId="12829" xr:uid="{281049DC-ECC6-4C20-9EAC-AFA805403005}"/>
    <cellStyle name="SAPBEXexcGood2 16" xfId="12830" xr:uid="{F3B82254-BB55-446D-BC28-7A348F48DF77}"/>
    <cellStyle name="SAPBEXexcGood2 17" xfId="12831" xr:uid="{364A15B2-D252-46FB-94D9-70BE424E10D1}"/>
    <cellStyle name="SAPBEXexcGood2 18" xfId="12832" xr:uid="{B543526D-0B64-4EF5-AE2E-63F5CEED21EA}"/>
    <cellStyle name="SAPBEXexcGood2 19" xfId="12833" xr:uid="{39BEFB32-971F-4684-9A16-560A4FF5B995}"/>
    <cellStyle name="SAPBEXexcGood2 2" xfId="12834" xr:uid="{28C568E8-82E4-4A68-82A9-A977E8469C12}"/>
    <cellStyle name="SAPBEXexcGood2 2 2" xfId="12835" xr:uid="{6D59438F-737D-438C-B8B8-A2EA0E2BB79E}"/>
    <cellStyle name="SAPBEXexcGood2 2 2 2" xfId="12836" xr:uid="{D79B8FE3-3DDF-465D-AA38-A55730A07212}"/>
    <cellStyle name="SAPBEXexcGood2 2 2 2 2" xfId="12837" xr:uid="{6409573D-337F-4FF1-A16C-BDDA828A56E7}"/>
    <cellStyle name="SAPBEXexcGood2 2 2 3" xfId="12838" xr:uid="{F2C16DC5-8084-4C32-8383-4F1FBDDDC348}"/>
    <cellStyle name="SAPBEXexcGood2 2 3" xfId="12839" xr:uid="{5E2CC66D-9160-48E8-91D6-3C6EF005AE33}"/>
    <cellStyle name="SAPBEXexcGood2 2 3 2" xfId="12840" xr:uid="{361586A9-A72C-4DEC-821A-94065AB2A010}"/>
    <cellStyle name="SAPBEXexcGood2 2 4" xfId="12841" xr:uid="{88F7FB6F-FFD4-4B5E-A21A-178ACF4F1975}"/>
    <cellStyle name="SAPBEXexcGood2 2 5" xfId="12842" xr:uid="{13F5801F-3BB2-4C9D-B084-24F0E52C65A6}"/>
    <cellStyle name="SAPBEXexcGood2 2 6" xfId="12843" xr:uid="{CAE0C800-F8EE-43B2-84DE-6BA2B024080A}"/>
    <cellStyle name="SAPBEXexcGood2 20" xfId="12844" xr:uid="{7604110E-B31C-45D8-9D2B-209E00C26217}"/>
    <cellStyle name="SAPBEXexcGood2 21" xfId="12845" xr:uid="{C1E4DF6E-BB91-4737-AA5D-18C1909BBB16}"/>
    <cellStyle name="SAPBEXexcGood2 22" xfId="12846" xr:uid="{2C49E4E0-6918-4A2D-BEBE-64CDBDBA276F}"/>
    <cellStyle name="SAPBEXexcGood2 23" xfId="12847" xr:uid="{5900AED6-3F78-482B-B22E-D66E5B54AC7D}"/>
    <cellStyle name="SAPBEXexcGood2 24" xfId="12848" xr:uid="{544C19D6-F153-45ED-95A4-802B82D75B59}"/>
    <cellStyle name="SAPBEXexcGood2 3" xfId="12849" xr:uid="{CA3C26A0-EC41-4FDE-B30B-D15FC16AC61D}"/>
    <cellStyle name="SAPBEXexcGood2 3 2" xfId="12850" xr:uid="{82AB11F2-CEAB-4D67-B016-36D4F2FD457B}"/>
    <cellStyle name="SAPBEXexcGood2 3 2 2" xfId="12851" xr:uid="{ABF7ED56-D32C-4A74-9E10-BFAEADBC575A}"/>
    <cellStyle name="SAPBEXexcGood2 3 2 2 2" xfId="12852" xr:uid="{1CB32804-173C-46F3-A15F-B766ED9348D4}"/>
    <cellStyle name="SAPBEXexcGood2 3 2 3" xfId="12853" xr:uid="{14D29CCD-906C-4D92-9D88-31FEF558D7B7}"/>
    <cellStyle name="SAPBEXexcGood2 3 3" xfId="12854" xr:uid="{7DF9C9D3-216C-4934-8C21-596EED23F3F2}"/>
    <cellStyle name="SAPBEXexcGood2 3 3 2" xfId="12855" xr:uid="{357025FD-0C6F-437E-B90B-AFB5985F130F}"/>
    <cellStyle name="SAPBEXexcGood2 3 4" xfId="12856" xr:uid="{08BA60B5-BC7F-4C4D-A665-4FE94A98BC3D}"/>
    <cellStyle name="SAPBEXexcGood2 4" xfId="12857" xr:uid="{346DC53E-17B2-4E7A-A843-0536FF6ACBEA}"/>
    <cellStyle name="SAPBEXexcGood2 4 2" xfId="12858" xr:uid="{45D400E6-3440-4C3B-A183-6790D4C41C4A}"/>
    <cellStyle name="SAPBEXexcGood2 4 2 2" xfId="12859" xr:uid="{1609644F-439F-42D6-A8C2-3E732169A18D}"/>
    <cellStyle name="SAPBEXexcGood2 4 3" xfId="12860" xr:uid="{28BF0E37-C0CA-4801-B399-18A569C13BB4}"/>
    <cellStyle name="SAPBEXexcGood2 5" xfId="12861" xr:uid="{76799623-CD7B-4455-88CE-A4B5A45DE0C2}"/>
    <cellStyle name="SAPBEXexcGood2 5 2" xfId="12862" xr:uid="{07DB5595-8F28-4A06-98AB-094E26C45BBA}"/>
    <cellStyle name="SAPBEXexcGood2 5 2 2" xfId="12863" xr:uid="{267D0096-DADE-4F41-8E46-1889F4F2F22D}"/>
    <cellStyle name="SAPBEXexcGood2 5 3" xfId="12864" xr:uid="{C4B637F4-3A11-43A9-82A7-CAD5180E96C7}"/>
    <cellStyle name="SAPBEXexcGood2 6" xfId="12865" xr:uid="{AE77990B-0F1F-40C1-A80F-792062B19FA1}"/>
    <cellStyle name="SAPBEXexcGood2 6 2" xfId="12866" xr:uid="{B63B818D-F520-4C62-997A-48EB2ABA25C6}"/>
    <cellStyle name="SAPBEXexcGood2 7" xfId="12867" xr:uid="{28DC869B-90BD-4AF3-979C-FCE38BBB1F3F}"/>
    <cellStyle name="SAPBEXexcGood2 8" xfId="12868" xr:uid="{AE424CA1-C5DD-4DA6-B0CA-B5CB2D8325E5}"/>
    <cellStyle name="SAPBEXexcGood2 9" xfId="12869" xr:uid="{FC94AECC-6FAF-4021-A094-299CD36278F3}"/>
    <cellStyle name="SAPBEXexcGood3" xfId="12870" xr:uid="{8C3071F3-DBAE-4E79-B8B5-A2BA665F42E5}"/>
    <cellStyle name="SAPBEXexcGood3 10" xfId="12871" xr:uid="{0FA2587F-C02E-45B4-BB06-CCBC696BBBB3}"/>
    <cellStyle name="SAPBEXexcGood3 11" xfId="12872" xr:uid="{5DD939B5-8DF6-4568-A343-504AD6AFDA64}"/>
    <cellStyle name="SAPBEXexcGood3 12" xfId="12873" xr:uid="{C3CA853A-B227-412F-97E4-AE70E0E01173}"/>
    <cellStyle name="SAPBEXexcGood3 13" xfId="12874" xr:uid="{1FC1FBE9-A14A-412B-8022-3460D0BD4A98}"/>
    <cellStyle name="SAPBEXexcGood3 14" xfId="12875" xr:uid="{F61A0949-C226-4F82-84FE-E80210294E9A}"/>
    <cellStyle name="SAPBEXexcGood3 15" xfId="12876" xr:uid="{97E14793-6647-4FBE-A2C8-649DE89B2611}"/>
    <cellStyle name="SAPBEXexcGood3 16" xfId="12877" xr:uid="{46B5E2EF-3233-45FA-9F62-D3A68CAEE0D5}"/>
    <cellStyle name="SAPBEXexcGood3 17" xfId="12878" xr:uid="{E0C7D98C-D204-40AF-8379-C7BADA80817B}"/>
    <cellStyle name="SAPBEXexcGood3 18" xfId="12879" xr:uid="{D9EF419A-2ED0-4651-8A1A-9CA1017A5466}"/>
    <cellStyle name="SAPBEXexcGood3 19" xfId="12880" xr:uid="{AB34D200-408B-4416-B636-6A061F073FC1}"/>
    <cellStyle name="SAPBEXexcGood3 2" xfId="12881" xr:uid="{238D93D3-07FD-47C8-8709-0F4F4DABC523}"/>
    <cellStyle name="SAPBEXexcGood3 2 2" xfId="12882" xr:uid="{C9AE7A31-EA39-4999-A7F8-26F332A7CAEF}"/>
    <cellStyle name="SAPBEXexcGood3 2 2 2" xfId="12883" xr:uid="{D2F4D125-5B3A-45A4-8112-FA9D91DFFFE7}"/>
    <cellStyle name="SAPBEXexcGood3 2 2 2 2" xfId="12884" xr:uid="{6F4F642D-9635-449C-B32A-63394E7DE6E6}"/>
    <cellStyle name="SAPBEXexcGood3 2 2 3" xfId="12885" xr:uid="{CC69883C-C20F-488D-A4B6-1638B3EF530D}"/>
    <cellStyle name="SAPBEXexcGood3 2 3" xfId="12886" xr:uid="{A0B931F3-B3E0-427F-AB0F-B554A29BC2FD}"/>
    <cellStyle name="SAPBEXexcGood3 2 3 2" xfId="12887" xr:uid="{51FA0691-A3C0-473A-8FFF-12E381E45CBD}"/>
    <cellStyle name="SAPBEXexcGood3 2 4" xfId="12888" xr:uid="{FA383110-4D8C-433F-A208-6B5B82EC35EE}"/>
    <cellStyle name="SAPBEXexcGood3 2 5" xfId="12889" xr:uid="{0B8655EC-0718-45FA-B2D9-5DCD3B98D944}"/>
    <cellStyle name="SAPBEXexcGood3 2 6" xfId="12890" xr:uid="{97D51663-84BF-45DE-8795-18214B73F1B6}"/>
    <cellStyle name="SAPBEXexcGood3 20" xfId="12891" xr:uid="{F55521A9-47AD-40CE-BE77-6065941C97EC}"/>
    <cellStyle name="SAPBEXexcGood3 21" xfId="12892" xr:uid="{AF5E05E5-FEE4-42A6-8C4F-CCF4F5B8040E}"/>
    <cellStyle name="SAPBEXexcGood3 22" xfId="12893" xr:uid="{9AD1F45E-C4E9-438B-AC93-3EB14190AB29}"/>
    <cellStyle name="SAPBEXexcGood3 23" xfId="12894" xr:uid="{207AD1E0-90C4-4C90-A2BA-28A26A9AAABA}"/>
    <cellStyle name="SAPBEXexcGood3 24" xfId="12895" xr:uid="{49D6C951-17EF-4E9E-A1A9-049439466B13}"/>
    <cellStyle name="SAPBEXexcGood3 3" xfId="12896" xr:uid="{8F66F5E6-BFF5-42EA-B950-7B7D6409D4B0}"/>
    <cellStyle name="SAPBEXexcGood3 3 2" xfId="12897" xr:uid="{BCFEE2D7-8E9E-4D45-B6B6-74F9B906F724}"/>
    <cellStyle name="SAPBEXexcGood3 3 2 2" xfId="12898" xr:uid="{43AA9291-4989-46CB-9FB2-426B12203D61}"/>
    <cellStyle name="SAPBEXexcGood3 3 2 2 2" xfId="12899" xr:uid="{E155128B-66DB-4C6A-96F3-599DA52FB5FE}"/>
    <cellStyle name="SAPBEXexcGood3 3 2 3" xfId="12900" xr:uid="{4822ECC5-ABE6-43F9-AE05-6B1C6448160A}"/>
    <cellStyle name="SAPBEXexcGood3 3 3" xfId="12901" xr:uid="{0E611C13-4A59-4AD1-A0B4-4DC253421E47}"/>
    <cellStyle name="SAPBEXexcGood3 3 3 2" xfId="12902" xr:uid="{3E0F3628-93FE-4E35-9095-688C1CE0311B}"/>
    <cellStyle name="SAPBEXexcGood3 3 4" xfId="12903" xr:uid="{D263BF47-04A0-4E31-8C31-38E39BBB21EF}"/>
    <cellStyle name="SAPBEXexcGood3 4" xfId="12904" xr:uid="{B2D46C0E-EDD3-469E-8CC3-49B5008F3629}"/>
    <cellStyle name="SAPBEXexcGood3 4 2" xfId="12905" xr:uid="{3E7394A9-3777-4CC9-9F53-47664A57F048}"/>
    <cellStyle name="SAPBEXexcGood3 4 2 2" xfId="12906" xr:uid="{57BBEA89-5755-41B0-8385-A740FD431391}"/>
    <cellStyle name="SAPBEXexcGood3 4 3" xfId="12907" xr:uid="{4C09A6D8-9A6C-4533-AB57-F65028BDB22B}"/>
    <cellStyle name="SAPBEXexcGood3 5" xfId="12908" xr:uid="{5446198D-232A-471C-9C40-20CC89295C33}"/>
    <cellStyle name="SAPBEXexcGood3 5 2" xfId="12909" xr:uid="{1EAF52D6-E18A-4D57-BE42-1C222083163F}"/>
    <cellStyle name="SAPBEXexcGood3 5 2 2" xfId="12910" xr:uid="{B380A29A-74C0-459A-856B-6628F6FFF66E}"/>
    <cellStyle name="SAPBEXexcGood3 5 3" xfId="12911" xr:uid="{E823401E-BCB5-4A5C-8928-A42ACE67CE30}"/>
    <cellStyle name="SAPBEXexcGood3 6" xfId="12912" xr:uid="{1960937E-89E7-49B1-8E53-FC76549AF411}"/>
    <cellStyle name="SAPBEXexcGood3 6 2" xfId="12913" xr:uid="{4F8B909C-4A70-4FF6-8174-8D7FD9CA5DC8}"/>
    <cellStyle name="SAPBEXexcGood3 7" xfId="12914" xr:uid="{7C69B973-8486-484D-83EE-81937E59CA90}"/>
    <cellStyle name="SAPBEXexcGood3 8" xfId="12915" xr:uid="{65C924F4-3C35-4D39-8060-724922726E45}"/>
    <cellStyle name="SAPBEXexcGood3 9" xfId="12916" xr:uid="{7F13228A-B18D-457E-B926-2018F7A01CDA}"/>
    <cellStyle name="SAPBEXfilterDrill" xfId="12917" xr:uid="{8F1FDC07-4AB0-41ED-9309-214EA151AF8C}"/>
    <cellStyle name="SAPBEXfilterItem" xfId="12918" xr:uid="{0312C606-0F42-40AB-ACF5-EF1C92BC9A43}"/>
    <cellStyle name="SAPBEXfilterText" xfId="12919" xr:uid="{B80CBAE2-739C-40A9-B22F-6064DB681F35}"/>
    <cellStyle name="SAPBEXformats" xfId="12920" xr:uid="{1C9AF870-1511-4D7F-9D0B-023A5875FAA5}"/>
    <cellStyle name="SAPBEXformats 10" xfId="12921" xr:uid="{EF396CC4-27BE-4F16-A0F6-87657FD6321C}"/>
    <cellStyle name="SAPBEXformats 11" xfId="12922" xr:uid="{DA52AFBF-495A-46A2-98B0-E37641DB43A5}"/>
    <cellStyle name="SAPBEXformats 12" xfId="12923" xr:uid="{6E6411F8-7CD2-4B0C-A800-54368360CC6A}"/>
    <cellStyle name="SAPBEXformats 13" xfId="12924" xr:uid="{F643097D-E5A4-4AE8-9222-7C6BF4676613}"/>
    <cellStyle name="SAPBEXformats 14" xfId="12925" xr:uid="{7A63878E-9A73-4D96-BD7B-004265F4DD8A}"/>
    <cellStyle name="SAPBEXformats 15" xfId="12926" xr:uid="{FEB3B4BC-6495-4C98-8117-8A3B9F7CE8FC}"/>
    <cellStyle name="SAPBEXformats 16" xfId="12927" xr:uid="{7884F14B-F1D3-4F7F-8576-D6CB19CCE2AC}"/>
    <cellStyle name="SAPBEXformats 17" xfId="12928" xr:uid="{EB3E1EEF-8BA2-4E4A-AA1B-9C352618F1BF}"/>
    <cellStyle name="SAPBEXformats 18" xfId="12929" xr:uid="{38AE17AE-61AB-4A37-8B35-5AC31A6AA5CE}"/>
    <cellStyle name="SAPBEXformats 19" xfId="12930" xr:uid="{B26B36F3-1D3E-4CF0-99F1-ADB6226DE033}"/>
    <cellStyle name="SAPBEXformats 2" xfId="12931" xr:uid="{79AA20E7-8D7C-4D7E-9D74-EF73AD74146E}"/>
    <cellStyle name="SAPBEXformats 2 2" xfId="12932" xr:uid="{12BAE285-4904-47A6-A432-E2BD63D49411}"/>
    <cellStyle name="SAPBEXformats 2 2 2" xfId="12933" xr:uid="{24BA542F-96F5-4ACD-9CDA-9D37886F8816}"/>
    <cellStyle name="SAPBEXformats 2 2 2 2" xfId="12934" xr:uid="{88878E68-9B56-49A3-8C0B-D977A2AF599A}"/>
    <cellStyle name="SAPBEXformats 2 2 3" xfId="12935" xr:uid="{BC430681-EA03-4AFD-BC0A-64A88E50CD57}"/>
    <cellStyle name="SAPBEXformats 2 3" xfId="12936" xr:uid="{3934305D-978B-4B68-ADD8-2963D94A0417}"/>
    <cellStyle name="SAPBEXformats 2 3 2" xfId="12937" xr:uid="{6BD0897C-32E4-4C66-B815-A1C2467F4F24}"/>
    <cellStyle name="SAPBEXformats 2 4" xfId="12938" xr:uid="{D340D200-86E6-4172-B5E8-148113D7D08D}"/>
    <cellStyle name="SAPBEXformats 2 5" xfId="12939" xr:uid="{5BBEE811-A3B8-41F9-A694-7AC128D0DB01}"/>
    <cellStyle name="SAPBEXformats 2 6" xfId="12940" xr:uid="{82A5CE86-256B-4DA8-A5E7-8ED3DBC55E4E}"/>
    <cellStyle name="SAPBEXformats 20" xfId="12941" xr:uid="{AD9D29CB-6CC0-4444-BB37-30E02D8B80BE}"/>
    <cellStyle name="SAPBEXformats 21" xfId="12942" xr:uid="{6459A3F3-B516-43ED-85FB-5EE80673DD83}"/>
    <cellStyle name="SAPBEXformats 22" xfId="12943" xr:uid="{1C678687-4E43-4A4A-A721-83F065958E4D}"/>
    <cellStyle name="SAPBEXformats 23" xfId="12944" xr:uid="{18A7F21B-8478-482F-9053-35210FDE87C8}"/>
    <cellStyle name="SAPBEXformats 24" xfId="12945" xr:uid="{887661DD-56AC-49A7-AED7-C768468EEB95}"/>
    <cellStyle name="SAPBEXformats 3" xfId="12946" xr:uid="{77A63D86-9938-4000-AD90-FBE6BA1BD561}"/>
    <cellStyle name="SAPBEXformats 3 2" xfId="12947" xr:uid="{BEA3600A-EC65-4DC5-9DC6-5C8957B4D30E}"/>
    <cellStyle name="SAPBEXformats 3 2 2" xfId="12948" xr:uid="{2E1CE3A8-A220-4A40-91F8-3C0188B137DE}"/>
    <cellStyle name="SAPBEXformats 3 2 2 2" xfId="12949" xr:uid="{0ACDB6F1-DD44-4EF6-847E-2C646C28CC39}"/>
    <cellStyle name="SAPBEXformats 3 2 3" xfId="12950" xr:uid="{135BDAF6-6D27-4749-A4C8-791DD89AAE7B}"/>
    <cellStyle name="SAPBEXformats 3 3" xfId="12951" xr:uid="{E71D8D6C-4184-4C0B-BAA5-BFCF9A4EAC7C}"/>
    <cellStyle name="SAPBEXformats 3 3 2" xfId="12952" xr:uid="{D30B8A0F-5175-442B-8786-2AC42015EA52}"/>
    <cellStyle name="SAPBEXformats 3 4" xfId="12953" xr:uid="{83542C5F-E76F-461C-9111-58DA41C707FA}"/>
    <cellStyle name="SAPBEXformats 4" xfId="12954" xr:uid="{7BB56FA3-52DF-4DCB-9419-CD536550F2C9}"/>
    <cellStyle name="SAPBEXformats 4 2" xfId="12955" xr:uid="{A02E4EEC-B090-40AA-AF87-B3AC4E113351}"/>
    <cellStyle name="SAPBEXformats 4 2 2" xfId="12956" xr:uid="{892A9AC1-4AD4-4950-A935-316C2BD13D39}"/>
    <cellStyle name="SAPBEXformats 4 3" xfId="12957" xr:uid="{8A16271D-D9A9-495E-93E1-EF8274D76074}"/>
    <cellStyle name="SAPBEXformats 5" xfId="12958" xr:uid="{B74F0EA1-EC5A-4690-842E-BFC7FD1C64E9}"/>
    <cellStyle name="SAPBEXformats 5 2" xfId="12959" xr:uid="{E2DD470F-217C-46A0-B641-FD8B7F5EBD64}"/>
    <cellStyle name="SAPBEXformats 5 2 2" xfId="12960" xr:uid="{507CD442-9B99-43B8-B187-94732404EFC7}"/>
    <cellStyle name="SAPBEXformats 5 3" xfId="12961" xr:uid="{C41B506A-28E1-42E1-A444-88A27275012B}"/>
    <cellStyle name="SAPBEXformats 6" xfId="12962" xr:uid="{0B7EEBDD-1A74-4232-AD71-01B0FBA579BB}"/>
    <cellStyle name="SAPBEXformats 6 2" xfId="12963" xr:uid="{083CA467-3164-49EF-99C9-8ED878B99FBA}"/>
    <cellStyle name="SAPBEXformats 7" xfId="12964" xr:uid="{335049FE-7958-4BAD-8DB8-9A04DD15DE37}"/>
    <cellStyle name="SAPBEXformats 8" xfId="12965" xr:uid="{F3659D48-D1DD-46AF-BFB2-B7A42EB42DD9}"/>
    <cellStyle name="SAPBEXformats 9" xfId="12966" xr:uid="{DAD81B71-F547-439E-BE0E-56CD3C10EE20}"/>
    <cellStyle name="SAPBEXheaderItem" xfId="12967" xr:uid="{1F01D66D-698C-4BDC-828E-C1FEA6841860}"/>
    <cellStyle name="SAPBEXheaderText" xfId="12968" xr:uid="{4274E28B-AE66-492E-BD9E-56F7E7E7304A}"/>
    <cellStyle name="SAPBEXHLevel0" xfId="12969" xr:uid="{925C6849-628E-4FF1-A4B3-763EC3CAF7E3}"/>
    <cellStyle name="SAPBEXHLevel0 10" xfId="12970" xr:uid="{6A474BFF-9CE0-4790-B434-262B8D430EE4}"/>
    <cellStyle name="SAPBEXHLevel0 11" xfId="12971" xr:uid="{D44AB13C-37C7-45CB-9E4A-502E19B07E81}"/>
    <cellStyle name="SAPBEXHLevel0 12" xfId="12972" xr:uid="{4F71AA40-0396-47E6-AB5F-348581DA9472}"/>
    <cellStyle name="SAPBEXHLevel0 13" xfId="12973" xr:uid="{63615364-6EF0-4C37-8D27-629DD136E1E6}"/>
    <cellStyle name="SAPBEXHLevel0 14" xfId="12974" xr:uid="{9D14EE01-DF20-4B0F-9436-DC3EB667CB01}"/>
    <cellStyle name="SAPBEXHLevel0 15" xfId="12975" xr:uid="{7E4972EB-E46D-4FA8-94DC-DF3845F2966E}"/>
    <cellStyle name="SAPBEXHLevel0 16" xfId="12976" xr:uid="{C61DF3EF-E772-41DB-A341-DCADD5B8A265}"/>
    <cellStyle name="SAPBEXHLevel0 17" xfId="12977" xr:uid="{1C1C8156-6B56-4286-9BD4-F32825D73162}"/>
    <cellStyle name="SAPBEXHLevel0 18" xfId="12978" xr:uid="{7815E2CE-2ED1-4191-A2FD-7D1C88934078}"/>
    <cellStyle name="SAPBEXHLevel0 19" xfId="12979" xr:uid="{C153ED07-DA53-4703-8FAE-B9F6E6AFB907}"/>
    <cellStyle name="SAPBEXHLevel0 2" xfId="12980" xr:uid="{EC423991-2DB2-48FE-94F4-9730710D0555}"/>
    <cellStyle name="SAPBEXHLevel0 2 2" xfId="12981" xr:uid="{E73F53AA-9D89-437A-8FB3-F4881E28B3F2}"/>
    <cellStyle name="SAPBEXHLevel0 2 2 2" xfId="12982" xr:uid="{9B16B581-E8C5-4CC1-BA3C-17DBE53A1DF8}"/>
    <cellStyle name="SAPBEXHLevel0 2 2 2 2" xfId="12983" xr:uid="{EC631426-1BEB-4991-A651-AC9AD0059BE8}"/>
    <cellStyle name="SAPBEXHLevel0 2 2 3" xfId="12984" xr:uid="{19AD3321-EFDD-483B-9E99-564447A4232C}"/>
    <cellStyle name="SAPBEXHLevel0 2 3" xfId="12985" xr:uid="{C69911B4-DEDD-46D5-B374-E72A4444AD39}"/>
    <cellStyle name="SAPBEXHLevel0 2 3 2" xfId="12986" xr:uid="{7AD89C71-BDDD-4EDE-976E-097CE09D2A3E}"/>
    <cellStyle name="SAPBEXHLevel0 2 4" xfId="12987" xr:uid="{30C411AA-E84E-430C-A4A1-E0B202CE52C9}"/>
    <cellStyle name="SAPBEXHLevel0 2 5" xfId="12988" xr:uid="{51246A47-B274-4083-A9EB-0DA70EE97DDB}"/>
    <cellStyle name="SAPBEXHLevel0 2 6" xfId="12989" xr:uid="{6CABDF6F-A890-438B-89F9-3268E37BF242}"/>
    <cellStyle name="SAPBEXHLevel0 20" xfId="12990" xr:uid="{B48C3716-5CDE-43D6-90B7-1E9A8876BB6E}"/>
    <cellStyle name="SAPBEXHLevel0 21" xfId="12991" xr:uid="{8B0E27DD-FA4C-4880-92A7-829C94581CB9}"/>
    <cellStyle name="SAPBEXHLevel0 22" xfId="12992" xr:uid="{2D5621C1-1E20-4E7C-A286-3FC70FADEC3C}"/>
    <cellStyle name="SAPBEXHLevel0 23" xfId="12993" xr:uid="{C63B8143-26CC-4221-B583-229040D074C9}"/>
    <cellStyle name="SAPBEXHLevel0 24" xfId="12994" xr:uid="{7326396E-8395-4A31-9FA3-E5D0799E3D8F}"/>
    <cellStyle name="SAPBEXHLevel0 25" xfId="12995" xr:uid="{7F85EEF7-0CB3-47A2-A404-F08092548A48}"/>
    <cellStyle name="SAPBEXHLevel0 26" xfId="12996" xr:uid="{E6B75CC1-6E95-4F3F-B9C3-D17C5CC1BCCA}"/>
    <cellStyle name="SAPBEXHLevel0 27" xfId="12997" xr:uid="{CD5B8703-5DFC-4DB3-9AAB-FCC7438E1E82}"/>
    <cellStyle name="SAPBEXHLevel0 28" xfId="12998" xr:uid="{7BC0E729-46F3-4547-A7FA-F367D9F7913B}"/>
    <cellStyle name="SAPBEXHLevel0 3" xfId="12999" xr:uid="{E93FF209-208F-45EC-BDE0-5D360C138EBC}"/>
    <cellStyle name="SAPBEXHLevel0 3 2" xfId="13000" xr:uid="{F6BBABC6-E9D8-4575-B752-D06E04432D7D}"/>
    <cellStyle name="SAPBEXHLevel0 3 2 2" xfId="13001" xr:uid="{D063C907-30BA-473D-B84E-D690C5808FB6}"/>
    <cellStyle name="SAPBEXHLevel0 3 2 2 2" xfId="13002" xr:uid="{4AAE02ED-477B-44A9-8D1F-E45E828A9C9E}"/>
    <cellStyle name="SAPBEXHLevel0 3 2 3" xfId="13003" xr:uid="{21E41405-EB69-4F19-9D26-80706C30B7F6}"/>
    <cellStyle name="SAPBEXHLevel0 3 3" xfId="13004" xr:uid="{B1B78F3D-CF33-4DB9-8C6A-9AE7916238AD}"/>
    <cellStyle name="SAPBEXHLevel0 3 3 2" xfId="13005" xr:uid="{A6CDB805-D929-44AF-A323-B1DB430162B2}"/>
    <cellStyle name="SAPBEXHLevel0 3 4" xfId="13006" xr:uid="{BE4E1B46-EC16-4C21-82ED-72947D8E560C}"/>
    <cellStyle name="SAPBEXHLevel0 4" xfId="13007" xr:uid="{FCE53959-F250-461C-9BF0-FFF52367BCF6}"/>
    <cellStyle name="SAPBEXHLevel0 4 2" xfId="13008" xr:uid="{7B242193-AEF6-4EA4-9579-E15F577AF85E}"/>
    <cellStyle name="SAPBEXHLevel0 4 2 2" xfId="13009" xr:uid="{D1D519C5-F5E5-4278-BFBF-78786AB1E0A5}"/>
    <cellStyle name="SAPBEXHLevel0 4 3" xfId="13010" xr:uid="{963A570B-9533-402E-85B9-CCA51C82BAD1}"/>
    <cellStyle name="SAPBEXHLevel0 5" xfId="13011" xr:uid="{8CC3A74E-E1E0-4C0A-84E6-899DC7D6B266}"/>
    <cellStyle name="SAPBEXHLevel0 5 2" xfId="13012" xr:uid="{176FB31C-A7B3-45E7-B431-8399C806D81F}"/>
    <cellStyle name="SAPBEXHLevel0 5 2 2" xfId="13013" xr:uid="{575F7FA5-0BEF-4818-9C36-A3BBB16E4825}"/>
    <cellStyle name="SAPBEXHLevel0 5 3" xfId="13014" xr:uid="{1EACDF0D-C3CA-4C29-BA21-A142A55238E3}"/>
    <cellStyle name="SAPBEXHLevel0 6" xfId="13015" xr:uid="{4E456015-4773-4905-BA0D-206952392C77}"/>
    <cellStyle name="SAPBEXHLevel0 6 2" xfId="13016" xr:uid="{8804D0A5-437F-471E-9F0A-C3E9C55F0812}"/>
    <cellStyle name="SAPBEXHLevel0 7" xfId="13017" xr:uid="{D2B8F23C-95CC-48FC-8C71-0114EEF03306}"/>
    <cellStyle name="SAPBEXHLevel0 8" xfId="13018" xr:uid="{8F3171EC-849E-4E12-B4F9-0F41CA44D399}"/>
    <cellStyle name="SAPBEXHLevel0 9" xfId="13019" xr:uid="{FD4993ED-8486-4205-A326-C614A9526C32}"/>
    <cellStyle name="SAPBEXHLevel0X" xfId="13020" xr:uid="{E3E14C11-6426-453A-A0AC-4469A4964004}"/>
    <cellStyle name="SAPBEXHLevel0X 10" xfId="13021" xr:uid="{25C8FD0C-A82A-4530-8B2F-6617295804F2}"/>
    <cellStyle name="SAPBEXHLevel0X 11" xfId="13022" xr:uid="{AA6F1EEB-2E87-4F58-9038-C9367243B8B1}"/>
    <cellStyle name="SAPBEXHLevel0X 12" xfId="13023" xr:uid="{E388AEED-AB80-4865-AE0F-68AA308C997C}"/>
    <cellStyle name="SAPBEXHLevel0X 13" xfId="13024" xr:uid="{18A369A4-635A-4286-ADA7-FB85BE79D944}"/>
    <cellStyle name="SAPBEXHLevel0X 14" xfId="13025" xr:uid="{5F52311A-A82D-4EAA-9F89-57AC733E198B}"/>
    <cellStyle name="SAPBEXHLevel0X 15" xfId="13026" xr:uid="{4D901053-F866-4B13-BD48-27664F4BE705}"/>
    <cellStyle name="SAPBEXHLevel0X 16" xfId="13027" xr:uid="{5D401B6D-C30E-4B2E-A7D7-180155EAA1F8}"/>
    <cellStyle name="SAPBEXHLevel0X 17" xfId="13028" xr:uid="{AC7E6347-F004-4761-B850-954AD4CC1C49}"/>
    <cellStyle name="SAPBEXHLevel0X 18" xfId="13029" xr:uid="{C4D8FC06-928E-4BEA-A5A4-E020EF504B2D}"/>
    <cellStyle name="SAPBEXHLevel0X 19" xfId="13030" xr:uid="{519B755D-A989-4ACD-9845-8CC24F294F12}"/>
    <cellStyle name="SAPBEXHLevel0X 2" xfId="13031" xr:uid="{CF7B9846-5C3B-45D2-80B3-6575A74EEF70}"/>
    <cellStyle name="SAPBEXHLevel0X 2 2" xfId="13032" xr:uid="{D2F7930D-7740-4B24-AF48-87FA0DBE6963}"/>
    <cellStyle name="SAPBEXHLevel0X 2 2 2" xfId="13033" xr:uid="{6ECDFD1D-04CF-4324-8854-814106E30E5F}"/>
    <cellStyle name="SAPBEXHLevel0X 2 2 2 2" xfId="13034" xr:uid="{17666416-FAAD-4E18-A777-C53BAB28A2C1}"/>
    <cellStyle name="SAPBEXHLevel0X 2 2 3" xfId="13035" xr:uid="{D98F7BBD-83B3-4D49-BD78-31C5712C9253}"/>
    <cellStyle name="SAPBEXHLevel0X 2 3" xfId="13036" xr:uid="{B4D4FFF4-0C2E-4ABA-AD53-8D90DEB70A14}"/>
    <cellStyle name="SAPBEXHLevel0X 2 3 2" xfId="13037" xr:uid="{F853D9F0-B111-4014-AB83-E071F7A2C444}"/>
    <cellStyle name="SAPBEXHLevel0X 2 4" xfId="13038" xr:uid="{1363F9A6-5C50-4016-AC73-DE9699D503EE}"/>
    <cellStyle name="SAPBEXHLevel0X 2 5" xfId="13039" xr:uid="{52C497CC-20C7-450A-8A01-6EC4C9FC287D}"/>
    <cellStyle name="SAPBEXHLevel0X 2 6" xfId="13040" xr:uid="{8337A0A6-074F-47CF-AFE3-D1A83528313D}"/>
    <cellStyle name="SAPBEXHLevel0X 20" xfId="13041" xr:uid="{CE67C67A-9FE6-4B4E-83F4-E1E564CE5683}"/>
    <cellStyle name="SAPBEXHLevel0X 21" xfId="13042" xr:uid="{8B5EABAA-1241-402E-BE92-4EA5DFC2418A}"/>
    <cellStyle name="SAPBEXHLevel0X 22" xfId="13043" xr:uid="{22890B75-E07F-45DE-8D1E-F830DBDCD1B5}"/>
    <cellStyle name="SAPBEXHLevel0X 23" xfId="13044" xr:uid="{6CBF5009-4F31-483F-A2F7-476D21B1A3F6}"/>
    <cellStyle name="SAPBEXHLevel0X 24" xfId="13045" xr:uid="{F2CE6923-0DBD-4DED-8B2B-8D03837097FF}"/>
    <cellStyle name="SAPBEXHLevel0X 25" xfId="13046" xr:uid="{2E8BD836-5FBC-4E9E-B943-495DF23A16DD}"/>
    <cellStyle name="SAPBEXHLevel0X 26" xfId="13047" xr:uid="{2468F615-976D-429C-806B-F897B0A97C81}"/>
    <cellStyle name="SAPBEXHLevel0X 27" xfId="13048" xr:uid="{0036789F-E757-484D-8B52-5394D3EDFF18}"/>
    <cellStyle name="SAPBEXHLevel0X 28" xfId="13049" xr:uid="{C5EB3AFA-13DE-424B-B1D5-C57C3091253B}"/>
    <cellStyle name="SAPBEXHLevel0X 3" xfId="13050" xr:uid="{2D5CE4D8-F9A5-40FA-A4E2-4793F6375B5C}"/>
    <cellStyle name="SAPBEXHLevel0X 3 2" xfId="13051" xr:uid="{EF1DDB6E-3005-4224-9326-5B3A0D19F427}"/>
    <cellStyle name="SAPBEXHLevel0X 3 2 2" xfId="13052" xr:uid="{22A34BDA-C6F9-4CDE-BEB3-936C5E70D035}"/>
    <cellStyle name="SAPBEXHLevel0X 3 2 2 2" xfId="13053" xr:uid="{C240BAFA-1A9E-40A1-B55E-3D28B0D9F70B}"/>
    <cellStyle name="SAPBEXHLevel0X 3 2 3" xfId="13054" xr:uid="{E9085B60-50CB-4503-AD81-8378C0710EB8}"/>
    <cellStyle name="SAPBEXHLevel0X 3 3" xfId="13055" xr:uid="{B46BDB52-8FF7-467B-8290-540F3437D069}"/>
    <cellStyle name="SAPBEXHLevel0X 3 3 2" xfId="13056" xr:uid="{6F5F2DFC-B7E4-4FFC-B2DF-FCB613FBCD72}"/>
    <cellStyle name="SAPBEXHLevel0X 3 4" xfId="13057" xr:uid="{3755057A-9176-4AA8-A00C-87524773C49C}"/>
    <cellStyle name="SAPBEXHLevel0X 4" xfId="13058" xr:uid="{AE4B4824-C644-4988-B02B-5CE753700557}"/>
    <cellStyle name="SAPBEXHLevel0X 4 2" xfId="13059" xr:uid="{7D219777-8E3F-4959-839C-C8D3D84004D8}"/>
    <cellStyle name="SAPBEXHLevel0X 4 2 2" xfId="13060" xr:uid="{F18A1D11-F67F-4CDA-AAE2-7DDACA5C0F66}"/>
    <cellStyle name="SAPBEXHLevel0X 4 3" xfId="13061" xr:uid="{095AA19D-3A82-4CB7-A245-8CF1BD14D5F8}"/>
    <cellStyle name="SAPBEXHLevel0X 5" xfId="13062" xr:uid="{08585197-830B-40FC-BCEC-6139916CF78F}"/>
    <cellStyle name="SAPBEXHLevel0X 5 2" xfId="13063" xr:uid="{380FCDD8-FD4D-4572-9955-68698ECC8DEE}"/>
    <cellStyle name="SAPBEXHLevel0X 5 2 2" xfId="13064" xr:uid="{C4D7DEEF-256F-49D5-9C8B-FFF9FC8330D0}"/>
    <cellStyle name="SAPBEXHLevel0X 5 3" xfId="13065" xr:uid="{10BC1684-1C2F-4C9C-BFB0-31A71805FB5E}"/>
    <cellStyle name="SAPBEXHLevel0X 6" xfId="13066" xr:uid="{3414C3CB-EF5A-41DD-9169-A598B07FDF0C}"/>
    <cellStyle name="SAPBEXHLevel0X 6 2" xfId="13067" xr:uid="{EF59D874-6186-4ECE-A714-E65B872CDEA2}"/>
    <cellStyle name="SAPBEXHLevel0X 7" xfId="13068" xr:uid="{3128F50D-E75D-4875-805A-7E406B644F2B}"/>
    <cellStyle name="SAPBEXHLevel0X 8" xfId="13069" xr:uid="{34FC6C2A-6D8E-4AF4-ADE9-4C1341381908}"/>
    <cellStyle name="SAPBEXHLevel0X 9" xfId="13070" xr:uid="{D6B343FC-DECE-4A09-A29D-F4E675085B04}"/>
    <cellStyle name="SAPBEXHLevel1" xfId="13071" xr:uid="{F6910337-5B31-4EB7-A2FF-8C8EDD00C95C}"/>
    <cellStyle name="SAPBEXHLevel1 10" xfId="13072" xr:uid="{D0A18220-8DA9-4689-9020-31F2396483B9}"/>
    <cellStyle name="SAPBEXHLevel1 11" xfId="13073" xr:uid="{5523A32C-E866-42D5-B016-C4A17F6291BD}"/>
    <cellStyle name="SAPBEXHLevel1 12" xfId="13074" xr:uid="{6AB33C72-0E01-4C95-BF53-A683115A7BA7}"/>
    <cellStyle name="SAPBEXHLevel1 13" xfId="13075" xr:uid="{2DC47041-9CDD-4072-B007-AC5B2AC9AE6D}"/>
    <cellStyle name="SAPBEXHLevel1 14" xfId="13076" xr:uid="{19A7CF20-E07C-4323-B50F-44E9431E5EB5}"/>
    <cellStyle name="SAPBEXHLevel1 15" xfId="13077" xr:uid="{BFA629FE-4B0F-4C6F-95D3-1C8E2427C87A}"/>
    <cellStyle name="SAPBEXHLevel1 16" xfId="13078" xr:uid="{4D342C33-19B3-4EDD-B497-2A3047F4D957}"/>
    <cellStyle name="SAPBEXHLevel1 17" xfId="13079" xr:uid="{9122E407-755D-493A-A05C-031900D65422}"/>
    <cellStyle name="SAPBEXHLevel1 18" xfId="13080" xr:uid="{CEB99349-D203-4CDE-9F6D-F2D419C0724E}"/>
    <cellStyle name="SAPBEXHLevel1 19" xfId="13081" xr:uid="{9B9E751C-A1BD-46F7-9A1A-C9779D4BF009}"/>
    <cellStyle name="SAPBEXHLevel1 2" xfId="13082" xr:uid="{0427DBE7-21C8-432A-9FF2-546E2E0D3665}"/>
    <cellStyle name="SAPBEXHLevel1 2 2" xfId="13083" xr:uid="{9991522A-8AD8-49CC-AF4B-5F3E7A7AAA1C}"/>
    <cellStyle name="SAPBEXHLevel1 2 2 2" xfId="13084" xr:uid="{507B8497-2566-4878-81D2-417A3C1F32C9}"/>
    <cellStyle name="SAPBEXHLevel1 2 2 2 2" xfId="13085" xr:uid="{3F7BBD7A-9959-4427-A453-8E66CD0859CE}"/>
    <cellStyle name="SAPBEXHLevel1 2 2 3" xfId="13086" xr:uid="{CF3CB9AC-C133-451D-8C24-7B7135547482}"/>
    <cellStyle name="SAPBEXHLevel1 2 3" xfId="13087" xr:uid="{4A72F93C-1003-45E5-8499-41FFE595530E}"/>
    <cellStyle name="SAPBEXHLevel1 2 3 2" xfId="13088" xr:uid="{5DD44251-2C9D-4D50-85AB-6579F3A918DE}"/>
    <cellStyle name="SAPBEXHLevel1 2 4" xfId="13089" xr:uid="{C1F3A6EF-8FE4-418F-B721-D5A23D8D7816}"/>
    <cellStyle name="SAPBEXHLevel1 2 5" xfId="13090" xr:uid="{7C2EBF63-CD67-495E-B1AA-59F8CFE9BCDB}"/>
    <cellStyle name="SAPBEXHLevel1 2 6" xfId="13091" xr:uid="{581DC733-64C9-4066-BE05-C6C0E3EBF5A5}"/>
    <cellStyle name="SAPBEXHLevel1 20" xfId="13092" xr:uid="{B21A0690-0FC0-48E2-B1DC-DEF5A439146E}"/>
    <cellStyle name="SAPBEXHLevel1 21" xfId="13093" xr:uid="{584D6286-64E9-43F1-BDC9-0992F45D3DA6}"/>
    <cellStyle name="SAPBEXHLevel1 22" xfId="13094" xr:uid="{C2A55199-A06C-48CC-A0DF-C63B98A3A98F}"/>
    <cellStyle name="SAPBEXHLevel1 23" xfId="13095" xr:uid="{9F0D3EF0-A77F-476D-841F-D7434534F043}"/>
    <cellStyle name="SAPBEXHLevel1 24" xfId="13096" xr:uid="{3123CAF8-8EBD-45C1-84C2-29ACF52F2000}"/>
    <cellStyle name="SAPBEXHLevel1 25" xfId="13097" xr:uid="{3D105FE9-B801-4178-9750-47DD53F231D8}"/>
    <cellStyle name="SAPBEXHLevel1 26" xfId="13098" xr:uid="{CDFA3FBC-C8F5-4D59-9856-2991F96F1216}"/>
    <cellStyle name="SAPBEXHLevel1 27" xfId="13099" xr:uid="{39B0FAB3-2704-4DDE-9580-B3FE8C88622C}"/>
    <cellStyle name="SAPBEXHLevel1 28" xfId="13100" xr:uid="{F219BE8D-5CD0-4375-A9E6-0D31DAC52B92}"/>
    <cellStyle name="SAPBEXHLevel1 3" xfId="13101" xr:uid="{70447406-6E97-47B1-8C4C-81B0FEE0124D}"/>
    <cellStyle name="SAPBEXHLevel1 3 2" xfId="13102" xr:uid="{F8D07D15-708A-4A02-B737-58A25711DFC0}"/>
    <cellStyle name="SAPBEXHLevel1 3 2 2" xfId="13103" xr:uid="{F787CC4F-678E-4289-89DF-A012C89DBDB5}"/>
    <cellStyle name="SAPBEXHLevel1 3 2 2 2" xfId="13104" xr:uid="{5A644807-76A1-404F-B799-FF76C2EF798A}"/>
    <cellStyle name="SAPBEXHLevel1 3 2 3" xfId="13105" xr:uid="{B38B82A3-79C8-44DA-9978-91CA95E71963}"/>
    <cellStyle name="SAPBEXHLevel1 3 3" xfId="13106" xr:uid="{AD7F34E1-AD77-4DFD-90AB-168E287327B4}"/>
    <cellStyle name="SAPBEXHLevel1 3 3 2" xfId="13107" xr:uid="{1A695CD1-5C1C-4BB3-8943-A3C3C3FE27E5}"/>
    <cellStyle name="SAPBEXHLevel1 3 4" xfId="13108" xr:uid="{CCE6AFF6-C2C5-4C51-9213-816A66CA4202}"/>
    <cellStyle name="SAPBEXHLevel1 4" xfId="13109" xr:uid="{8EC60D74-BAA7-4345-907C-542F39C0530F}"/>
    <cellStyle name="SAPBEXHLevel1 4 2" xfId="13110" xr:uid="{6ACE2107-B012-4944-A591-F3CB2D69AB19}"/>
    <cellStyle name="SAPBEXHLevel1 4 2 2" xfId="13111" xr:uid="{12FDA65E-BE1F-47BF-849E-946CC65D31CE}"/>
    <cellStyle name="SAPBEXHLevel1 4 3" xfId="13112" xr:uid="{1B9872BF-69C1-41EC-90AB-DAA2401F9A88}"/>
    <cellStyle name="SAPBEXHLevel1 5" xfId="13113" xr:uid="{DF927662-21B0-470C-AB7F-7C842FD4FD9F}"/>
    <cellStyle name="SAPBEXHLevel1 5 2" xfId="13114" xr:uid="{00D27908-BBE1-4D9A-91F5-AB822B530F02}"/>
    <cellStyle name="SAPBEXHLevel1 5 2 2" xfId="13115" xr:uid="{2292704D-5C4B-47B2-A402-D877E7215811}"/>
    <cellStyle name="SAPBEXHLevel1 5 3" xfId="13116" xr:uid="{0E5E6B2D-FB35-4880-8E35-D014DC2F04DC}"/>
    <cellStyle name="SAPBEXHLevel1 6" xfId="13117" xr:uid="{A99F3F24-26DB-4105-A5D2-82BAD8284DC8}"/>
    <cellStyle name="SAPBEXHLevel1 6 2" xfId="13118" xr:uid="{4F6D0E32-A81C-4600-A369-9C75224788F2}"/>
    <cellStyle name="SAPBEXHLevel1 7" xfId="13119" xr:uid="{E4D93548-F322-45BF-B43D-E0BB3B52BD0B}"/>
    <cellStyle name="SAPBEXHLevel1 8" xfId="13120" xr:uid="{833AFDA6-B250-4214-986D-29E24F678DE9}"/>
    <cellStyle name="SAPBEXHLevel1 9" xfId="13121" xr:uid="{AE7351E4-820C-4604-9267-798785BAB4C5}"/>
    <cellStyle name="SAPBEXHLevel1X" xfId="13122" xr:uid="{E1B10591-8AE6-42CF-BCAC-ADE0E6B9C373}"/>
    <cellStyle name="SAPBEXHLevel1X 10" xfId="13123" xr:uid="{A4603C69-D319-495C-8743-288F7F4FAF8B}"/>
    <cellStyle name="SAPBEXHLevel1X 11" xfId="13124" xr:uid="{BA3674B4-B71D-448F-89CB-B5C89E73033B}"/>
    <cellStyle name="SAPBEXHLevel1X 12" xfId="13125" xr:uid="{35D017FC-DCCF-47AA-9FB0-FBF98C748E4B}"/>
    <cellStyle name="SAPBEXHLevel1X 13" xfId="13126" xr:uid="{8DDA8A97-CECD-4864-9027-24C58CB6FFC7}"/>
    <cellStyle name="SAPBEXHLevel1X 14" xfId="13127" xr:uid="{C35C0A04-1D9C-41C8-BD8D-939EA8D62EF6}"/>
    <cellStyle name="SAPBEXHLevel1X 15" xfId="13128" xr:uid="{E21E9BA4-F97B-473E-AAA7-0AF3AE817A56}"/>
    <cellStyle name="SAPBEXHLevel1X 16" xfId="13129" xr:uid="{1D78F81B-063B-49A0-BA97-51B0FAD4ADAB}"/>
    <cellStyle name="SAPBEXHLevel1X 17" xfId="13130" xr:uid="{2498F6EF-0796-471F-8A89-22285A97B7EF}"/>
    <cellStyle name="SAPBEXHLevel1X 18" xfId="13131" xr:uid="{1DE658D0-2A12-4FDF-A786-73924AA06CCE}"/>
    <cellStyle name="SAPBEXHLevel1X 19" xfId="13132" xr:uid="{F4768662-580E-4272-B913-9286D48BA0D8}"/>
    <cellStyle name="SAPBEXHLevel1X 2" xfId="13133" xr:uid="{9747A40A-2F2D-4D7D-9257-255B88BB61C5}"/>
    <cellStyle name="SAPBEXHLevel1X 2 2" xfId="13134" xr:uid="{365531DD-82D5-4EAA-8FAE-D79997EE2969}"/>
    <cellStyle name="SAPBEXHLevel1X 2 2 2" xfId="13135" xr:uid="{9CF4C2B1-550D-4A08-8AC8-5521D7E27BF9}"/>
    <cellStyle name="SAPBEXHLevel1X 2 2 2 2" xfId="13136" xr:uid="{2825BBA9-687C-4A5C-89C7-2E0050F349E0}"/>
    <cellStyle name="SAPBEXHLevel1X 2 2 3" xfId="13137" xr:uid="{E4BEAAF5-82B4-48E7-8CBB-267AA93D8513}"/>
    <cellStyle name="SAPBEXHLevel1X 2 3" xfId="13138" xr:uid="{C9FABF19-C2AE-405F-BE76-3BDB963DB436}"/>
    <cellStyle name="SAPBEXHLevel1X 2 3 2" xfId="13139" xr:uid="{307700FB-8835-46B7-B5F1-8CBEB5DB6F07}"/>
    <cellStyle name="SAPBEXHLevel1X 2 4" xfId="13140" xr:uid="{CEF457DC-B5CD-43BA-8546-A66E8EE6AD70}"/>
    <cellStyle name="SAPBEXHLevel1X 2 5" xfId="13141" xr:uid="{A2ED7233-527B-4FAF-A79B-B5E22606A6D3}"/>
    <cellStyle name="SAPBEXHLevel1X 2 6" xfId="13142" xr:uid="{0B4B33AB-F598-4175-87EB-EC1B95ACE588}"/>
    <cellStyle name="SAPBEXHLevel1X 20" xfId="13143" xr:uid="{7A503CEA-4690-4A69-A927-9F7C4E57D903}"/>
    <cellStyle name="SAPBEXHLevel1X 21" xfId="13144" xr:uid="{F629AF4E-9BC5-4B72-BE52-33577F3A5F86}"/>
    <cellStyle name="SAPBEXHLevel1X 22" xfId="13145" xr:uid="{AD2E398B-A3A3-47D5-BAA9-512CDDDC8523}"/>
    <cellStyle name="SAPBEXHLevel1X 23" xfId="13146" xr:uid="{720D8744-3122-491E-83A8-04DAB21C1658}"/>
    <cellStyle name="SAPBEXHLevel1X 24" xfId="13147" xr:uid="{D4A729F8-132C-4E64-8D33-4553727C853C}"/>
    <cellStyle name="SAPBEXHLevel1X 25" xfId="13148" xr:uid="{8B9D5A8F-0E49-4158-951E-8F74B7152D53}"/>
    <cellStyle name="SAPBEXHLevel1X 26" xfId="13149" xr:uid="{BAE615C1-F17D-4977-83DB-F2B6181B075C}"/>
    <cellStyle name="SAPBEXHLevel1X 27" xfId="13150" xr:uid="{F355DACE-B718-4564-AFEF-711D9FF9A6DA}"/>
    <cellStyle name="SAPBEXHLevel1X 28" xfId="13151" xr:uid="{E63EE719-C6B0-4466-973E-5386DAC00C27}"/>
    <cellStyle name="SAPBEXHLevel1X 3" xfId="13152" xr:uid="{AA8C630E-D1D7-46AD-B185-B48294B1AB21}"/>
    <cellStyle name="SAPBEXHLevel1X 3 2" xfId="13153" xr:uid="{D92BFB78-2787-4B24-8CEB-81C8801C993F}"/>
    <cellStyle name="SAPBEXHLevel1X 3 2 2" xfId="13154" xr:uid="{EBA1B19D-64EB-4E40-A679-7E68E37DD990}"/>
    <cellStyle name="SAPBEXHLevel1X 3 2 2 2" xfId="13155" xr:uid="{CA5EE01C-42A8-4617-91FC-0FAD91F6BEA8}"/>
    <cellStyle name="SAPBEXHLevel1X 3 2 3" xfId="13156" xr:uid="{6F59CB88-7C1A-4F3A-880E-E72686BEC2C6}"/>
    <cellStyle name="SAPBEXHLevel1X 3 3" xfId="13157" xr:uid="{FCBD1EC0-B723-4149-B963-05D1CD23271D}"/>
    <cellStyle name="SAPBEXHLevel1X 3 3 2" xfId="13158" xr:uid="{7A2C8DA6-31E5-495E-9FB2-0EAC4A45B73A}"/>
    <cellStyle name="SAPBEXHLevel1X 3 4" xfId="13159" xr:uid="{0CA10AD1-04F4-4EE0-A1FF-9EB45865A07C}"/>
    <cellStyle name="SAPBEXHLevel1X 4" xfId="13160" xr:uid="{B3B9742D-3DEB-4A61-BC84-2A6659E09D4E}"/>
    <cellStyle name="SAPBEXHLevel1X 4 2" xfId="13161" xr:uid="{F8BA6029-7A81-4D89-8C01-649E944F8CD1}"/>
    <cellStyle name="SAPBEXHLevel1X 4 2 2" xfId="13162" xr:uid="{294E7D02-9609-4520-908C-D4CB2E60E226}"/>
    <cellStyle name="SAPBEXHLevel1X 4 3" xfId="13163" xr:uid="{4281C096-4308-4992-BDA7-F7F9BC747148}"/>
    <cellStyle name="SAPBEXHLevel1X 5" xfId="13164" xr:uid="{B0D2D896-03FC-4793-A89C-8D9C942F6714}"/>
    <cellStyle name="SAPBEXHLevel1X 5 2" xfId="13165" xr:uid="{2BEE70B6-4284-4821-8A20-4F41013D6FD4}"/>
    <cellStyle name="SAPBEXHLevel1X 5 2 2" xfId="13166" xr:uid="{E0380754-AE14-4F06-84DE-EA2B7D85C395}"/>
    <cellStyle name="SAPBEXHLevel1X 5 3" xfId="13167" xr:uid="{FC9F0279-A1D3-4116-946B-F12A6E800FCB}"/>
    <cellStyle name="SAPBEXHLevel1X 6" xfId="13168" xr:uid="{D1148009-3F1D-4DF3-A045-379414A442F4}"/>
    <cellStyle name="SAPBEXHLevel1X 6 2" xfId="13169" xr:uid="{5A03F892-BDA6-4B8E-80A2-2BB170AB69EC}"/>
    <cellStyle name="SAPBEXHLevel1X 7" xfId="13170" xr:uid="{3FD5696B-3508-40AF-9F63-2B7647A5BB0C}"/>
    <cellStyle name="SAPBEXHLevel1X 8" xfId="13171" xr:uid="{3667FDC7-5828-4014-B495-0D0D022DF65E}"/>
    <cellStyle name="SAPBEXHLevel1X 9" xfId="13172" xr:uid="{A058BE2A-3D24-4E8D-9AF0-D9A7D094847A}"/>
    <cellStyle name="SAPBEXHLevel2" xfId="13173" xr:uid="{AB0979B9-6DE8-4CA7-85C6-669D64AB3468}"/>
    <cellStyle name="SAPBEXHLevel2 10" xfId="13174" xr:uid="{EBE55853-1DF5-49B8-A70A-8A03A269A7A2}"/>
    <cellStyle name="SAPBEXHLevel2 11" xfId="13175" xr:uid="{C23999FC-96B3-4AD8-91C0-B0B2BBBC48AC}"/>
    <cellStyle name="SAPBEXHLevel2 12" xfId="13176" xr:uid="{5DB4C206-EBFC-4C0B-BA21-0066150D4281}"/>
    <cellStyle name="SAPBEXHLevel2 13" xfId="13177" xr:uid="{AFC9C3C1-67B9-47BF-B39E-4F8DF5E03F0B}"/>
    <cellStyle name="SAPBEXHLevel2 14" xfId="13178" xr:uid="{189F5578-D169-4F94-9D05-4E0D712D65AA}"/>
    <cellStyle name="SAPBEXHLevel2 15" xfId="13179" xr:uid="{3BFA54F5-6B09-47A0-8FB7-8CD86B989B09}"/>
    <cellStyle name="SAPBEXHLevel2 16" xfId="13180" xr:uid="{DC15F8A0-0A5C-4CC1-8DE2-A3F916750BDC}"/>
    <cellStyle name="SAPBEXHLevel2 17" xfId="13181" xr:uid="{224B8EB2-7786-46E6-9870-81856DCA7A30}"/>
    <cellStyle name="SAPBEXHLevel2 18" xfId="13182" xr:uid="{A304E383-0C5A-424F-8F0D-63047812CD86}"/>
    <cellStyle name="SAPBEXHLevel2 19" xfId="13183" xr:uid="{513D9E70-B43D-4F95-9137-FAD1B1D09414}"/>
    <cellStyle name="SAPBEXHLevel2 2" xfId="13184" xr:uid="{8A08064E-D192-4C22-9BC2-165758EF28F4}"/>
    <cellStyle name="SAPBEXHLevel2 2 2" xfId="13185" xr:uid="{DB87FCE0-B08A-4A29-89DC-0025BF3385F7}"/>
    <cellStyle name="SAPBEXHLevel2 2 2 2" xfId="13186" xr:uid="{915858F2-DDC9-4307-A0B8-74D12A566941}"/>
    <cellStyle name="SAPBEXHLevel2 2 2 2 2" xfId="13187" xr:uid="{3B49DA5B-8ED8-4CEC-850E-48460F2E9BC8}"/>
    <cellStyle name="SAPBEXHLevel2 2 2 3" xfId="13188" xr:uid="{FDE457C5-0D8B-470A-94FD-C5F6ED87C2EC}"/>
    <cellStyle name="SAPBEXHLevel2 2 3" xfId="13189" xr:uid="{6E27AEF1-904F-4416-A603-3DCEFAD54278}"/>
    <cellStyle name="SAPBEXHLevel2 2 3 2" xfId="13190" xr:uid="{273BFA8C-AD02-4C3D-88B1-77D9ABC3AFA7}"/>
    <cellStyle name="SAPBEXHLevel2 2 4" xfId="13191" xr:uid="{25852339-8DB0-4F68-B7B2-A6DA05B57643}"/>
    <cellStyle name="SAPBEXHLevel2 2 5" xfId="13192" xr:uid="{05CA2F53-4DD7-4E65-B5D2-54D1DA98D8BA}"/>
    <cellStyle name="SAPBEXHLevel2 2 6" xfId="13193" xr:uid="{5CAF9E3C-A6AF-4B53-8B85-57F2403328F3}"/>
    <cellStyle name="SAPBEXHLevel2 20" xfId="13194" xr:uid="{489EBEE0-96B3-4E08-A877-3CF1F3EBF83D}"/>
    <cellStyle name="SAPBEXHLevel2 21" xfId="13195" xr:uid="{0B2D5241-8B8E-4AC6-AF4B-87C93C8CA4F7}"/>
    <cellStyle name="SAPBEXHLevel2 22" xfId="13196" xr:uid="{4AB48265-8609-4B5A-8174-D03CB53D820D}"/>
    <cellStyle name="SAPBEXHLevel2 23" xfId="13197" xr:uid="{F2B3E172-67CA-4A88-9F4A-B7368F3FCF37}"/>
    <cellStyle name="SAPBEXHLevel2 24" xfId="13198" xr:uid="{6D87EF98-B344-4B7E-9CB2-4017DF873FAC}"/>
    <cellStyle name="SAPBEXHLevel2 25" xfId="13199" xr:uid="{CAF60712-991D-48BD-BCD4-38D25BE40403}"/>
    <cellStyle name="SAPBEXHLevel2 26" xfId="13200" xr:uid="{35C2BFD8-BC24-4D8C-82B2-32D22FF540E8}"/>
    <cellStyle name="SAPBEXHLevel2 27" xfId="13201" xr:uid="{9F8F0DDA-A793-4A5D-AC8E-55E1F2676F75}"/>
    <cellStyle name="SAPBEXHLevel2 28" xfId="13202" xr:uid="{3128D34B-4D50-4216-9BA2-BC8285738B77}"/>
    <cellStyle name="SAPBEXHLevel2 3" xfId="13203" xr:uid="{A69C77C3-78DE-4905-9A53-48DFE4F40F40}"/>
    <cellStyle name="SAPBEXHLevel2 3 2" xfId="13204" xr:uid="{B43B87AC-2595-426A-B097-70E411D34CF8}"/>
    <cellStyle name="SAPBEXHLevel2 3 2 2" xfId="13205" xr:uid="{C1083D02-934D-4126-BF11-605CAFBFAAD4}"/>
    <cellStyle name="SAPBEXHLevel2 3 2 2 2" xfId="13206" xr:uid="{44A54CE0-CBE1-462A-A4C0-E0EE2EBDA04A}"/>
    <cellStyle name="SAPBEXHLevel2 3 2 3" xfId="13207" xr:uid="{7CF8DB69-695C-4B14-B3F5-E52C62B29315}"/>
    <cellStyle name="SAPBEXHLevel2 3 3" xfId="13208" xr:uid="{0FBE05DF-8174-4719-913B-7553974B973F}"/>
    <cellStyle name="SAPBEXHLevel2 3 3 2" xfId="13209" xr:uid="{9CE411A2-1578-49C3-9293-B8325F713C19}"/>
    <cellStyle name="SAPBEXHLevel2 3 4" xfId="13210" xr:uid="{D4B640F6-E085-430B-8CD2-67055E58835D}"/>
    <cellStyle name="SAPBEXHLevel2 4" xfId="13211" xr:uid="{1FB72BB1-E126-4B56-9FE1-F6D2B286E62A}"/>
    <cellStyle name="SAPBEXHLevel2 4 2" xfId="13212" xr:uid="{34CCE00F-90C5-4707-A522-952A46A0AEE0}"/>
    <cellStyle name="SAPBEXHLevel2 4 2 2" xfId="13213" xr:uid="{C0302A8A-1786-46AB-9DB0-001D0734A711}"/>
    <cellStyle name="SAPBEXHLevel2 4 3" xfId="13214" xr:uid="{DD7452E1-1E5E-4331-A2FB-A74109835F96}"/>
    <cellStyle name="SAPBEXHLevel2 5" xfId="13215" xr:uid="{BDD5C284-A9E2-4CBB-B24A-23A8E61FE325}"/>
    <cellStyle name="SAPBEXHLevel2 5 2" xfId="13216" xr:uid="{85C23E5B-904F-4803-A901-94033C136662}"/>
    <cellStyle name="SAPBEXHLevel2 5 2 2" xfId="13217" xr:uid="{464ADBF5-29F7-41A3-86D6-548EA2616371}"/>
    <cellStyle name="SAPBEXHLevel2 5 3" xfId="13218" xr:uid="{15C545B2-C1CD-4CD2-91D3-7A720810EF7F}"/>
    <cellStyle name="SAPBEXHLevel2 6" xfId="13219" xr:uid="{3FAEFF77-6D67-4067-BBD8-AD71479754FA}"/>
    <cellStyle name="SAPBEXHLevel2 6 2" xfId="13220" xr:uid="{A800DDDC-CD27-4CE1-892F-2AB3085DCFF9}"/>
    <cellStyle name="SAPBEXHLevel2 7" xfId="13221" xr:uid="{0E9C5D8F-9ED7-4049-BD8D-BA6D03EBC967}"/>
    <cellStyle name="SAPBEXHLevel2 8" xfId="13222" xr:uid="{8430C8FB-A2E2-4A4F-90E0-9192D7C90E40}"/>
    <cellStyle name="SAPBEXHLevel2 9" xfId="13223" xr:uid="{DB092FEA-AF9C-4D17-8174-A03854AFE0D1}"/>
    <cellStyle name="SAPBEXHLevel2X" xfId="13224" xr:uid="{E907596F-C62D-46D6-A1BE-70A4903FF972}"/>
    <cellStyle name="SAPBEXHLevel2X 10" xfId="13225" xr:uid="{BDA698A9-40EA-4187-8E2C-C5C07319E7F9}"/>
    <cellStyle name="SAPBEXHLevel2X 11" xfId="13226" xr:uid="{D56D1469-08C9-432C-8B4A-888C28196EE3}"/>
    <cellStyle name="SAPBEXHLevel2X 12" xfId="13227" xr:uid="{2BE665D3-AF28-45B1-85F2-1CE1CCA0DE5B}"/>
    <cellStyle name="SAPBEXHLevel2X 13" xfId="13228" xr:uid="{B5AC81D2-A2B6-46A2-BC13-D99C0908B1A0}"/>
    <cellStyle name="SAPBEXHLevel2X 14" xfId="13229" xr:uid="{8F74F74C-354D-4F8D-8960-5FA51F3A9E4B}"/>
    <cellStyle name="SAPBEXHLevel2X 15" xfId="13230" xr:uid="{88AE0DC6-B74D-4E37-BD9B-D5AE34C9B999}"/>
    <cellStyle name="SAPBEXHLevel2X 16" xfId="13231" xr:uid="{76DCC4DA-0A19-453F-85B5-7A5FF7EC0F6B}"/>
    <cellStyle name="SAPBEXHLevel2X 17" xfId="13232" xr:uid="{0DB43AD3-375E-441F-920B-C1FDD6BE0D2D}"/>
    <cellStyle name="SAPBEXHLevel2X 18" xfId="13233" xr:uid="{08E7929F-F589-4874-9C88-7C403F7FB081}"/>
    <cellStyle name="SAPBEXHLevel2X 19" xfId="13234" xr:uid="{262B44A0-822B-4FD8-A9AB-FE7B04F324B2}"/>
    <cellStyle name="SAPBEXHLevel2X 2" xfId="13235" xr:uid="{0B57AF10-DC12-4190-96A7-4D69657B3F6D}"/>
    <cellStyle name="SAPBEXHLevel2X 2 2" xfId="13236" xr:uid="{D6035D75-274F-4628-8A08-E21B26DEDD7F}"/>
    <cellStyle name="SAPBEXHLevel2X 2 2 2" xfId="13237" xr:uid="{4BBA58A2-C00F-4279-AB9F-B5A53E7485DB}"/>
    <cellStyle name="SAPBEXHLevel2X 2 2 2 2" xfId="13238" xr:uid="{2EDBA58E-70CD-4E42-998A-63DD2630CFBD}"/>
    <cellStyle name="SAPBEXHLevel2X 2 2 3" xfId="13239" xr:uid="{F608BB8E-FBC8-4DA4-A093-C4612B236007}"/>
    <cellStyle name="SAPBEXHLevel2X 2 3" xfId="13240" xr:uid="{4DFD4FCA-261E-43B3-A718-01304466F015}"/>
    <cellStyle name="SAPBEXHLevel2X 2 3 2" xfId="13241" xr:uid="{FC0A2836-6046-4A9E-BD01-A8E5D3EC18F1}"/>
    <cellStyle name="SAPBEXHLevel2X 2 4" xfId="13242" xr:uid="{7B691F4B-E1EA-494B-A7A0-AE559C1F48F0}"/>
    <cellStyle name="SAPBEXHLevel2X 2 5" xfId="13243" xr:uid="{AE9085F6-978E-4F56-BE6F-6E91D7464629}"/>
    <cellStyle name="SAPBEXHLevel2X 2 6" xfId="13244" xr:uid="{621CEE89-B352-4C91-BECD-13C71F93D400}"/>
    <cellStyle name="SAPBEXHLevel2X 20" xfId="13245" xr:uid="{CFC38F1F-8629-48EB-B487-C8FAAA5B668A}"/>
    <cellStyle name="SAPBEXHLevel2X 21" xfId="13246" xr:uid="{F8291AF9-67C4-4D30-9456-074BE6E97FCD}"/>
    <cellStyle name="SAPBEXHLevel2X 22" xfId="13247" xr:uid="{5AAD0D9B-474A-4505-8684-01183D6CA087}"/>
    <cellStyle name="SAPBEXHLevel2X 23" xfId="13248" xr:uid="{F21851B0-305C-4053-8C03-C50B662DE795}"/>
    <cellStyle name="SAPBEXHLevel2X 24" xfId="13249" xr:uid="{FC561874-0088-450E-BD5F-B0AB40B2AFB2}"/>
    <cellStyle name="SAPBEXHLevel2X 25" xfId="13250" xr:uid="{7762EBB6-405B-4E63-B17C-11F9FBF48AD8}"/>
    <cellStyle name="SAPBEXHLevel2X 26" xfId="13251" xr:uid="{623B6BA8-1627-4483-8405-DA658807F287}"/>
    <cellStyle name="SAPBEXHLevel2X 27" xfId="13252" xr:uid="{83C630DA-1358-44C6-86DD-EB9E1EF54A75}"/>
    <cellStyle name="SAPBEXHLevel2X 28" xfId="13253" xr:uid="{320FB244-6BBD-4776-96B9-380E1B152D9B}"/>
    <cellStyle name="SAPBEXHLevel2X 3" xfId="13254" xr:uid="{E6182BBE-9628-4947-A08D-A2F8D614B7D7}"/>
    <cellStyle name="SAPBEXHLevel2X 3 2" xfId="13255" xr:uid="{2A6F92D4-DD68-433C-BC02-31C580DC5A4A}"/>
    <cellStyle name="SAPBEXHLevel2X 3 2 2" xfId="13256" xr:uid="{D6046CD0-4E6E-4AA0-AD3A-FBDF521E6362}"/>
    <cellStyle name="SAPBEXHLevel2X 3 2 2 2" xfId="13257" xr:uid="{9E632126-0692-493C-9041-07711097818C}"/>
    <cellStyle name="SAPBEXHLevel2X 3 2 3" xfId="13258" xr:uid="{1C785AEB-2D09-40D9-BDAF-704154DB4607}"/>
    <cellStyle name="SAPBEXHLevel2X 3 3" xfId="13259" xr:uid="{7C79216F-3B4C-45EE-804E-B12BA5C67782}"/>
    <cellStyle name="SAPBEXHLevel2X 3 3 2" xfId="13260" xr:uid="{425AE3FE-E36E-415E-AE15-2A1C88C7CA7C}"/>
    <cellStyle name="SAPBEXHLevel2X 3 4" xfId="13261" xr:uid="{A6A4FCB1-582C-4E5F-928C-FB372177F035}"/>
    <cellStyle name="SAPBEXHLevel2X 4" xfId="13262" xr:uid="{B7B1AA66-6423-446E-8165-9ED075A2F830}"/>
    <cellStyle name="SAPBEXHLevel2X 4 2" xfId="13263" xr:uid="{1AC1822A-E2AD-430A-8BBF-8260ECAF05B5}"/>
    <cellStyle name="SAPBEXHLevel2X 4 2 2" xfId="13264" xr:uid="{4023818E-8D43-4206-8F32-75AF54EBFF2E}"/>
    <cellStyle name="SAPBEXHLevel2X 4 3" xfId="13265" xr:uid="{46585CCD-DD8C-44E8-91A1-A919BF93ACF1}"/>
    <cellStyle name="SAPBEXHLevel2X 5" xfId="13266" xr:uid="{1C78BCA8-0EFF-47C5-843C-30C0AED069C5}"/>
    <cellStyle name="SAPBEXHLevel2X 5 2" xfId="13267" xr:uid="{3E302C37-2A49-4435-9B42-58907D24A4E8}"/>
    <cellStyle name="SAPBEXHLevel2X 5 2 2" xfId="13268" xr:uid="{1C663AB3-BF08-4A7C-8E3C-180AC4526E94}"/>
    <cellStyle name="SAPBEXHLevel2X 5 3" xfId="13269" xr:uid="{66748D5A-5835-4E4A-A5FA-DC2560411EB6}"/>
    <cellStyle name="SAPBEXHLevel2X 6" xfId="13270" xr:uid="{24989D86-BA33-4351-BA7D-492C19898F27}"/>
    <cellStyle name="SAPBEXHLevel2X 6 2" xfId="13271" xr:uid="{BF0E5CAD-4BCB-429E-A981-BF9654871FF1}"/>
    <cellStyle name="SAPBEXHLevel2X 7" xfId="13272" xr:uid="{63DE9B9C-0A10-4BA7-8101-576A24AB5196}"/>
    <cellStyle name="SAPBEXHLevel2X 8" xfId="13273" xr:uid="{561089EC-2331-4635-B802-A58BC613F700}"/>
    <cellStyle name="SAPBEXHLevel2X 9" xfId="13274" xr:uid="{074A8663-BE85-4D7B-B1CC-8CA388CA1008}"/>
    <cellStyle name="SAPBEXHLevel3" xfId="13275" xr:uid="{B4ED11D8-CABF-418D-8AE3-DFB6EA14F3E5}"/>
    <cellStyle name="SAPBEXHLevel3 10" xfId="13276" xr:uid="{507A66B9-61E7-4B4C-AA38-DA8E3D3D2F66}"/>
    <cellStyle name="SAPBEXHLevel3 11" xfId="13277" xr:uid="{B26C8BF2-5EC8-459F-AC38-B75747A1F7E2}"/>
    <cellStyle name="SAPBEXHLevel3 12" xfId="13278" xr:uid="{0BBCA28B-1446-48D9-8C8D-C99413BF7F65}"/>
    <cellStyle name="SAPBEXHLevel3 13" xfId="13279" xr:uid="{591F8B9F-D33D-4B25-847B-5DCD76B592F2}"/>
    <cellStyle name="SAPBEXHLevel3 14" xfId="13280" xr:uid="{8A6F997F-1155-4E86-BA93-4B4A4567710B}"/>
    <cellStyle name="SAPBEXHLevel3 15" xfId="13281" xr:uid="{2E99083C-DCD7-430C-ACE4-9E550282BF89}"/>
    <cellStyle name="SAPBEXHLevel3 16" xfId="13282" xr:uid="{659B0342-F46C-4607-9365-A539C5A541A1}"/>
    <cellStyle name="SAPBEXHLevel3 17" xfId="13283" xr:uid="{B7318D3B-EC1F-4915-9E27-102069DD1CDB}"/>
    <cellStyle name="SAPBEXHLevel3 18" xfId="13284" xr:uid="{E00AD179-081A-4801-8B06-822376F7D576}"/>
    <cellStyle name="SAPBEXHLevel3 19" xfId="13285" xr:uid="{D91E6D9E-5107-42CB-810A-F4811A946D6C}"/>
    <cellStyle name="SAPBEXHLevel3 2" xfId="13286" xr:uid="{016CCC8D-CE78-4E29-AD68-791E81BB5B2D}"/>
    <cellStyle name="SAPBEXHLevel3 2 2" xfId="13287" xr:uid="{C29207D7-535B-4168-B5FB-C0324B3E176E}"/>
    <cellStyle name="SAPBEXHLevel3 2 2 2" xfId="13288" xr:uid="{C9959835-940C-4EA0-96B6-1A43C143E6B9}"/>
    <cellStyle name="SAPBEXHLevel3 2 2 2 2" xfId="13289" xr:uid="{A378F8A9-C2E7-4B0C-8EB0-8607A3706C9C}"/>
    <cellStyle name="SAPBEXHLevel3 2 2 3" xfId="13290" xr:uid="{0556A22A-8D27-4EF0-A6A8-9146FBB9147D}"/>
    <cellStyle name="SAPBEXHLevel3 2 3" xfId="13291" xr:uid="{70810FA5-7105-4ADD-A532-11CB829D3BCF}"/>
    <cellStyle name="SAPBEXHLevel3 2 3 2" xfId="13292" xr:uid="{F3D9CB86-A499-4C32-8094-EE52607539D5}"/>
    <cellStyle name="SAPBEXHLevel3 2 4" xfId="13293" xr:uid="{DEB624F2-791D-4EA4-8E7D-E0F5BA2D1E14}"/>
    <cellStyle name="SAPBEXHLevel3 2 5" xfId="13294" xr:uid="{8425EE06-3C11-4442-B441-B474D53C0C3F}"/>
    <cellStyle name="SAPBEXHLevel3 2 6" xfId="13295" xr:uid="{C28C429D-783F-497E-8010-147354DD191D}"/>
    <cellStyle name="SAPBEXHLevel3 20" xfId="13296" xr:uid="{8C9D9A67-33F5-4AAB-835D-6A91D0A25D41}"/>
    <cellStyle name="SAPBEXHLevel3 21" xfId="13297" xr:uid="{506EC788-E66B-4282-A712-F8CFCD09E53D}"/>
    <cellStyle name="SAPBEXHLevel3 22" xfId="13298" xr:uid="{9BB3D99C-B477-4035-A625-A31DBAAC64DB}"/>
    <cellStyle name="SAPBEXHLevel3 23" xfId="13299" xr:uid="{3A75A3E0-B88C-4927-86C8-AF2B72BE01C9}"/>
    <cellStyle name="SAPBEXHLevel3 24" xfId="13300" xr:uid="{6A18DEA9-8DA6-4F07-87B6-1C3E47009E78}"/>
    <cellStyle name="SAPBEXHLevel3 25" xfId="13301" xr:uid="{06102435-B371-4FFD-B447-4977F4240E74}"/>
    <cellStyle name="SAPBEXHLevel3 26" xfId="13302" xr:uid="{094909A0-4C61-46EF-BDCF-98B608C7B782}"/>
    <cellStyle name="SAPBEXHLevel3 27" xfId="13303" xr:uid="{F1175CD9-BFAA-46E7-9189-A9A053A66A4B}"/>
    <cellStyle name="SAPBEXHLevel3 28" xfId="13304" xr:uid="{DF67BD6C-5A7B-4512-88A1-62DA177E582F}"/>
    <cellStyle name="SAPBEXHLevel3 3" xfId="13305" xr:uid="{0FE8071E-2234-4D97-9CBC-C0AABC663B45}"/>
    <cellStyle name="SAPBEXHLevel3 3 2" xfId="13306" xr:uid="{C15EFAF0-3798-4D85-A9C6-C254E4CEB360}"/>
    <cellStyle name="SAPBEXHLevel3 3 2 2" xfId="13307" xr:uid="{971A3F85-312E-43BC-BFBE-FBF13716C8B9}"/>
    <cellStyle name="SAPBEXHLevel3 3 2 2 2" xfId="13308" xr:uid="{702F5464-BB84-4151-BC93-B5588C7C64D3}"/>
    <cellStyle name="SAPBEXHLevel3 3 2 3" xfId="13309" xr:uid="{E597B0E5-83F2-4B4C-8611-B9FE2984AB4C}"/>
    <cellStyle name="SAPBEXHLevel3 3 3" xfId="13310" xr:uid="{E47E755B-0E40-413D-A269-F502E8DB11DF}"/>
    <cellStyle name="SAPBEXHLevel3 3 3 2" xfId="13311" xr:uid="{16D1C51B-D254-4193-AA60-4EFC608B1A8C}"/>
    <cellStyle name="SAPBEXHLevel3 3 4" xfId="13312" xr:uid="{B7056814-885B-40DA-BA18-DD48179C3D9E}"/>
    <cellStyle name="SAPBEXHLevel3 4" xfId="13313" xr:uid="{94AAC1BC-8AAB-4753-BE7B-E6A418821EB6}"/>
    <cellStyle name="SAPBEXHLevel3 4 2" xfId="13314" xr:uid="{3D922F19-082A-4831-8E8D-579D28B15C38}"/>
    <cellStyle name="SAPBEXHLevel3 4 2 2" xfId="13315" xr:uid="{E2994387-D300-4B85-A6F7-9975AB84B311}"/>
    <cellStyle name="SAPBEXHLevel3 4 3" xfId="13316" xr:uid="{4B2A3025-5C54-423C-8950-305D49737394}"/>
    <cellStyle name="SAPBEXHLevel3 5" xfId="13317" xr:uid="{8A6CD31C-CAD4-4F5B-87BA-B499E4C73C52}"/>
    <cellStyle name="SAPBEXHLevel3 5 2" xfId="13318" xr:uid="{E9845CAC-3F3C-49C5-AB69-E284ECC99450}"/>
    <cellStyle name="SAPBEXHLevel3 5 2 2" xfId="13319" xr:uid="{5DFE7C53-83E6-4AAF-8E37-22E0178A47EB}"/>
    <cellStyle name="SAPBEXHLevel3 5 3" xfId="13320" xr:uid="{DB26C2DF-99BB-49DE-8A0D-A3FB90121A70}"/>
    <cellStyle name="SAPBEXHLevel3 6" xfId="13321" xr:uid="{62EF6B13-0C5A-4AC3-887B-192AECC35BF6}"/>
    <cellStyle name="SAPBEXHLevel3 6 2" xfId="13322" xr:uid="{F68C4ED6-B174-4422-9FF2-CCB8973095AD}"/>
    <cellStyle name="SAPBEXHLevel3 7" xfId="13323" xr:uid="{4AFF62AA-B653-4071-B611-0372E0BFBB0C}"/>
    <cellStyle name="SAPBEXHLevel3 8" xfId="13324" xr:uid="{1A0C9CD2-91A7-47B3-89F7-8416611CF56E}"/>
    <cellStyle name="SAPBEXHLevel3 9" xfId="13325" xr:uid="{8AF4ADE0-F779-4891-95B7-F643EA34593F}"/>
    <cellStyle name="SAPBEXHLevel3X" xfId="13326" xr:uid="{CE9E89E0-461C-4C42-A170-A41A752F02EB}"/>
    <cellStyle name="SAPBEXHLevel3X 10" xfId="13327" xr:uid="{818015CC-5EF2-4FDC-80E3-4A4F664D55F0}"/>
    <cellStyle name="SAPBEXHLevel3X 11" xfId="13328" xr:uid="{38DC38EE-6F54-481D-9D67-21FDAE173A8F}"/>
    <cellStyle name="SAPBEXHLevel3X 12" xfId="13329" xr:uid="{B0020009-C077-4604-80F7-453BE2835E6F}"/>
    <cellStyle name="SAPBEXHLevel3X 13" xfId="13330" xr:uid="{460C2F36-91BA-4839-AE89-9120231FBD32}"/>
    <cellStyle name="SAPBEXHLevel3X 14" xfId="13331" xr:uid="{AE7C6692-4F7F-4010-A187-06E714E0682B}"/>
    <cellStyle name="SAPBEXHLevel3X 15" xfId="13332" xr:uid="{A0188E95-261D-4812-A794-676A4DAB1E6C}"/>
    <cellStyle name="SAPBEXHLevel3X 16" xfId="13333" xr:uid="{F551B22A-CF30-4237-9CD3-CA278CE8052C}"/>
    <cellStyle name="SAPBEXHLevel3X 17" xfId="13334" xr:uid="{FFB49195-D913-4F45-B6F2-AC6109DFC605}"/>
    <cellStyle name="SAPBEXHLevel3X 18" xfId="13335" xr:uid="{94B0CD6B-D06C-45F0-8A25-1472FEDA3718}"/>
    <cellStyle name="SAPBEXHLevel3X 19" xfId="13336" xr:uid="{F25A3BC4-2326-4DF9-B4EC-D25F53DBC5F6}"/>
    <cellStyle name="SAPBEXHLevel3X 2" xfId="13337" xr:uid="{D5C05AAE-3FC4-49C8-B797-3B1AD930D2A0}"/>
    <cellStyle name="SAPBEXHLevel3X 2 2" xfId="13338" xr:uid="{78AEA186-96D5-4751-A89A-D1B36C6C5AE1}"/>
    <cellStyle name="SAPBEXHLevel3X 2 2 2" xfId="13339" xr:uid="{08E03D31-A304-48FB-AAC7-A4698361E699}"/>
    <cellStyle name="SAPBEXHLevel3X 2 2 2 2" xfId="13340" xr:uid="{9335194C-D338-4774-90C5-8A6DF1832E46}"/>
    <cellStyle name="SAPBEXHLevel3X 2 2 3" xfId="13341" xr:uid="{AF79F85E-EFAC-4D20-B6B6-A8099100AD24}"/>
    <cellStyle name="SAPBEXHLevel3X 2 3" xfId="13342" xr:uid="{B2F53ABF-D29F-42D1-A8E0-DD30569E52ED}"/>
    <cellStyle name="SAPBEXHLevel3X 2 3 2" xfId="13343" xr:uid="{CE14CA11-BC78-4A9F-BC7F-FAD27D01FC6D}"/>
    <cellStyle name="SAPBEXHLevel3X 2 4" xfId="13344" xr:uid="{ADEA01EE-6B60-4BA1-881D-442BCB12B469}"/>
    <cellStyle name="SAPBEXHLevel3X 2 5" xfId="13345" xr:uid="{C812F190-6118-426F-A3CD-365A5D45769F}"/>
    <cellStyle name="SAPBEXHLevel3X 2 6" xfId="13346" xr:uid="{454C717C-8E86-413F-AF9C-DAB04785112C}"/>
    <cellStyle name="SAPBEXHLevel3X 20" xfId="13347" xr:uid="{91ECA128-68CD-4501-86E3-0FED7BC6E1B8}"/>
    <cellStyle name="SAPBEXHLevel3X 21" xfId="13348" xr:uid="{06163149-36C1-431B-9BF7-8029886B6F9D}"/>
    <cellStyle name="SAPBEXHLevel3X 22" xfId="13349" xr:uid="{957B66EE-39A2-41F1-889F-1E1197F30307}"/>
    <cellStyle name="SAPBEXHLevel3X 23" xfId="13350" xr:uid="{C7F8473C-B797-4B42-A490-BEAC1150C0FC}"/>
    <cellStyle name="SAPBEXHLevel3X 24" xfId="13351" xr:uid="{FD7206AB-5EB0-4E0A-94C9-4DC507531743}"/>
    <cellStyle name="SAPBEXHLevel3X 25" xfId="13352" xr:uid="{C5DB2396-B3AD-425A-B15D-7129FF57AA5B}"/>
    <cellStyle name="SAPBEXHLevel3X 26" xfId="13353" xr:uid="{825E1F5F-85A9-4D59-830A-2DD7B6F1E64B}"/>
    <cellStyle name="SAPBEXHLevel3X 27" xfId="13354" xr:uid="{A75EE9F2-753C-4372-9562-0DD87E7E7BEA}"/>
    <cellStyle name="SAPBEXHLevel3X 28" xfId="13355" xr:uid="{6039F464-1662-40BF-A7B8-19604A839711}"/>
    <cellStyle name="SAPBEXHLevel3X 3" xfId="13356" xr:uid="{D3EA823D-FD22-484E-8746-92D651AB2529}"/>
    <cellStyle name="SAPBEXHLevel3X 3 2" xfId="13357" xr:uid="{A65ED61C-0655-489F-B109-F56CFFB77646}"/>
    <cellStyle name="SAPBEXHLevel3X 3 2 2" xfId="13358" xr:uid="{D34F3705-BA4F-4348-A87F-DD374954C1C8}"/>
    <cellStyle name="SAPBEXHLevel3X 3 2 2 2" xfId="13359" xr:uid="{8E7B702F-D83D-4CB2-ADB8-6215C103C4BF}"/>
    <cellStyle name="SAPBEXHLevel3X 3 2 3" xfId="13360" xr:uid="{AF4FBF5F-7602-48B5-ABD7-5C97FCF1C8CC}"/>
    <cellStyle name="SAPBEXHLevel3X 3 3" xfId="13361" xr:uid="{C9E33FCD-CA9C-4D0E-9273-F0BFAE0EC75A}"/>
    <cellStyle name="SAPBEXHLevel3X 3 3 2" xfId="13362" xr:uid="{1FD9803B-3F02-4050-9983-78DC6D30F486}"/>
    <cellStyle name="SAPBEXHLevel3X 3 4" xfId="13363" xr:uid="{2FB0C4DB-0473-4BE6-9E0C-3B858789EF15}"/>
    <cellStyle name="SAPBEXHLevel3X 4" xfId="13364" xr:uid="{70A16A41-C988-47B8-A697-EC7E95974357}"/>
    <cellStyle name="SAPBEXHLevel3X 4 2" xfId="13365" xr:uid="{D7899AA7-C79B-46AA-9FBB-57CEA037E386}"/>
    <cellStyle name="SAPBEXHLevel3X 4 2 2" xfId="13366" xr:uid="{ED961E98-1B5E-4D22-8799-06E7AA223DBE}"/>
    <cellStyle name="SAPBEXHLevel3X 4 3" xfId="13367" xr:uid="{2E9C50AE-E4E0-47F0-AA36-C48F6385A741}"/>
    <cellStyle name="SAPBEXHLevel3X 5" xfId="13368" xr:uid="{96EE3BF5-F007-46DC-8563-1DAE89C84437}"/>
    <cellStyle name="SAPBEXHLevel3X 5 2" xfId="13369" xr:uid="{2A905ABE-9E84-481F-A6BA-C62A4F4152A2}"/>
    <cellStyle name="SAPBEXHLevel3X 5 2 2" xfId="13370" xr:uid="{122A80A3-25E3-4F42-9E2A-A41612971396}"/>
    <cellStyle name="SAPBEXHLevel3X 5 3" xfId="13371" xr:uid="{107CFEC4-D833-4C6F-B1EC-DE300F4DA760}"/>
    <cellStyle name="SAPBEXHLevel3X 6" xfId="13372" xr:uid="{3AC225AD-6634-46CB-BB67-3C8539C69D6D}"/>
    <cellStyle name="SAPBEXHLevel3X 6 2" xfId="13373" xr:uid="{C8958953-385F-46EF-A0A7-B5FA2296167B}"/>
    <cellStyle name="SAPBEXHLevel3X 7" xfId="13374" xr:uid="{959C8481-EC02-4EB4-9E5F-F96A5E6B99E0}"/>
    <cellStyle name="SAPBEXHLevel3X 8" xfId="13375" xr:uid="{77A8ADA2-73FF-4C7B-8C77-8CA6BEF2540C}"/>
    <cellStyle name="SAPBEXHLevel3X 9" xfId="13376" xr:uid="{7A1A9231-D24D-4392-AC7D-84263A492EBA}"/>
    <cellStyle name="SAPBEXinputData" xfId="13377" xr:uid="{E216DD14-8F9F-415B-A7D4-19A6503BE15E}"/>
    <cellStyle name="SAPBEXinputData 10" xfId="13378" xr:uid="{70C7E712-4FF4-4E75-96C1-083682C9E72B}"/>
    <cellStyle name="SAPBEXinputData 11" xfId="13379" xr:uid="{200A0796-5729-4059-880F-F35474DA7F30}"/>
    <cellStyle name="SAPBEXinputData 12" xfId="13380" xr:uid="{107B675F-AFDF-44FB-A02B-CEBB63E750E2}"/>
    <cellStyle name="SAPBEXinputData 13" xfId="13381" xr:uid="{4B56287A-CBBB-4D32-8F3B-011A6A6E66CC}"/>
    <cellStyle name="SAPBEXinputData 14" xfId="13382" xr:uid="{1A7F273E-CB98-41CF-94D9-98343C974EB2}"/>
    <cellStyle name="SAPBEXinputData 15" xfId="13383" xr:uid="{037A6A28-9B25-4A3B-AD1B-757D3F9889D4}"/>
    <cellStyle name="SAPBEXinputData 16" xfId="13384" xr:uid="{EA49F40C-D9FB-428A-894F-D59345B7852B}"/>
    <cellStyle name="SAPBEXinputData 17" xfId="13385" xr:uid="{721B7B1A-7463-400D-9E43-40705E00A7B5}"/>
    <cellStyle name="SAPBEXinputData 18" xfId="13386" xr:uid="{112162A7-15F6-40F1-A503-5337ACCB624D}"/>
    <cellStyle name="SAPBEXinputData 19" xfId="13387" xr:uid="{31A7ED96-56AD-4B01-A308-134895C63812}"/>
    <cellStyle name="SAPBEXinputData 2" xfId="13388" xr:uid="{F7DB4534-1877-4818-91BE-84BC1080B9ED}"/>
    <cellStyle name="SAPBEXinputData 2 2" xfId="13389" xr:uid="{C58B713B-0BF3-4D6C-97F1-178605AEFBCA}"/>
    <cellStyle name="SAPBEXinputData 2 2 2" xfId="13390" xr:uid="{4046302C-63AA-4043-9889-714774FE8CA7}"/>
    <cellStyle name="SAPBEXinputData 2 2 2 2" xfId="13391" xr:uid="{972AECFB-8C55-4078-BC08-D4BBA8FAAC14}"/>
    <cellStyle name="SAPBEXinputData 2 2 3" xfId="13392" xr:uid="{9A57D25B-0A68-4BDB-9E71-1F6BFD874F05}"/>
    <cellStyle name="SAPBEXinputData 2 3" xfId="13393" xr:uid="{ABD7933D-B753-464B-8CF5-E5589EBD9CD7}"/>
    <cellStyle name="SAPBEXinputData 2 3 2" xfId="13394" xr:uid="{B243A019-DD40-459B-89F9-CA6178FC5F37}"/>
    <cellStyle name="SAPBEXinputData 2 4" xfId="13395" xr:uid="{2F04E840-5BB7-4119-8A50-CD714ECC0911}"/>
    <cellStyle name="SAPBEXinputData 2 5" xfId="13396" xr:uid="{0CD26979-6A84-481F-A6E0-2EB330984A37}"/>
    <cellStyle name="SAPBEXinputData 2 6" xfId="13397" xr:uid="{389B216D-579E-470D-9879-131BDEADBAC3}"/>
    <cellStyle name="SAPBEXinputData 20" xfId="13398" xr:uid="{5D377F15-9C61-4EA9-825D-3C835DF29E79}"/>
    <cellStyle name="SAPBEXinputData 21" xfId="13399" xr:uid="{21278758-7430-4C6E-986D-52B9F99F568A}"/>
    <cellStyle name="SAPBEXinputData 22" xfId="13400" xr:uid="{88532FEC-B969-40F9-99DB-9A53B4E02561}"/>
    <cellStyle name="SAPBEXinputData 23" xfId="13401" xr:uid="{E313B3A6-17A1-48B0-83AF-3F1D06653059}"/>
    <cellStyle name="SAPBEXinputData 24" xfId="13402" xr:uid="{C19E857C-2445-49F8-981B-1B74C506C7E1}"/>
    <cellStyle name="SAPBEXinputData 25" xfId="13403" xr:uid="{9732D15F-DFD9-4D2D-A7BE-BDEFFC64E3E4}"/>
    <cellStyle name="SAPBEXinputData 26" xfId="13404" xr:uid="{75A106C8-B704-448E-95B6-D31C1A7E89B6}"/>
    <cellStyle name="SAPBEXinputData 27" xfId="13405" xr:uid="{1E769276-16D0-4EF7-9ED4-1A4BDF057FB5}"/>
    <cellStyle name="SAPBEXinputData 28" xfId="13406" xr:uid="{005990ED-1DF7-43CA-8C4D-B21145511815}"/>
    <cellStyle name="SAPBEXinputData 3" xfId="13407" xr:uid="{E73E2A2A-936A-4EE7-ABBE-CB9B613962B7}"/>
    <cellStyle name="SAPBEXinputData 3 2" xfId="13408" xr:uid="{C55BD5BE-E24E-4E6E-88F6-5C1B621F263A}"/>
    <cellStyle name="SAPBEXinputData 3 2 2" xfId="13409" xr:uid="{0403D7BE-C5B7-4677-9445-11DEA54C8F0A}"/>
    <cellStyle name="SAPBEXinputData 3 3" xfId="13410" xr:uid="{B257F2CE-F9C4-4D28-B14A-F868AC4D97B5}"/>
    <cellStyle name="SAPBEXinputData 3 4" xfId="13411" xr:uid="{CFC19C9C-D9D6-4538-AA2E-75D3D819EDEE}"/>
    <cellStyle name="SAPBEXinputData 4" xfId="13412" xr:uid="{564AD575-2372-4B28-8BF1-7BEB5D2429D0}"/>
    <cellStyle name="SAPBEXinputData 4 2" xfId="13413" xr:uid="{631628E3-E6A6-4746-9CAE-F70A6C5457A2}"/>
    <cellStyle name="SAPBEXinputData 4 2 2" xfId="13414" xr:uid="{D679BB2B-3782-4F56-A831-0AE04C950C5E}"/>
    <cellStyle name="SAPBEXinputData 4 3" xfId="13415" xr:uid="{8900A1C9-4CF5-44D7-B296-1D0E980C9763}"/>
    <cellStyle name="SAPBEXinputData 5" xfId="13416" xr:uid="{67A15513-7FF7-4B48-86DD-7F2C93B1A0EA}"/>
    <cellStyle name="SAPBEXinputData 6" xfId="13417" xr:uid="{227B5D9B-8C00-4C4B-9A98-36F52AD3462C}"/>
    <cellStyle name="SAPBEXinputData 7" xfId="13418" xr:uid="{D4452E57-4642-43A8-9473-69B818ABD58E}"/>
    <cellStyle name="SAPBEXinputData 8" xfId="13419" xr:uid="{83F8361E-6017-452C-AC42-EA3C0BB035BE}"/>
    <cellStyle name="SAPBEXinputData 9" xfId="13420" xr:uid="{F978F2CF-6B41-4E3F-9876-2D1348A2A2DF}"/>
    <cellStyle name="SAPBEXresData" xfId="13421" xr:uid="{7667B81B-7605-4F73-9AE9-CF8A339851D5}"/>
    <cellStyle name="SAPBEXresData 10" xfId="13422" xr:uid="{646D7ED2-E869-4046-B357-576683F76E40}"/>
    <cellStyle name="SAPBEXresData 11" xfId="13423" xr:uid="{18DDE169-1E35-4B13-923F-951ABBFABB8D}"/>
    <cellStyle name="SAPBEXresData 12" xfId="13424" xr:uid="{177F43EA-FF24-44A7-B0D4-547F06E90963}"/>
    <cellStyle name="SAPBEXresData 13" xfId="13425" xr:uid="{3879EFCC-A511-4DF1-AA57-305FF934505F}"/>
    <cellStyle name="SAPBEXresData 14" xfId="13426" xr:uid="{856BC395-5A55-4F82-AF0B-BAFBDB699D9B}"/>
    <cellStyle name="SAPBEXresData 15" xfId="13427" xr:uid="{A59D52AB-621F-477F-84ED-B9239A34C5A6}"/>
    <cellStyle name="SAPBEXresData 16" xfId="13428" xr:uid="{B12A6CE2-124F-4CFB-9C1A-D38155A3F6D8}"/>
    <cellStyle name="SAPBEXresData 17" xfId="13429" xr:uid="{56F3E932-89CA-4E32-884C-E8725A6466CB}"/>
    <cellStyle name="SAPBEXresData 18" xfId="13430" xr:uid="{AC70DF2F-86D7-4470-B06C-F6CD276CF4E2}"/>
    <cellStyle name="SAPBEXresData 19" xfId="13431" xr:uid="{FAD6D0EA-E4D7-4952-9D51-1355ED835F5F}"/>
    <cellStyle name="SAPBEXresData 2" xfId="13432" xr:uid="{2E0559F0-A3E1-44A6-A97B-CB6D53731322}"/>
    <cellStyle name="SAPBEXresData 2 2" xfId="13433" xr:uid="{6AA8E655-569E-476E-9C06-1CBCECAAB7C9}"/>
    <cellStyle name="SAPBEXresData 2 2 2" xfId="13434" xr:uid="{CA68DDB1-3B6D-47C2-BF15-31FBD70411CF}"/>
    <cellStyle name="SAPBEXresData 2 2 2 2" xfId="13435" xr:uid="{F6E5FFB8-D3F3-4E88-A5CC-5B91865BAE87}"/>
    <cellStyle name="SAPBEXresData 2 2 3" xfId="13436" xr:uid="{0E63E16C-1941-4211-B41B-40895307EDC9}"/>
    <cellStyle name="SAPBEXresData 2 3" xfId="13437" xr:uid="{C3520254-3D7B-4524-865F-41789D963F1E}"/>
    <cellStyle name="SAPBEXresData 2 3 2" xfId="13438" xr:uid="{C778D11C-42AB-438F-A7C2-3EFAE34E39B5}"/>
    <cellStyle name="SAPBEXresData 2 4" xfId="13439" xr:uid="{0F561AD0-0FE3-4AA1-AF8F-C5311FA34638}"/>
    <cellStyle name="SAPBEXresData 2 5" xfId="13440" xr:uid="{78723CAE-302B-49E5-8814-D0D0ECA5385E}"/>
    <cellStyle name="SAPBEXresData 2 6" xfId="13441" xr:uid="{1639DBCB-C1F8-4BEF-96A9-318D44F320ED}"/>
    <cellStyle name="SAPBEXresData 20" xfId="13442" xr:uid="{170800D1-CBDC-45BC-966B-67C5E6623C8A}"/>
    <cellStyle name="SAPBEXresData 21" xfId="13443" xr:uid="{58059CCD-30FA-4443-983C-F55A1DCABFF6}"/>
    <cellStyle name="SAPBEXresData 22" xfId="13444" xr:uid="{8E1C214F-C1CD-4B12-A229-21BDB7C6BB5F}"/>
    <cellStyle name="SAPBEXresData 23" xfId="13445" xr:uid="{BDDA7465-0602-4519-AE49-CE24ADD747D1}"/>
    <cellStyle name="SAPBEXresData 24" xfId="13446" xr:uid="{30222F65-AB29-457F-9D71-12A91B477051}"/>
    <cellStyle name="SAPBEXresData 3" xfId="13447" xr:uid="{DA3FF39E-0164-43FB-95D5-12A2DA195C2C}"/>
    <cellStyle name="SAPBEXresData 3 2" xfId="13448" xr:uid="{3251DFC0-1837-468D-991A-8DF153447A86}"/>
    <cellStyle name="SAPBEXresData 3 2 2" xfId="13449" xr:uid="{3AD38C9C-9905-4EAB-A9F4-15EB94609B57}"/>
    <cellStyle name="SAPBEXresData 3 2 2 2" xfId="13450" xr:uid="{496EFB6D-5D96-484B-B0F9-90412D71B2C2}"/>
    <cellStyle name="SAPBEXresData 3 2 3" xfId="13451" xr:uid="{B43D67EE-87E3-48E7-BD93-39C88CDE706A}"/>
    <cellStyle name="SAPBEXresData 3 3" xfId="13452" xr:uid="{CEB9C685-353B-455E-ADB8-A3FFACE4F36C}"/>
    <cellStyle name="SAPBEXresData 3 3 2" xfId="13453" xr:uid="{91D15853-D7A9-4747-BB29-3DDB284C545D}"/>
    <cellStyle name="SAPBEXresData 3 4" xfId="13454" xr:uid="{1320576F-0004-4E2C-908A-437EF9CF9B74}"/>
    <cellStyle name="SAPBEXresData 4" xfId="13455" xr:uid="{BDE45D19-EF0A-48BB-B6C8-7B446EF3A86A}"/>
    <cellStyle name="SAPBEXresData 4 2" xfId="13456" xr:uid="{59992799-DCD1-455F-A2E4-112415C79614}"/>
    <cellStyle name="SAPBEXresData 4 2 2" xfId="13457" xr:uid="{0F8AC5C0-B35E-4D7E-8EAF-4328E1E50D11}"/>
    <cellStyle name="SAPBEXresData 4 3" xfId="13458" xr:uid="{BCEB4308-E94E-4319-98BE-FFA485945E48}"/>
    <cellStyle name="SAPBEXresData 5" xfId="13459" xr:uid="{73562B5E-DCBA-4762-9FF7-88DAD69EAC8F}"/>
    <cellStyle name="SAPBEXresData 5 2" xfId="13460" xr:uid="{7F0DFF3A-DD25-438E-B088-6CF4512FD06B}"/>
    <cellStyle name="SAPBEXresData 5 2 2" xfId="13461" xr:uid="{AAF1A5DF-0F2A-459D-A497-CD67D95A1B5E}"/>
    <cellStyle name="SAPBEXresData 5 3" xfId="13462" xr:uid="{D3CA2C67-1725-42D2-84F0-5512E6546716}"/>
    <cellStyle name="SAPBEXresData 6" xfId="13463" xr:uid="{9BCB0D93-3E4D-4FF5-A0E2-97AD94DA1362}"/>
    <cellStyle name="SAPBEXresData 6 2" xfId="13464" xr:uid="{F55739AF-927E-4A3A-BE8D-8EDDFA61607D}"/>
    <cellStyle name="SAPBEXresData 7" xfId="13465" xr:uid="{EE70F68F-8A5E-48A7-BFD0-5B28FE02032E}"/>
    <cellStyle name="SAPBEXresData 8" xfId="13466" xr:uid="{36D6F7F7-0BCB-44B9-AE1C-38E5C00EA8D7}"/>
    <cellStyle name="SAPBEXresData 9" xfId="13467" xr:uid="{53AD2E76-9DCB-455B-96A4-1F7D11A5C3E1}"/>
    <cellStyle name="SAPBEXresDataEmph" xfId="13468" xr:uid="{5C14BECC-F4F8-4835-AB52-8AAF666F9B2A}"/>
    <cellStyle name="SAPBEXresDataEmph 10" xfId="13469" xr:uid="{BBDF46F8-C2CC-42ED-ABC0-78247C9DED8E}"/>
    <cellStyle name="SAPBEXresDataEmph 11" xfId="13470" xr:uid="{756A949B-E1CB-4596-8C75-5A797C4C53EB}"/>
    <cellStyle name="SAPBEXresDataEmph 12" xfId="13471" xr:uid="{5626EB22-738B-4D2C-A5F2-CCC2049B930B}"/>
    <cellStyle name="SAPBEXresDataEmph 13" xfId="13472" xr:uid="{20824B5A-FA98-4C48-B53A-FC7A2DB06ED2}"/>
    <cellStyle name="SAPBEXresDataEmph 14" xfId="13473" xr:uid="{767A53A4-DB4B-4274-91A8-C80790EA7C87}"/>
    <cellStyle name="SAPBEXresDataEmph 15" xfId="13474" xr:uid="{42FDA61B-2B7A-4C46-86D3-485979FFFE25}"/>
    <cellStyle name="SAPBEXresDataEmph 16" xfId="13475" xr:uid="{2C50EB87-A635-4604-9C7A-EFD2A59D16F0}"/>
    <cellStyle name="SAPBEXresDataEmph 17" xfId="13476" xr:uid="{B6238DD3-A106-404E-8B45-E4DA699AF445}"/>
    <cellStyle name="SAPBEXresDataEmph 18" xfId="13477" xr:uid="{D7E2E54D-CC72-4DDE-B830-FF2B464491E9}"/>
    <cellStyle name="SAPBEXresDataEmph 19" xfId="13478" xr:uid="{FA4AECC8-1F92-4AD6-85BB-BB419F854C1B}"/>
    <cellStyle name="SAPBEXresDataEmph 2" xfId="13479" xr:uid="{D4E12B0C-D370-4801-AF8A-BDB9322F2A2C}"/>
    <cellStyle name="SAPBEXresDataEmph 2 2" xfId="13480" xr:uid="{C5DAF045-CC38-48AE-81E9-B61C2345CC32}"/>
    <cellStyle name="SAPBEXresDataEmph 2 2 2" xfId="13481" xr:uid="{B5D08BA7-2E61-4FF5-96E1-AA6A5EAD89B8}"/>
    <cellStyle name="SAPBEXresDataEmph 2 2 2 2" xfId="13482" xr:uid="{2EB87576-24AA-4183-B13B-315B2775FDFE}"/>
    <cellStyle name="SAPBEXresDataEmph 2 2 3" xfId="13483" xr:uid="{07904239-E391-4A76-B3CB-66D08F712741}"/>
    <cellStyle name="SAPBEXresDataEmph 2 3" xfId="13484" xr:uid="{2B30D372-6D19-4EAC-BE16-52D6C98D5497}"/>
    <cellStyle name="SAPBEXresDataEmph 2 3 2" xfId="13485" xr:uid="{C583DA0F-ACEE-41FB-8534-3D09511D382D}"/>
    <cellStyle name="SAPBEXresDataEmph 2 4" xfId="13486" xr:uid="{13F6FD9B-7D9B-4DA4-8DE9-C04C17870F9C}"/>
    <cellStyle name="SAPBEXresDataEmph 2 5" xfId="13487" xr:uid="{07CAD4DF-2FC9-40BB-B322-DFA73B500077}"/>
    <cellStyle name="SAPBEXresDataEmph 2 6" xfId="13488" xr:uid="{B0F90D20-CD3C-408B-881B-651783426EB6}"/>
    <cellStyle name="SAPBEXresDataEmph 20" xfId="13489" xr:uid="{0312EED8-5D2E-47D0-A89F-13AFA99DEE29}"/>
    <cellStyle name="SAPBEXresDataEmph 21" xfId="13490" xr:uid="{11156298-AEA0-41F5-AA7C-94478D6B4ED7}"/>
    <cellStyle name="SAPBEXresDataEmph 22" xfId="13491" xr:uid="{D79F0F39-54EC-41C4-B711-8278049370A0}"/>
    <cellStyle name="SAPBEXresDataEmph 23" xfId="13492" xr:uid="{09D95C97-188F-453A-8634-75FEFC4CCB14}"/>
    <cellStyle name="SAPBEXresDataEmph 24" xfId="13493" xr:uid="{92616D05-FB6D-4976-ACA5-1F79FB87DBCE}"/>
    <cellStyle name="SAPBEXresDataEmph 3" xfId="13494" xr:uid="{1DF7A2FA-EA38-459A-926E-95AAF77A7FF6}"/>
    <cellStyle name="SAPBEXresDataEmph 3 2" xfId="13495" xr:uid="{AC715AA9-01A5-4D6B-B3D3-48B03A4B203C}"/>
    <cellStyle name="SAPBEXresDataEmph 3 2 2" xfId="13496" xr:uid="{EBC976AA-79BE-4F3B-B4EC-B6B60F599DA4}"/>
    <cellStyle name="SAPBEXresDataEmph 3 2 2 2" xfId="13497" xr:uid="{5C396294-A8F2-4E0F-A08F-88A25692C131}"/>
    <cellStyle name="SAPBEXresDataEmph 3 2 3" xfId="13498" xr:uid="{2A786B52-EF8F-441F-89CB-8E3984C39A43}"/>
    <cellStyle name="SAPBEXresDataEmph 3 3" xfId="13499" xr:uid="{CF865B34-77CE-477A-9A20-3491B8B6562B}"/>
    <cellStyle name="SAPBEXresDataEmph 3 3 2" xfId="13500" xr:uid="{BE67AD92-262B-42AE-8275-CFBD3E513F9F}"/>
    <cellStyle name="SAPBEXresDataEmph 3 4" xfId="13501" xr:uid="{6F572985-E5C5-4FB6-A1AB-F2103A7157FC}"/>
    <cellStyle name="SAPBEXresDataEmph 4" xfId="13502" xr:uid="{C95F5DF1-29CD-4434-BF7D-4447B10F4933}"/>
    <cellStyle name="SAPBEXresDataEmph 4 2" xfId="13503" xr:uid="{E04C9952-B78E-4300-BD9A-667E4820EA6A}"/>
    <cellStyle name="SAPBEXresDataEmph 4 2 2" xfId="13504" xr:uid="{EEA30EB0-8F34-4951-832E-3E853166C2C3}"/>
    <cellStyle name="SAPBEXresDataEmph 4 3" xfId="13505" xr:uid="{7F170A22-F2C2-4802-A0DD-17B2BB836AD6}"/>
    <cellStyle name="SAPBEXresDataEmph 5" xfId="13506" xr:uid="{5C7638F9-E166-4AF9-9BF2-91B823DABAC9}"/>
    <cellStyle name="SAPBEXresDataEmph 5 2" xfId="13507" xr:uid="{ECFEA1FE-3318-482B-8A34-22DB33FE4FED}"/>
    <cellStyle name="SAPBEXresDataEmph 5 2 2" xfId="13508" xr:uid="{AB57207A-B131-4B5C-89E2-6B97D4C0D590}"/>
    <cellStyle name="SAPBEXresDataEmph 5 3" xfId="13509" xr:uid="{0D53AB8A-C6E7-4B6F-82B1-063CC3E02138}"/>
    <cellStyle name="SAPBEXresDataEmph 6" xfId="13510" xr:uid="{44B5AE82-E459-42CF-9E92-0937E64D3165}"/>
    <cellStyle name="SAPBEXresDataEmph 6 2" xfId="13511" xr:uid="{B2565439-59B0-4C6B-9331-5EFF7350A1D3}"/>
    <cellStyle name="SAPBEXresDataEmph 7" xfId="13512" xr:uid="{B03C89AD-B760-474B-AE9C-F770F0363925}"/>
    <cellStyle name="SAPBEXresDataEmph 8" xfId="13513" xr:uid="{A05E9ED8-5EF7-45C8-B4B0-52886EC6253B}"/>
    <cellStyle name="SAPBEXresDataEmph 9" xfId="13514" xr:uid="{82325C4C-4838-466D-91FA-5A44A2ADB6C7}"/>
    <cellStyle name="SAPBEXresItem" xfId="13515" xr:uid="{59509337-B50A-4E64-86CB-850578F1B30F}"/>
    <cellStyle name="SAPBEXresItem 10" xfId="13516" xr:uid="{FA2FCC0B-45D6-4090-B07D-E494BAF960A7}"/>
    <cellStyle name="SAPBEXresItem 11" xfId="13517" xr:uid="{8F72D765-7955-43AC-9844-1CCBF0CD94D9}"/>
    <cellStyle name="SAPBEXresItem 12" xfId="13518" xr:uid="{C9FA89A6-C7A6-45E3-87D4-B95B86269BF7}"/>
    <cellStyle name="SAPBEXresItem 13" xfId="13519" xr:uid="{69F8CFEF-B4A4-41FF-BA17-A09BD8DFBB91}"/>
    <cellStyle name="SAPBEXresItem 14" xfId="13520" xr:uid="{681B7D1B-CEBB-4927-8F67-1D789C1D6948}"/>
    <cellStyle name="SAPBEXresItem 15" xfId="13521" xr:uid="{42B421EF-2CFC-4D76-81FB-C41E83A8CDE1}"/>
    <cellStyle name="SAPBEXresItem 16" xfId="13522" xr:uid="{6607C2C6-17AA-4EA7-9BE3-4AF28FCB0777}"/>
    <cellStyle name="SAPBEXresItem 17" xfId="13523" xr:uid="{A52DDA50-31A9-489E-9263-6F7CF6662F34}"/>
    <cellStyle name="SAPBEXresItem 18" xfId="13524" xr:uid="{D05D2E71-22D7-4E2A-8B84-DDBEB69B097B}"/>
    <cellStyle name="SAPBEXresItem 19" xfId="13525" xr:uid="{4983E93F-EEE4-47D3-951C-F5520134F2DD}"/>
    <cellStyle name="SAPBEXresItem 2" xfId="13526" xr:uid="{0940FDF2-A704-43F5-B4A5-E651F57C8240}"/>
    <cellStyle name="SAPBEXresItem 2 2" xfId="13527" xr:uid="{0B7581DA-57DA-46ED-9F9C-6FA38262BFC7}"/>
    <cellStyle name="SAPBEXresItem 2 2 2" xfId="13528" xr:uid="{AACF1E9D-1D83-4E85-98F2-3421AFFFEF58}"/>
    <cellStyle name="SAPBEXresItem 2 2 2 2" xfId="13529" xr:uid="{9A7DA1ED-6365-493A-9163-808EDDCEA6A3}"/>
    <cellStyle name="SAPBEXresItem 2 2 3" xfId="13530" xr:uid="{664157FF-3FF7-4AD9-9E61-DE10AE47D6DB}"/>
    <cellStyle name="SAPBEXresItem 2 3" xfId="13531" xr:uid="{D29DC1E3-6533-469E-B0BB-7248E26351F0}"/>
    <cellStyle name="SAPBEXresItem 2 3 2" xfId="13532" xr:uid="{764C7099-A16B-4E13-8A9E-7B9A32935C87}"/>
    <cellStyle name="SAPBEXresItem 2 4" xfId="13533" xr:uid="{00695F85-D88F-4E2E-A05A-D09DAA73285C}"/>
    <cellStyle name="SAPBEXresItem 2 5" xfId="13534" xr:uid="{D6648685-DC79-4FD9-ACA3-12B49A2D7AA5}"/>
    <cellStyle name="SAPBEXresItem 2 6" xfId="13535" xr:uid="{B445BF26-F020-424C-B7C4-7CDF271C5919}"/>
    <cellStyle name="SAPBEXresItem 20" xfId="13536" xr:uid="{AEE924FA-A1F7-4438-9E26-A6C660C232C0}"/>
    <cellStyle name="SAPBEXresItem 21" xfId="13537" xr:uid="{ABD5B97D-6B91-47ED-8C09-1082C6BEC870}"/>
    <cellStyle name="SAPBEXresItem 22" xfId="13538" xr:uid="{A903F946-E7AF-435E-8E2D-0FFEFBF89B1B}"/>
    <cellStyle name="SAPBEXresItem 23" xfId="13539" xr:uid="{9F22AFA4-A482-4F17-A517-37D0972AD36D}"/>
    <cellStyle name="SAPBEXresItem 24" xfId="13540" xr:uid="{656A34D3-8EDC-46EB-9C75-B22C6FF373FD}"/>
    <cellStyle name="SAPBEXresItem 3" xfId="13541" xr:uid="{9C52F3E7-6C2E-44DA-8C7D-607D1ABE1832}"/>
    <cellStyle name="SAPBEXresItem 3 2" xfId="13542" xr:uid="{E3D30F9A-010D-44B2-A5A9-A9C66E77A4BF}"/>
    <cellStyle name="SAPBEXresItem 3 2 2" xfId="13543" xr:uid="{0F880DCE-D4DC-402C-A732-A65CC2340E6D}"/>
    <cellStyle name="SAPBEXresItem 3 2 2 2" xfId="13544" xr:uid="{1C8635CF-F1CB-4E92-BC8A-700C7DDB2F8D}"/>
    <cellStyle name="SAPBEXresItem 3 2 3" xfId="13545" xr:uid="{FBA88BDA-C25F-4AD4-8CF4-7F15682F6E39}"/>
    <cellStyle name="SAPBEXresItem 3 3" xfId="13546" xr:uid="{6DF5C756-21B5-413A-B907-E0C3D5C4F240}"/>
    <cellStyle name="SAPBEXresItem 3 3 2" xfId="13547" xr:uid="{F7CF8826-2626-44A7-8F75-DB1F681B73DA}"/>
    <cellStyle name="SAPBEXresItem 3 4" xfId="13548" xr:uid="{F597A538-63F2-48F3-879D-D524996354AB}"/>
    <cellStyle name="SAPBEXresItem 4" xfId="13549" xr:uid="{EBC19246-15C7-4416-B568-78CC99DEC203}"/>
    <cellStyle name="SAPBEXresItem 4 2" xfId="13550" xr:uid="{D92AF661-734C-40AA-9DAE-1A204A834AED}"/>
    <cellStyle name="SAPBEXresItem 4 2 2" xfId="13551" xr:uid="{8BCB0358-6D9A-4338-B15E-578E45CA3EE5}"/>
    <cellStyle name="SAPBEXresItem 4 3" xfId="13552" xr:uid="{CF512A30-3E62-44DB-9CBB-6A90F8AA94A2}"/>
    <cellStyle name="SAPBEXresItem 5" xfId="13553" xr:uid="{2EB61A09-45AC-48C6-BB4D-90560560ED53}"/>
    <cellStyle name="SAPBEXresItem 5 2" xfId="13554" xr:uid="{ECEF3E79-331E-45CE-8CF4-E7C73AC0DC44}"/>
    <cellStyle name="SAPBEXresItem 5 2 2" xfId="13555" xr:uid="{438CB58B-E428-40B3-9647-CECE0783E2DD}"/>
    <cellStyle name="SAPBEXresItem 5 3" xfId="13556" xr:uid="{985510F4-9BBA-4FE8-93C8-7ACFDD840470}"/>
    <cellStyle name="SAPBEXresItem 6" xfId="13557" xr:uid="{DE1E04D0-609B-46DF-ABE4-B9BC0779CB04}"/>
    <cellStyle name="SAPBEXresItem 6 2" xfId="13558" xr:uid="{DDBE8217-2E52-4278-96C6-2EC4BCA784E9}"/>
    <cellStyle name="SAPBEXresItem 7" xfId="13559" xr:uid="{5BB5F896-C2A0-4FAA-A364-9D8DC21785EF}"/>
    <cellStyle name="SAPBEXresItem 8" xfId="13560" xr:uid="{6D56DD5A-6D92-4B74-B109-BF069F932D99}"/>
    <cellStyle name="SAPBEXresItem 9" xfId="13561" xr:uid="{0AB9EAB3-6B89-4C97-AE8B-F65E067FC5F0}"/>
    <cellStyle name="SAPBEXresItemX" xfId="13562" xr:uid="{2AC07F6D-8902-4151-A8FF-A29C111655AE}"/>
    <cellStyle name="SAPBEXresItemX 10" xfId="13563" xr:uid="{13D627A5-146A-4B11-B31B-510558C11C82}"/>
    <cellStyle name="SAPBEXresItemX 11" xfId="13564" xr:uid="{158F1608-7A18-4C63-91CF-8DB84EC9EED7}"/>
    <cellStyle name="SAPBEXresItemX 12" xfId="13565" xr:uid="{AA751299-ABA5-475C-A334-F826B69CE0F0}"/>
    <cellStyle name="SAPBEXresItemX 13" xfId="13566" xr:uid="{606AC85B-107D-4564-9853-DBE8A696BA2E}"/>
    <cellStyle name="SAPBEXresItemX 14" xfId="13567" xr:uid="{50D21928-3171-48C8-92DD-FFDA54AFF7E5}"/>
    <cellStyle name="SAPBEXresItemX 15" xfId="13568" xr:uid="{112A8F46-C801-45C8-9EA5-38B5E34E84B7}"/>
    <cellStyle name="SAPBEXresItemX 16" xfId="13569" xr:uid="{1CCE7BCF-4656-4C66-BB85-131DB14A610B}"/>
    <cellStyle name="SAPBEXresItemX 17" xfId="13570" xr:uid="{BE8803C7-E0B5-4AF3-AA41-D38761CB64D9}"/>
    <cellStyle name="SAPBEXresItemX 18" xfId="13571" xr:uid="{07B9EE06-B0F6-4605-BEC5-B89FEB17BB5C}"/>
    <cellStyle name="SAPBEXresItemX 19" xfId="13572" xr:uid="{0B825F57-01EA-4BC8-BC0D-ED0450265B59}"/>
    <cellStyle name="SAPBEXresItemX 2" xfId="13573" xr:uid="{94ED82EF-8209-4E21-83A6-FFC4D813A5C4}"/>
    <cellStyle name="SAPBEXresItemX 2 2" xfId="13574" xr:uid="{A665AD00-B676-43F4-BE69-C94F35C915C2}"/>
    <cellStyle name="SAPBEXresItemX 2 2 2" xfId="13575" xr:uid="{3E852978-7C78-464F-983E-684B2F8BDB31}"/>
    <cellStyle name="SAPBEXresItemX 2 2 2 2" xfId="13576" xr:uid="{016F8D43-41D7-4CA4-A53B-CE0351AE320D}"/>
    <cellStyle name="SAPBEXresItemX 2 2 3" xfId="13577" xr:uid="{6D7DD722-168F-40DD-B479-F90F526595DD}"/>
    <cellStyle name="SAPBEXresItemX 2 3" xfId="13578" xr:uid="{1673E1B9-FF41-4DAC-BB59-A7D9014427B7}"/>
    <cellStyle name="SAPBEXresItemX 2 3 2" xfId="13579" xr:uid="{0B5F44E1-E36A-48C7-9A16-B0C5230C5BB4}"/>
    <cellStyle name="SAPBEXresItemX 2 4" xfId="13580" xr:uid="{F7E57407-2075-4E92-98EC-192F73F517BD}"/>
    <cellStyle name="SAPBEXresItemX 2 5" xfId="13581" xr:uid="{776AA1DB-C433-41D5-B633-140D85549DA6}"/>
    <cellStyle name="SAPBEXresItemX 2 6" xfId="13582" xr:uid="{D33786E3-8CEA-4A60-BCC6-6E318155A863}"/>
    <cellStyle name="SAPBEXresItemX 20" xfId="13583" xr:uid="{00437376-54F5-43C0-9F83-417B0B812737}"/>
    <cellStyle name="SAPBEXresItemX 21" xfId="13584" xr:uid="{07B974E4-204B-47BD-A449-5A4C3A401326}"/>
    <cellStyle name="SAPBEXresItemX 22" xfId="13585" xr:uid="{17F732BA-47CE-4B49-9CF0-06FF8F84FB6F}"/>
    <cellStyle name="SAPBEXresItemX 23" xfId="13586" xr:uid="{88FD4C79-2E19-4B67-8438-13ADC5FC830E}"/>
    <cellStyle name="SAPBEXresItemX 24" xfId="13587" xr:uid="{3A83501B-98D5-4241-AF69-184BF6F43AF2}"/>
    <cellStyle name="SAPBEXresItemX 3" xfId="13588" xr:uid="{33CF3DEF-BFBB-4826-9D2B-1AEEE109409A}"/>
    <cellStyle name="SAPBEXresItemX 3 2" xfId="13589" xr:uid="{D4CE8143-45A3-4B5E-A833-C931BC4D5B25}"/>
    <cellStyle name="SAPBEXresItemX 3 2 2" xfId="13590" xr:uid="{4DA1810F-0504-49A4-86FB-A208FA04A6BF}"/>
    <cellStyle name="SAPBEXresItemX 3 2 2 2" xfId="13591" xr:uid="{B9F749C5-6079-495E-81A9-315F3EFEC399}"/>
    <cellStyle name="SAPBEXresItemX 3 2 3" xfId="13592" xr:uid="{97B3C8D0-CD31-4822-86E2-DE7BA5A06A06}"/>
    <cellStyle name="SAPBEXresItemX 3 3" xfId="13593" xr:uid="{55B357ED-63B2-4960-9384-A6CD0D91FAC7}"/>
    <cellStyle name="SAPBEXresItemX 3 3 2" xfId="13594" xr:uid="{F50910A0-7C35-46DB-9EA8-A7E2DCBD34C6}"/>
    <cellStyle name="SAPBEXresItemX 3 4" xfId="13595" xr:uid="{B06CA219-DE60-42EC-B399-A3F0435E69D4}"/>
    <cellStyle name="SAPBEXresItemX 4" xfId="13596" xr:uid="{17C13D86-5582-46EA-BCEC-8F46A9C53D80}"/>
    <cellStyle name="SAPBEXresItemX 4 2" xfId="13597" xr:uid="{B21C2DD0-8951-459F-87D8-60392FC45C52}"/>
    <cellStyle name="SAPBEXresItemX 4 2 2" xfId="13598" xr:uid="{0143BF5E-E104-48A4-A5C0-CC582C7C694B}"/>
    <cellStyle name="SAPBEXresItemX 4 3" xfId="13599" xr:uid="{243ACE65-1DE7-44E9-A52F-D9AA5794DB65}"/>
    <cellStyle name="SAPBEXresItemX 5" xfId="13600" xr:uid="{496F630E-A59C-4816-AEAB-14F8F97B0F79}"/>
    <cellStyle name="SAPBEXresItemX 5 2" xfId="13601" xr:uid="{EB96C5B0-9D1F-4EC6-8C2A-97A25F7877D8}"/>
    <cellStyle name="SAPBEXresItemX 5 2 2" xfId="13602" xr:uid="{3CC81764-E055-4A0D-A608-2ACB100DA52C}"/>
    <cellStyle name="SAPBEXresItemX 5 3" xfId="13603" xr:uid="{DF6CC5B0-DFD2-4B95-B99F-3E10EC63BDB8}"/>
    <cellStyle name="SAPBEXresItemX 6" xfId="13604" xr:uid="{A210081C-F653-4700-8362-2CBD85879B11}"/>
    <cellStyle name="SAPBEXresItemX 6 2" xfId="13605" xr:uid="{A0EB6545-51B5-4B4D-B026-8EA04FDE6313}"/>
    <cellStyle name="SAPBEXresItemX 7" xfId="13606" xr:uid="{75F96729-AC61-4B10-A64C-220A9288F97E}"/>
    <cellStyle name="SAPBEXresItemX 8" xfId="13607" xr:uid="{130D48F0-20CF-4DAD-B33A-131082DC81B4}"/>
    <cellStyle name="SAPBEXresItemX 9" xfId="13608" xr:uid="{4FF41542-40FC-417A-A91D-DA4296567D6F}"/>
    <cellStyle name="SAPBEXstdData" xfId="13609" xr:uid="{1760C7D9-FBC9-4D82-AEA8-CF4D4F103E42}"/>
    <cellStyle name="SAPBEXstdData 10" xfId="13610" xr:uid="{67C19B91-410F-4EE8-836B-4E986BF11C30}"/>
    <cellStyle name="SAPBEXstdData 11" xfId="13611" xr:uid="{9DE89CF4-29B4-4D5E-9598-5B3FEEC3126B}"/>
    <cellStyle name="SAPBEXstdData 12" xfId="13612" xr:uid="{DCE94697-14B1-4351-BB51-13B6505ABC2D}"/>
    <cellStyle name="SAPBEXstdData 13" xfId="13613" xr:uid="{5AD47D57-93D3-4975-AB93-FB6BB4096804}"/>
    <cellStyle name="SAPBEXstdData 14" xfId="13614" xr:uid="{2B585765-F1C9-403E-97DD-8A90BF5F97F0}"/>
    <cellStyle name="SAPBEXstdData 15" xfId="13615" xr:uid="{1BBFD48A-709B-4E7D-8B3D-087D1B796E64}"/>
    <cellStyle name="SAPBEXstdData 16" xfId="13616" xr:uid="{0D65942A-40B4-4025-832E-6505FA10329E}"/>
    <cellStyle name="SAPBEXstdData 17" xfId="13617" xr:uid="{44AFED69-0ED8-460C-B02C-145F9AF4DD66}"/>
    <cellStyle name="SAPBEXstdData 18" xfId="13618" xr:uid="{0E462B3F-CE2D-4A54-ACF0-48E265239DF0}"/>
    <cellStyle name="SAPBEXstdData 19" xfId="13619" xr:uid="{7B428C71-9098-4ADD-9FB5-82714AF415ED}"/>
    <cellStyle name="SAPBEXstdData 2" xfId="13620" xr:uid="{628873EC-008A-4BA5-9100-5F948E0A23A9}"/>
    <cellStyle name="SAPBEXstdData 2 2" xfId="13621" xr:uid="{EF0C1B5C-F11D-443D-9645-6B23701A0241}"/>
    <cellStyle name="SAPBEXstdData 2 2 2" xfId="13622" xr:uid="{98A12082-7E11-4CAC-ABF0-492E644A5EC3}"/>
    <cellStyle name="SAPBEXstdData 2 2 2 2" xfId="13623" xr:uid="{EE220EA9-7911-4E9C-8103-FFC1AC7465F7}"/>
    <cellStyle name="SAPBEXstdData 2 2 3" xfId="13624" xr:uid="{C39E32AB-32FD-49C7-ABB2-313656176D71}"/>
    <cellStyle name="SAPBEXstdData 2 3" xfId="13625" xr:uid="{30AEAB6E-C551-4154-84F5-538AF2C10B7E}"/>
    <cellStyle name="SAPBEXstdData 2 3 2" xfId="13626" xr:uid="{E30EC45A-3F5E-4B7E-9A2E-244533F0A4BC}"/>
    <cellStyle name="SAPBEXstdData 2 4" xfId="13627" xr:uid="{D5B421F8-2AB6-4684-BBD8-F4DE8FC65804}"/>
    <cellStyle name="SAPBEXstdData 2 5" xfId="13628" xr:uid="{7B694B6C-0E13-4C7E-9A35-D7FE20114C82}"/>
    <cellStyle name="SAPBEXstdData 2 6" xfId="13629" xr:uid="{DE870680-F65E-4D42-9C1B-B64BE234F48B}"/>
    <cellStyle name="SAPBEXstdData 20" xfId="13630" xr:uid="{557697B0-395A-4CC2-9722-131BC5939C2F}"/>
    <cellStyle name="SAPBEXstdData 21" xfId="13631" xr:uid="{3D7F63B5-6F39-4488-B7FE-F17316148C4A}"/>
    <cellStyle name="SAPBEXstdData 22" xfId="13632" xr:uid="{E874733A-C3A3-4235-B3BE-B558C3F138EB}"/>
    <cellStyle name="SAPBEXstdData 23" xfId="13633" xr:uid="{400A57D4-4DD5-4882-BCDD-4FC42D858346}"/>
    <cellStyle name="SAPBEXstdData 24" xfId="13634" xr:uid="{EB1FAAFE-9448-48F6-967B-208B7D8C5C50}"/>
    <cellStyle name="SAPBEXstdData 3" xfId="13635" xr:uid="{703B016F-EBDC-4F57-9902-3F593A0A193C}"/>
    <cellStyle name="SAPBEXstdData 3 2" xfId="13636" xr:uid="{8C9CBEA4-2A07-4D2C-A50B-D01540A5A47E}"/>
    <cellStyle name="SAPBEXstdData 3 2 2" xfId="13637" xr:uid="{186EA3B5-2A50-4EA0-85B5-5777693C1670}"/>
    <cellStyle name="SAPBEXstdData 3 2 2 2" xfId="13638" xr:uid="{0AC77A0B-1CC7-493E-88A4-5369D70ADEEE}"/>
    <cellStyle name="SAPBEXstdData 3 2 3" xfId="13639" xr:uid="{439AAF8D-4EA9-4C6D-83CB-4CF860A9D5F2}"/>
    <cellStyle name="SAPBEXstdData 3 3" xfId="13640" xr:uid="{8FD67657-B064-405C-84FA-6CC4ABC5E71F}"/>
    <cellStyle name="SAPBEXstdData 3 3 2" xfId="13641" xr:uid="{6018FA82-5ECE-49BF-A423-3493E5969B8B}"/>
    <cellStyle name="SAPBEXstdData 3 4" xfId="13642" xr:uid="{EE89C583-3CBE-4030-89A5-CCA4F775B24F}"/>
    <cellStyle name="SAPBEXstdData 4" xfId="13643" xr:uid="{14748B38-E9C1-4288-9305-CDD1652BA69E}"/>
    <cellStyle name="SAPBEXstdData 4 2" xfId="13644" xr:uid="{89BC4C81-69CF-4E90-8822-3CD3996F1BA3}"/>
    <cellStyle name="SAPBEXstdData 4 2 2" xfId="13645" xr:uid="{CF18815D-9681-4D6F-BA32-A9CDE7ACA2E4}"/>
    <cellStyle name="SAPBEXstdData 4 3" xfId="13646" xr:uid="{2894678F-8EE8-472B-AFF7-FA250B53235D}"/>
    <cellStyle name="SAPBEXstdData 5" xfId="13647" xr:uid="{D8D28642-C34C-4E4C-B798-B6B26D4897E7}"/>
    <cellStyle name="SAPBEXstdData 5 2" xfId="13648" xr:uid="{DEEF9E69-8A37-49A4-A754-638A8B5D02F0}"/>
    <cellStyle name="SAPBEXstdData 5 2 2" xfId="13649" xr:uid="{35B1D7AB-2A36-464A-B4D0-CA2638F6E0FA}"/>
    <cellStyle name="SAPBEXstdData 5 3" xfId="13650" xr:uid="{CB3B7611-E7B7-4AD2-9A33-63CD416C1052}"/>
    <cellStyle name="SAPBEXstdData 6" xfId="13651" xr:uid="{C2FA298C-ACA3-4BD0-8E8F-C141AF2BB5E5}"/>
    <cellStyle name="SAPBEXstdData 6 2" xfId="13652" xr:uid="{69BD4288-AB7E-45AC-B15D-0D7AE4399073}"/>
    <cellStyle name="SAPBEXstdData 7" xfId="13653" xr:uid="{A61F8AC3-96EA-4169-8DEB-2AEF1B188416}"/>
    <cellStyle name="SAPBEXstdData 8" xfId="13654" xr:uid="{63EEAF8C-5490-4348-B443-12A27BAD9E8F}"/>
    <cellStyle name="SAPBEXstdData 9" xfId="13655" xr:uid="{5392DC20-EF25-4178-AEB5-27F1226B0F86}"/>
    <cellStyle name="SAPBEXstdDataEmph" xfId="13656" xr:uid="{09C4BE9D-CBAB-41DA-ABD9-DCC3FBE088E7}"/>
    <cellStyle name="SAPBEXstdDataEmph 10" xfId="13657" xr:uid="{2F3115DA-BDE9-492F-9BE1-51B0CA014C96}"/>
    <cellStyle name="SAPBEXstdDataEmph 11" xfId="13658" xr:uid="{A6BE5C49-481B-4A9A-A163-8F152ACF3FA7}"/>
    <cellStyle name="SAPBEXstdDataEmph 12" xfId="13659" xr:uid="{E71E4E64-8206-4102-A861-B531DAB5222F}"/>
    <cellStyle name="SAPBEXstdDataEmph 13" xfId="13660" xr:uid="{F314BE66-2FA5-47DD-B35D-C0873A0E34B1}"/>
    <cellStyle name="SAPBEXstdDataEmph 14" xfId="13661" xr:uid="{6AE0591E-65FB-4E66-82CE-6AB6407042B6}"/>
    <cellStyle name="SAPBEXstdDataEmph 15" xfId="13662" xr:uid="{6AACDB04-DF56-4CE6-83B6-F87224DEAFE9}"/>
    <cellStyle name="SAPBEXstdDataEmph 16" xfId="13663" xr:uid="{C3214228-A9AE-4986-B53C-2A77737EE60C}"/>
    <cellStyle name="SAPBEXstdDataEmph 17" xfId="13664" xr:uid="{18F3EBD2-5583-456E-8790-CC02B6EFB86D}"/>
    <cellStyle name="SAPBEXstdDataEmph 18" xfId="13665" xr:uid="{3330B424-EBDE-49BB-BDBD-CA4825D60206}"/>
    <cellStyle name="SAPBEXstdDataEmph 19" xfId="13666" xr:uid="{13E6C954-8948-42D9-A764-5778A564DA43}"/>
    <cellStyle name="SAPBEXstdDataEmph 2" xfId="13667" xr:uid="{652CC3D0-D50C-4180-A7AF-2E6BE8793561}"/>
    <cellStyle name="SAPBEXstdDataEmph 2 2" xfId="13668" xr:uid="{ADB43648-9530-41B2-B402-A90F96636ABA}"/>
    <cellStyle name="SAPBEXstdDataEmph 2 2 2" xfId="13669" xr:uid="{D9268456-785C-4A1C-931E-9CE6B329A15A}"/>
    <cellStyle name="SAPBEXstdDataEmph 2 2 2 2" xfId="13670" xr:uid="{FD2EEED8-EC58-4BB5-A871-DC4226BAF7A8}"/>
    <cellStyle name="SAPBEXstdDataEmph 2 2 3" xfId="13671" xr:uid="{114B3EB3-DD31-4394-99DB-CAA1DC74DBCB}"/>
    <cellStyle name="SAPBEXstdDataEmph 2 3" xfId="13672" xr:uid="{63D2C958-8946-42F7-95F6-2CFE192EC6BC}"/>
    <cellStyle name="SAPBEXstdDataEmph 2 3 2" xfId="13673" xr:uid="{ED7391DF-9E48-4F0B-878B-FFCEECEC631A}"/>
    <cellStyle name="SAPBEXstdDataEmph 2 4" xfId="13674" xr:uid="{9B78F0AF-38D0-4AEE-A303-A87CAAA6834E}"/>
    <cellStyle name="SAPBEXstdDataEmph 2 5" xfId="13675" xr:uid="{F2384CFB-CF79-4EFA-99BD-6931F4ED60A4}"/>
    <cellStyle name="SAPBEXstdDataEmph 2 6" xfId="13676" xr:uid="{719905DC-D9D6-4FE2-BAFD-C6544CAC7EEF}"/>
    <cellStyle name="SAPBEXstdDataEmph 20" xfId="13677" xr:uid="{D0CE0471-54AE-451C-8620-A88E0E8C2EF5}"/>
    <cellStyle name="SAPBEXstdDataEmph 21" xfId="13678" xr:uid="{14374EC7-F47A-4A4E-952A-AA850F7E2A42}"/>
    <cellStyle name="SAPBEXstdDataEmph 22" xfId="13679" xr:uid="{5EF035AF-93D9-4669-B9FC-3F44646D5FF3}"/>
    <cellStyle name="SAPBEXstdDataEmph 23" xfId="13680" xr:uid="{65DD58F3-7546-40E7-87BD-3EEAD6818319}"/>
    <cellStyle name="SAPBEXstdDataEmph 24" xfId="13681" xr:uid="{7C163BA3-FAD3-4382-9864-2886CF9CE38E}"/>
    <cellStyle name="SAPBEXstdDataEmph 3" xfId="13682" xr:uid="{57A1DC92-AEAE-4256-BEF7-A36720D3D78D}"/>
    <cellStyle name="SAPBEXstdDataEmph 3 2" xfId="13683" xr:uid="{86280A19-712E-4373-88EC-0EBC12893BF6}"/>
    <cellStyle name="SAPBEXstdDataEmph 3 2 2" xfId="13684" xr:uid="{3A34D155-E4F4-4626-AFC3-44F3F760516F}"/>
    <cellStyle name="SAPBEXstdDataEmph 3 2 2 2" xfId="13685" xr:uid="{230FBD85-8675-4D2F-84E7-6E86B9949046}"/>
    <cellStyle name="SAPBEXstdDataEmph 3 2 3" xfId="13686" xr:uid="{38303EE2-3AB3-4287-8313-9230998078E8}"/>
    <cellStyle name="SAPBEXstdDataEmph 3 3" xfId="13687" xr:uid="{922ABAED-BF54-48CD-B1B6-56C21763AFF7}"/>
    <cellStyle name="SAPBEXstdDataEmph 3 3 2" xfId="13688" xr:uid="{08F1D131-66B5-40A3-A7C4-D01C9598AE17}"/>
    <cellStyle name="SAPBEXstdDataEmph 3 4" xfId="13689" xr:uid="{A07A9E1C-351A-4E25-87F7-E1D50C60BA88}"/>
    <cellStyle name="SAPBEXstdDataEmph 4" xfId="13690" xr:uid="{A5043138-C087-455F-8496-C458496CEA13}"/>
    <cellStyle name="SAPBEXstdDataEmph 4 2" xfId="13691" xr:uid="{9FA18244-F525-4CE2-A100-96E8131AE59D}"/>
    <cellStyle name="SAPBEXstdDataEmph 4 2 2" xfId="13692" xr:uid="{A28892D1-21AE-4887-89D3-01168CF1D2EC}"/>
    <cellStyle name="SAPBEXstdDataEmph 4 3" xfId="13693" xr:uid="{78C70E55-DDCA-4ADB-A652-C0B1F9B8E3BA}"/>
    <cellStyle name="SAPBEXstdDataEmph 5" xfId="13694" xr:uid="{674CE9B6-A360-4CBC-A67B-86FEED831A7B}"/>
    <cellStyle name="SAPBEXstdDataEmph 5 2" xfId="13695" xr:uid="{C8DC12A0-E875-4F52-8D9D-2A3D4CB674EE}"/>
    <cellStyle name="SAPBEXstdDataEmph 5 2 2" xfId="13696" xr:uid="{D716C196-293B-4633-970A-8EE348BDAFD4}"/>
    <cellStyle name="SAPBEXstdDataEmph 5 3" xfId="13697" xr:uid="{A937191D-06CB-44AB-B05C-1371DE6198B1}"/>
    <cellStyle name="SAPBEXstdDataEmph 6" xfId="13698" xr:uid="{F3DA4DC2-AD15-4A76-AA2F-AFC5ED16454F}"/>
    <cellStyle name="SAPBEXstdDataEmph 6 2" xfId="13699" xr:uid="{F66EAD5A-3589-47B0-9E2C-0DB334236E58}"/>
    <cellStyle name="SAPBEXstdDataEmph 7" xfId="13700" xr:uid="{5F26C3C7-67E5-4750-89A9-8A9160A724AB}"/>
    <cellStyle name="SAPBEXstdDataEmph 8" xfId="13701" xr:uid="{A5807B75-1169-437D-81C4-0953A7DD2E53}"/>
    <cellStyle name="SAPBEXstdDataEmph 9" xfId="13702" xr:uid="{0964A044-8289-4828-8C0A-C26A9A2AA249}"/>
    <cellStyle name="SAPBEXstdItem" xfId="13703" xr:uid="{C5112776-B53C-4A70-A67C-6D26321859EC}"/>
    <cellStyle name="SAPBEXstdItem 10" xfId="13704" xr:uid="{FE05387A-0F21-4CB3-86B2-D0A9A64F3F76}"/>
    <cellStyle name="SAPBEXstdItem 11" xfId="13705" xr:uid="{1A5E4696-9A0A-480E-8C2D-2EE9582B9E5E}"/>
    <cellStyle name="SAPBEXstdItem 12" xfId="13706" xr:uid="{36F5CB6E-C973-4535-8AC2-F502CA7F814F}"/>
    <cellStyle name="SAPBEXstdItem 13" xfId="13707" xr:uid="{BAD09E7E-A656-4D03-A2E7-64970B6FF0AA}"/>
    <cellStyle name="SAPBEXstdItem 14" xfId="13708" xr:uid="{AA300D51-3A25-4928-8ECC-5A88EE2C3755}"/>
    <cellStyle name="SAPBEXstdItem 15" xfId="13709" xr:uid="{A62BCA60-CF98-4F23-AAD0-33D478B3258C}"/>
    <cellStyle name="SAPBEXstdItem 16" xfId="13710" xr:uid="{C7492B5F-FBF5-4AD2-91B3-2FDB650B1EEA}"/>
    <cellStyle name="SAPBEXstdItem 17" xfId="13711" xr:uid="{7EB77749-22F3-4CAF-85F7-CB2AA8321FA5}"/>
    <cellStyle name="SAPBEXstdItem 18" xfId="13712" xr:uid="{F59EE387-26AD-4EB4-B1B4-A9B5E16951F5}"/>
    <cellStyle name="SAPBEXstdItem 19" xfId="13713" xr:uid="{4483BEC2-E27B-4FBA-8746-744152966715}"/>
    <cellStyle name="SAPBEXstdItem 2" xfId="13714" xr:uid="{B1AA4D1C-D44D-4D79-AFD3-6F41566A13B3}"/>
    <cellStyle name="SAPBEXstdItem 2 2" xfId="13715" xr:uid="{EA827654-A1E8-4DD7-BCC6-AAA0BEA5281E}"/>
    <cellStyle name="SAPBEXstdItem 2 2 2" xfId="13716" xr:uid="{21488AE7-EFA4-4703-BC91-CB787D391C3F}"/>
    <cellStyle name="SAPBEXstdItem 2 2 2 2" xfId="13717" xr:uid="{966CA0D9-D38F-4847-8EBB-B58F4085E90F}"/>
    <cellStyle name="SAPBEXstdItem 2 2 3" xfId="13718" xr:uid="{2C13EB60-7DD9-4150-B649-D6211DB6B422}"/>
    <cellStyle name="SAPBEXstdItem 2 3" xfId="13719" xr:uid="{4A55D585-59E1-4947-9074-2F3AB8FA7853}"/>
    <cellStyle name="SAPBEXstdItem 2 3 2" xfId="13720" xr:uid="{A927AB3C-956E-4E20-A3D7-82F2B8B67534}"/>
    <cellStyle name="SAPBEXstdItem 2 4" xfId="13721" xr:uid="{88F2FC1A-40E2-4333-BAC9-8BE54D2E7F20}"/>
    <cellStyle name="SAPBEXstdItem 2 5" xfId="13722" xr:uid="{F2BF5A25-E2BF-4A98-A5BC-B93F3D08973B}"/>
    <cellStyle name="SAPBEXstdItem 2 6" xfId="13723" xr:uid="{A4764612-BBC4-4303-8DF7-FC9A8E7525F3}"/>
    <cellStyle name="SAPBEXstdItem 20" xfId="13724" xr:uid="{3F42AB17-0029-433E-A005-4C2325F48E30}"/>
    <cellStyle name="SAPBEXstdItem 21" xfId="13725" xr:uid="{1566C2C3-846C-4836-945C-3CDDE8222FC2}"/>
    <cellStyle name="SAPBEXstdItem 22" xfId="13726" xr:uid="{E57F3935-F35C-4F01-AC2C-1A0CD652AF38}"/>
    <cellStyle name="SAPBEXstdItem 23" xfId="13727" xr:uid="{EF7FE66D-8192-4C7F-93BC-1AFF10FFCD58}"/>
    <cellStyle name="SAPBEXstdItem 24" xfId="13728" xr:uid="{C4BA8440-69B2-4F0C-971C-3E9807F005E0}"/>
    <cellStyle name="SAPBEXstdItem 3" xfId="13729" xr:uid="{C757D697-5579-442A-833E-8C180575A369}"/>
    <cellStyle name="SAPBEXstdItem 3 2" xfId="13730" xr:uid="{430AF454-8EC1-4876-AF91-CE5315F2AD83}"/>
    <cellStyle name="SAPBEXstdItem 3 2 2" xfId="13731" xr:uid="{8BAB58D6-D69C-4D3B-815F-8A3FDEDDDA1C}"/>
    <cellStyle name="SAPBEXstdItem 3 2 2 2" xfId="13732" xr:uid="{6F07F7D3-832E-4725-AD75-8C4EE71C1996}"/>
    <cellStyle name="SAPBEXstdItem 3 2 3" xfId="13733" xr:uid="{38703346-2D11-482A-BCDC-F59AD32FB40E}"/>
    <cellStyle name="SAPBEXstdItem 3 3" xfId="13734" xr:uid="{D3BB57CA-CB8B-48B1-BD16-17A38D60D8C2}"/>
    <cellStyle name="SAPBEXstdItem 3 3 2" xfId="13735" xr:uid="{46C41055-484C-4C86-A93D-00B0A70077D8}"/>
    <cellStyle name="SAPBEXstdItem 3 4" xfId="13736" xr:uid="{432CD890-3DF5-4054-960D-EAC4536F74B3}"/>
    <cellStyle name="SAPBEXstdItem 4" xfId="13737" xr:uid="{A004B406-901B-4026-8FFD-D49B1F287FD2}"/>
    <cellStyle name="SAPBEXstdItem 4 2" xfId="13738" xr:uid="{FFACCD11-ED2E-42A9-9EF6-6CA2C7C0CB01}"/>
    <cellStyle name="SAPBEXstdItem 4 2 2" xfId="13739" xr:uid="{CBDECD8C-8EC4-4089-A90D-556425F81066}"/>
    <cellStyle name="SAPBEXstdItem 4 3" xfId="13740" xr:uid="{E5D1CB2E-141A-4B77-ABA4-746EBE214720}"/>
    <cellStyle name="SAPBEXstdItem 5" xfId="13741" xr:uid="{2D303566-4520-47C8-99B4-404D2AA267A7}"/>
    <cellStyle name="SAPBEXstdItem 5 2" xfId="13742" xr:uid="{9B7E1627-3183-4375-A7ED-F13D9F97597E}"/>
    <cellStyle name="SAPBEXstdItem 5 2 2" xfId="13743" xr:uid="{8DE3A44E-0ED3-47C6-AF48-73C58C878CBA}"/>
    <cellStyle name="SAPBEXstdItem 5 3" xfId="13744" xr:uid="{D59D1267-134E-42D3-A727-512EA6110EB3}"/>
    <cellStyle name="SAPBEXstdItem 50" xfId="13745" xr:uid="{09F87EDE-1C24-4F0D-9856-EFE3C08BDBC6}"/>
    <cellStyle name="SAPBEXstdItem 50 10" xfId="13746" xr:uid="{37CD4E09-7B1D-4E57-B813-7389C1770171}"/>
    <cellStyle name="SAPBEXstdItem 50 10 2" xfId="13747" xr:uid="{C49E4DF5-9494-423B-9FBE-C903D8524BFF}"/>
    <cellStyle name="SAPBEXstdItem 50 11" xfId="13748" xr:uid="{7DD9F6FB-CEF7-4D91-A7AF-89BAD7DE1D87}"/>
    <cellStyle name="SAPBEXstdItem 50 2" xfId="13749" xr:uid="{34EE2E73-414E-4DF6-8D44-7B09294E05D9}"/>
    <cellStyle name="SAPBEXstdItem 50 2 2" xfId="13750" xr:uid="{8E8F1029-B3AC-49D6-80BD-A9B0E4ABD62E}"/>
    <cellStyle name="SAPBEXstdItem 50 2 2 2" xfId="13751" xr:uid="{3CF8094D-5400-49F2-91AA-F6F38066E8CF}"/>
    <cellStyle name="SAPBEXstdItem 50 2 3" xfId="13752" xr:uid="{A3F961C1-B3C6-46DA-8022-2750B8139404}"/>
    <cellStyle name="SAPBEXstdItem 50 2 4" xfId="13753" xr:uid="{F321F162-70F8-4A08-ACA9-C898D904D99C}"/>
    <cellStyle name="SAPBEXstdItem 50 3" xfId="13754" xr:uid="{46228785-E451-48C3-A00F-BDEF3375177F}"/>
    <cellStyle name="SAPBEXstdItem 50 3 2" xfId="13755" xr:uid="{4055F2E8-AA0C-4715-B4A9-DE1105D066AA}"/>
    <cellStyle name="SAPBEXstdItem 50 3 2 2" xfId="13756" xr:uid="{D9E32E53-8AD9-467E-BC02-7510E9EB3F1E}"/>
    <cellStyle name="SAPBEXstdItem 50 3 3" xfId="13757" xr:uid="{865C524D-790A-4B4C-9205-5C2CAA66B607}"/>
    <cellStyle name="SAPBEXstdItem 50 3 4" xfId="13758" xr:uid="{B0B34B91-4F6A-4AF3-B741-2A0CA16FF0D3}"/>
    <cellStyle name="SAPBEXstdItem 50 4" xfId="13759" xr:uid="{14FD943B-1600-40B8-A62B-202139BEF5F0}"/>
    <cellStyle name="SAPBEXstdItem 50 4 2" xfId="13760" xr:uid="{F9B9FB7B-EC79-4E10-A09D-98536B63D720}"/>
    <cellStyle name="SAPBEXstdItem 50 4 2 2" xfId="13761" xr:uid="{7942A517-BD24-470B-8994-983BE710ECD1}"/>
    <cellStyle name="SAPBEXstdItem 50 4 3" xfId="13762" xr:uid="{0578C8E4-58C4-4DC0-A6C6-68AF962616A0}"/>
    <cellStyle name="SAPBEXstdItem 50 4 4" xfId="13763" xr:uid="{6A75EEDD-AC49-41DA-8F7F-B18580C3B5E5}"/>
    <cellStyle name="SAPBEXstdItem 50 5" xfId="13764" xr:uid="{EB36FDF3-CDDC-4FFE-81C1-7C6D0B61FECD}"/>
    <cellStyle name="SAPBEXstdItem 50 5 2" xfId="13765" xr:uid="{79B8C51F-8800-4A6C-9EC8-1EC59C97984D}"/>
    <cellStyle name="SAPBEXstdItem 50 5 2 2" xfId="13766" xr:uid="{9136D5B5-988A-4F3C-82B5-A3420FCD667E}"/>
    <cellStyle name="SAPBEXstdItem 50 5 3" xfId="13767" xr:uid="{DB16F18F-7A8B-4147-899C-44FEB729840F}"/>
    <cellStyle name="SAPBEXstdItem 50 5 4" xfId="13768" xr:uid="{04DC8ED8-9D7D-4C4D-91C1-6D995361C877}"/>
    <cellStyle name="SAPBEXstdItem 50 6" xfId="13769" xr:uid="{19826A0C-67F6-4B1A-A1AC-82261CBAA9E9}"/>
    <cellStyle name="SAPBEXstdItem 50 6 2" xfId="13770" xr:uid="{2CBFEA24-83C1-46F7-820E-9CCBF6D78884}"/>
    <cellStyle name="SAPBEXstdItem 50 6 2 2" xfId="13771" xr:uid="{18AA9533-CAE2-42C6-BF88-B62C427033A4}"/>
    <cellStyle name="SAPBEXstdItem 50 6 3" xfId="13772" xr:uid="{60A1DCD7-466C-4C47-84F3-F2BE3913FB55}"/>
    <cellStyle name="SAPBEXstdItem 50 6 4" xfId="13773" xr:uid="{55BF0B1F-D8EB-4930-AA17-51E961047E69}"/>
    <cellStyle name="SAPBEXstdItem 50 7" xfId="13774" xr:uid="{A997900F-8F82-467A-8108-D60C31B020B8}"/>
    <cellStyle name="SAPBEXstdItem 50 7 2" xfId="13775" xr:uid="{B83B0A2D-5E76-4797-A8F2-0EBE9B1D794A}"/>
    <cellStyle name="SAPBEXstdItem 50 7 2 2" xfId="13776" xr:uid="{3F8AA947-C376-440D-87BC-AD0F0520D549}"/>
    <cellStyle name="SAPBEXstdItem 50 7 3" xfId="13777" xr:uid="{1B7DA59F-FCA5-44E2-B91C-AED148FA3804}"/>
    <cellStyle name="SAPBEXstdItem 50 7 4" xfId="13778" xr:uid="{13D780E9-84C7-4A9D-A025-0029EC9090D9}"/>
    <cellStyle name="SAPBEXstdItem 50 8" xfId="13779" xr:uid="{4BF2FBDA-0816-44B5-8CE3-A72BD38249BC}"/>
    <cellStyle name="SAPBEXstdItem 50 8 2" xfId="13780" xr:uid="{C46AF3DC-0E7A-4DE4-8751-72E02E40AABE}"/>
    <cellStyle name="SAPBEXstdItem 50 8 2 2" xfId="13781" xr:uid="{07288FD9-BEA2-4EEA-A586-94EDBF392B6C}"/>
    <cellStyle name="SAPBEXstdItem 50 8 3" xfId="13782" xr:uid="{2E8CC351-CAA9-42C0-A39D-E8DDCC0C7FE4}"/>
    <cellStyle name="SAPBEXstdItem 50 8 4" xfId="13783" xr:uid="{6E42BF77-ABA0-4503-82B0-119D985B4D97}"/>
    <cellStyle name="SAPBEXstdItem 50 9" xfId="13784" xr:uid="{7437BBF8-0BFA-4E78-98CD-D76C8617A60F}"/>
    <cellStyle name="SAPBEXstdItem 50 9 2" xfId="13785" xr:uid="{CC5189C9-553C-4DEE-B150-67A6F3689D60}"/>
    <cellStyle name="SAPBEXstdItem 50 9 2 2" xfId="13786" xr:uid="{7937D786-2E49-42B6-BFE3-A70B8A8373C1}"/>
    <cellStyle name="SAPBEXstdItem 50 9 3" xfId="13787" xr:uid="{5C4F3FD0-BD07-47CB-8260-670838580A3A}"/>
    <cellStyle name="SAPBEXstdItem 50 9 4" xfId="13788" xr:uid="{D9575857-D11D-4CE2-B1F6-C3710EBFA3CF}"/>
    <cellStyle name="SAPBEXstdItem 6" xfId="13789" xr:uid="{8FA4E81E-9C73-4357-8AFD-9299207D73BE}"/>
    <cellStyle name="SAPBEXstdItem 6 2" xfId="13790" xr:uid="{6799A88E-E7C0-45F5-8EBD-D3671FF2EEFB}"/>
    <cellStyle name="SAPBEXstdItem 7" xfId="13791" xr:uid="{5F04460B-7201-49A1-BC17-BE60341CF8A3}"/>
    <cellStyle name="SAPBEXstdItem 8" xfId="13792" xr:uid="{0EF8735E-0B4D-4D7C-910A-5EE67D240B9C}"/>
    <cellStyle name="SAPBEXstdItem 9" xfId="13793" xr:uid="{AF71E074-E4A6-4CB4-B08C-53BA841DE6D4}"/>
    <cellStyle name="SAPBEXstdItemX" xfId="13794" xr:uid="{B8972936-19AE-4878-BBA1-A399F65B1E71}"/>
    <cellStyle name="SAPBEXstdItemX 10" xfId="13795" xr:uid="{9D6F4D70-AAF2-443A-9BBC-22A0962B3181}"/>
    <cellStyle name="SAPBEXstdItemX 11" xfId="13796" xr:uid="{CB2BB6C7-A106-4239-9559-7F7047467365}"/>
    <cellStyle name="SAPBEXstdItemX 12" xfId="13797" xr:uid="{623A7C70-2F6F-4DCD-B807-FE5DF91125A6}"/>
    <cellStyle name="SAPBEXstdItemX 13" xfId="13798" xr:uid="{080C397F-98A4-47CC-9844-E19678740708}"/>
    <cellStyle name="SAPBEXstdItemX 14" xfId="13799" xr:uid="{9DDE3C2C-D4F6-4A9F-A95D-895C86D0BC05}"/>
    <cellStyle name="SAPBEXstdItemX 15" xfId="13800" xr:uid="{F57487D7-8352-4133-AC02-26CC2B735762}"/>
    <cellStyle name="SAPBEXstdItemX 16" xfId="13801" xr:uid="{E2E893CD-6F1E-458F-A116-49D269F1FE15}"/>
    <cellStyle name="SAPBEXstdItemX 17" xfId="13802" xr:uid="{78892A38-82DC-4BF7-A28E-80B846B2AF33}"/>
    <cellStyle name="SAPBEXstdItemX 18" xfId="13803" xr:uid="{EE10DAB2-D4DE-4A5A-81DD-D29E070F7D1C}"/>
    <cellStyle name="SAPBEXstdItemX 19" xfId="13804" xr:uid="{BC3CC2C9-9E77-476C-8EE2-30AFB226146D}"/>
    <cellStyle name="SAPBEXstdItemX 2" xfId="13805" xr:uid="{51E08DAE-05F4-4956-AB82-1D3BE7419B52}"/>
    <cellStyle name="SAPBEXstdItemX 2 2" xfId="13806" xr:uid="{C53E12CE-DB41-427A-97EC-253466AEE03E}"/>
    <cellStyle name="SAPBEXstdItemX 2 2 2" xfId="13807" xr:uid="{4D121AF8-BDFB-4CA1-9BAE-273EADD50F38}"/>
    <cellStyle name="SAPBEXstdItemX 2 2 2 2" xfId="13808" xr:uid="{E743599E-52A8-47D7-ABDE-556CC43995A9}"/>
    <cellStyle name="SAPBEXstdItemX 2 2 3" xfId="13809" xr:uid="{6A298D56-2145-4FAB-B0A2-2D89ED8329D9}"/>
    <cellStyle name="SAPBEXstdItemX 2 3" xfId="13810" xr:uid="{25C09682-8696-49FE-A091-4D3DBD5B85D8}"/>
    <cellStyle name="SAPBEXstdItemX 2 3 2" xfId="13811" xr:uid="{19B5B7D1-5FB5-417F-AE8F-0676738A3077}"/>
    <cellStyle name="SAPBEXstdItemX 2 4" xfId="13812" xr:uid="{D0E2F492-8B57-4161-9B4D-080D8728A37F}"/>
    <cellStyle name="SAPBEXstdItemX 2 5" xfId="13813" xr:uid="{CEC5E70B-A1CC-4102-A2A4-0466A399AC53}"/>
    <cellStyle name="SAPBEXstdItemX 2 6" xfId="13814" xr:uid="{0710CC6B-A43A-4D17-871D-ED551F5C2BA5}"/>
    <cellStyle name="SAPBEXstdItemX 20" xfId="13815" xr:uid="{4F4A4642-69BF-4908-9195-358491B6F25F}"/>
    <cellStyle name="SAPBEXstdItemX 21" xfId="13816" xr:uid="{74CBEB2B-FAD9-498B-A7C6-7210EC805C03}"/>
    <cellStyle name="SAPBEXstdItemX 22" xfId="13817" xr:uid="{6AEFE358-46A8-4648-BB99-20D6D6054519}"/>
    <cellStyle name="SAPBEXstdItemX 23" xfId="13818" xr:uid="{C995E174-E95A-4FE0-901E-0CEB717AF6B7}"/>
    <cellStyle name="SAPBEXstdItemX 24" xfId="13819" xr:uid="{F43F6D32-5CC5-4510-856A-2F5644B84509}"/>
    <cellStyle name="SAPBEXstdItemX 3" xfId="13820" xr:uid="{3BC94391-12E4-4715-9B75-7A96839BBF27}"/>
    <cellStyle name="SAPBEXstdItemX 3 2" xfId="13821" xr:uid="{086D1AD9-1D96-4F8C-825F-307A9AD2D4AB}"/>
    <cellStyle name="SAPBEXstdItemX 3 2 2" xfId="13822" xr:uid="{F5EC982A-1F6E-4575-AA51-A5D91520D47E}"/>
    <cellStyle name="SAPBEXstdItemX 3 2 2 2" xfId="13823" xr:uid="{1C44341F-412E-448B-A805-3E5258C1D926}"/>
    <cellStyle name="SAPBEXstdItemX 3 2 3" xfId="13824" xr:uid="{3389B267-5E97-45BF-8083-00E7B16A374E}"/>
    <cellStyle name="SAPBEXstdItemX 3 3" xfId="13825" xr:uid="{B6F28514-91DC-43E4-AB39-BBBF6FF8B840}"/>
    <cellStyle name="SAPBEXstdItemX 3 3 2" xfId="13826" xr:uid="{E52C08A7-755C-412A-A087-9EA60AD4AD4E}"/>
    <cellStyle name="SAPBEXstdItemX 3 4" xfId="13827" xr:uid="{3FBF2069-4D88-4D7D-9469-A299DE74FE70}"/>
    <cellStyle name="SAPBEXstdItemX 4" xfId="13828" xr:uid="{A8CEEC70-F12C-463A-916F-D1697C43FFCA}"/>
    <cellStyle name="SAPBEXstdItemX 4 2" xfId="13829" xr:uid="{1A8272D7-828E-42FF-8A0B-F4751DEDCDF0}"/>
    <cellStyle name="SAPBEXstdItemX 4 2 2" xfId="13830" xr:uid="{72CBF6C9-1452-4CD3-A1D5-75AC6B398D47}"/>
    <cellStyle name="SAPBEXstdItemX 4 3" xfId="13831" xr:uid="{70E59EF9-87DF-4E35-A5B8-95A83977C1EF}"/>
    <cellStyle name="SAPBEXstdItemX 5" xfId="13832" xr:uid="{7D08C2EB-69D5-4908-A1E7-1622544C9029}"/>
    <cellStyle name="SAPBEXstdItemX 5 2" xfId="13833" xr:uid="{1F51929A-E17E-4039-9109-EF7C1C7D6797}"/>
    <cellStyle name="SAPBEXstdItemX 5 2 2" xfId="13834" xr:uid="{AA2DE4C3-0DD9-4645-8F44-E33CC6FB1716}"/>
    <cellStyle name="SAPBEXstdItemX 5 3" xfId="13835" xr:uid="{DE6B2CB4-043B-4FEA-9489-5BA6A9752113}"/>
    <cellStyle name="SAPBEXstdItemX 6" xfId="13836" xr:uid="{53F8A13A-DFEF-4BB0-9153-68EABB3BDCBE}"/>
    <cellStyle name="SAPBEXstdItemX 6 2" xfId="13837" xr:uid="{97AE479F-AE5D-4628-9551-E15BC38B1212}"/>
    <cellStyle name="SAPBEXstdItemX 7" xfId="13838" xr:uid="{41C08758-6969-483E-B5A4-5B78AC3E3ECF}"/>
    <cellStyle name="SAPBEXstdItemX 8" xfId="13839" xr:uid="{C2B4BAF3-4CE5-442C-8AB4-2FE7A85779F5}"/>
    <cellStyle name="SAPBEXstdItemX 9" xfId="13840" xr:uid="{F8CB454A-E7A7-4898-A6BA-CBA987236B29}"/>
    <cellStyle name="SAPBEXtitle" xfId="13841" xr:uid="{81B8AB74-7205-4D24-B231-2161E2E9DBF7}"/>
    <cellStyle name="SAPBEXundefined" xfId="13842" xr:uid="{1EDC0C03-2FA4-4EAB-B100-FD8E120872F1}"/>
    <cellStyle name="SAPBEXundefined 10" xfId="13843" xr:uid="{13497064-B9CF-41DD-82BC-BDD3039FF928}"/>
    <cellStyle name="SAPBEXundefined 11" xfId="13844" xr:uid="{B49F3745-44BE-494A-AAAC-74485A6442FB}"/>
    <cellStyle name="SAPBEXundefined 12" xfId="13845" xr:uid="{1BE2CE65-A514-4BA8-8B9B-75AAED112536}"/>
    <cellStyle name="SAPBEXundefined 13" xfId="13846" xr:uid="{AD2BAE6E-AC75-4184-848E-6A1A73A9402E}"/>
    <cellStyle name="SAPBEXundefined 14" xfId="13847" xr:uid="{4AACDEA5-E1A2-48D8-BD91-CA8BCB945044}"/>
    <cellStyle name="SAPBEXundefined 15" xfId="13848" xr:uid="{54EDFF16-F873-4E78-84B8-06022F52B22D}"/>
    <cellStyle name="SAPBEXundefined 16" xfId="13849" xr:uid="{B554BCE7-A4EF-4443-82DF-90D87FB436A1}"/>
    <cellStyle name="SAPBEXundefined 17" xfId="13850" xr:uid="{6E494601-52F3-4378-B652-AEB8BB268806}"/>
    <cellStyle name="SAPBEXundefined 18" xfId="13851" xr:uid="{6DD17C5F-FBF8-44B2-B07A-3D2219708A2F}"/>
    <cellStyle name="SAPBEXundefined 19" xfId="13852" xr:uid="{B0E76FF4-2E19-4077-9CD9-A2116EEB365E}"/>
    <cellStyle name="SAPBEXundefined 2" xfId="13853" xr:uid="{9F73471A-9052-46F9-8FD7-DECCF97F5F49}"/>
    <cellStyle name="SAPBEXundefined 2 2" xfId="13854" xr:uid="{97040285-F67B-40B4-BB4D-B6AFB2EA649B}"/>
    <cellStyle name="SAPBEXundefined 2 2 2" xfId="13855" xr:uid="{5AF2FC80-E3D2-4A08-BBED-ED081D6927EA}"/>
    <cellStyle name="SAPBEXundefined 2 2 2 2" xfId="13856" xr:uid="{44D5ED31-05AD-476C-86A9-7D825017D9DD}"/>
    <cellStyle name="SAPBEXundefined 2 2 3" xfId="13857" xr:uid="{55AB58C4-B7B9-4D3C-8121-27C5934EB133}"/>
    <cellStyle name="SAPBEXundefined 2 3" xfId="13858" xr:uid="{3E720947-F5FD-4654-913E-E03419806C39}"/>
    <cellStyle name="SAPBEXundefined 2 3 2" xfId="13859" xr:uid="{29D7BB13-8B45-4EF7-B875-634FF10EEB04}"/>
    <cellStyle name="SAPBEXundefined 2 4" xfId="13860" xr:uid="{E157CD19-7EF9-406B-A6A1-5CE1AC987CD4}"/>
    <cellStyle name="SAPBEXundefined 2 5" xfId="13861" xr:uid="{43B875BF-279F-4F92-8820-4CFBE8964C0F}"/>
    <cellStyle name="SAPBEXundefined 2 6" xfId="13862" xr:uid="{DDF85083-576E-4066-A16B-AA6C8AB2958B}"/>
    <cellStyle name="SAPBEXundefined 20" xfId="13863" xr:uid="{221D5E2B-0376-4764-BE2E-D00436E9BE3A}"/>
    <cellStyle name="SAPBEXundefined 21" xfId="13864" xr:uid="{B42F750F-0810-4742-8969-2BBE7D739A26}"/>
    <cellStyle name="SAPBEXundefined 22" xfId="13865" xr:uid="{E4DA48A7-2578-40F4-9659-4E274C648301}"/>
    <cellStyle name="SAPBEXundefined 23" xfId="13866" xr:uid="{5D36F97E-E1A1-4C80-9436-4600D11E82B4}"/>
    <cellStyle name="SAPBEXundefined 24" xfId="13867" xr:uid="{76B11470-113F-4B0A-85E9-5C7D978A9FF3}"/>
    <cellStyle name="SAPBEXundefined 3" xfId="13868" xr:uid="{6D17DE19-52C8-425C-9001-A10CE6447766}"/>
    <cellStyle name="SAPBEXundefined 3 2" xfId="13869" xr:uid="{1F6A6E0A-F109-4CF6-9199-9B8EFD6834D7}"/>
    <cellStyle name="SAPBEXundefined 3 2 2" xfId="13870" xr:uid="{F20A793D-C727-475E-A2A4-B48EB7508635}"/>
    <cellStyle name="SAPBEXundefined 3 2 2 2" xfId="13871" xr:uid="{9E5F4E45-1C07-40BF-9917-5E297D2C662E}"/>
    <cellStyle name="SAPBEXundefined 3 2 3" xfId="13872" xr:uid="{46A8FF87-E266-4AF0-966C-F95701D93816}"/>
    <cellStyle name="SAPBEXundefined 3 3" xfId="13873" xr:uid="{AD50FB33-38BE-4BE2-B445-948974CE7D94}"/>
    <cellStyle name="SAPBEXundefined 3 3 2" xfId="13874" xr:uid="{191C42D7-4D06-4614-BF16-5B71AA37717C}"/>
    <cellStyle name="SAPBEXundefined 3 4" xfId="13875" xr:uid="{BEB2AA77-7B40-4B9E-B2EF-550B786D3AE4}"/>
    <cellStyle name="SAPBEXundefined 4" xfId="13876" xr:uid="{D68FF852-11F7-4D8C-BDF7-B457C5B230E7}"/>
    <cellStyle name="SAPBEXundefined 4 2" xfId="13877" xr:uid="{C6BA608A-64E5-4FA7-9CB5-2792D1E7965D}"/>
    <cellStyle name="SAPBEXundefined 4 2 2" xfId="13878" xr:uid="{4709CC22-97ED-45DA-8A32-596D9A81AA8F}"/>
    <cellStyle name="SAPBEXundefined 4 3" xfId="13879" xr:uid="{7566885A-0017-4477-AC0C-A168D879CE6D}"/>
    <cellStyle name="SAPBEXundefined 5" xfId="13880" xr:uid="{375464C8-335D-41C9-B4B3-AF7D852EDA4A}"/>
    <cellStyle name="SAPBEXundefined 5 2" xfId="13881" xr:uid="{215B249E-5051-4699-A23F-577DF370B36A}"/>
    <cellStyle name="SAPBEXundefined 5 2 2" xfId="13882" xr:uid="{82FFF2A6-0CA8-4367-9409-EF6A9D165911}"/>
    <cellStyle name="SAPBEXundefined 5 3" xfId="13883" xr:uid="{750C5D49-BC4C-4A7A-86ED-5868CDDA09D8}"/>
    <cellStyle name="SAPBEXundefined 6" xfId="13884" xr:uid="{FED833A1-ED6A-4BEA-A84A-A1FAB76EA378}"/>
    <cellStyle name="SAPBEXundefined 6 2" xfId="13885" xr:uid="{9B41FAC8-BE1A-4264-8683-9E18B77D903C}"/>
    <cellStyle name="SAPBEXundefined 7" xfId="13886" xr:uid="{5E1E0653-70CD-44D0-A014-FDA5D893BE78}"/>
    <cellStyle name="SAPBEXundefined 8" xfId="13887" xr:uid="{455AAEBA-2387-45F0-B76B-3DCC6F625EE8}"/>
    <cellStyle name="SAPBEXundefined 9" xfId="13888" xr:uid="{5F6466C6-CB3C-42C4-978F-B320FE01E49D}"/>
    <cellStyle name="Sheet Title" xfId="13889" xr:uid="{7D76E481-9D56-4534-93FB-9E2C3D9D377D}"/>
    <cellStyle name="Standard_Anpassen der Amortisation" xfId="13890" xr:uid="{DDE60780-CCB0-43E1-A334-26458741245B}"/>
    <cellStyle name="Style 1" xfId="13891" xr:uid="{112C6802-983E-4DDA-A669-E175089A77AF}"/>
    <cellStyle name="Style 1 2" xfId="13892" xr:uid="{9AAF9373-BBFA-41DB-999C-91D294A80BA6}"/>
    <cellStyle name="Style 1 3" xfId="13893" xr:uid="{3EEBB9ED-8CD3-4FF5-9606-354ABC1C34FE}"/>
    <cellStyle name="Style 1 4" xfId="13894" xr:uid="{EA702BF5-0832-4A31-A42C-B18D6D1D5EDD}"/>
    <cellStyle name="Style 2" xfId="13895" xr:uid="{0862063D-5762-4715-B20C-0D9C6BFFF4EC}"/>
    <cellStyle name="Style 3" xfId="13896" xr:uid="{9C0B5883-E724-4EFB-82D2-B87492345E84}"/>
    <cellStyle name="Style 4" xfId="13897" xr:uid="{C73A1EEF-694F-439A-8721-BAF6E1996413}"/>
    <cellStyle name="Style 5" xfId="13898" xr:uid="{B3C93C89-7141-40C1-9662-058A3E52C635}"/>
    <cellStyle name="Style 6" xfId="13899" xr:uid="{62A42FF2-0290-4DD2-A7AF-E58E341BC3D9}"/>
    <cellStyle name="subhead" xfId="13900" xr:uid="{86592C6A-C218-4E89-86C4-84074D354640}"/>
    <cellStyle name="Table  - Style5" xfId="13901" xr:uid="{A53C0814-B868-48A0-BF2B-DF71EAA39F7D}"/>
    <cellStyle name="Text Indent A" xfId="13902" xr:uid="{02914A66-C72D-41AD-ADD7-1EF9DFF1C818}"/>
    <cellStyle name="Text Indent B" xfId="13903" xr:uid="{0B8537DC-BD29-46BA-B7DC-E1F910BEC967}"/>
    <cellStyle name="Text Indent C" xfId="13904" xr:uid="{FF070292-F229-4DED-AFB0-1B0C7FAA2050}"/>
    <cellStyle name="Title  - Style6" xfId="13905" xr:uid="{73863DDF-4455-45AD-9380-78394AA0E235}"/>
    <cellStyle name="Title 2" xfId="13906" xr:uid="{1869C7F1-416F-4BD8-8BD9-3E4F30EC087B}"/>
    <cellStyle name="Title 2 2" xfId="13907" xr:uid="{23F888EE-6BEE-4616-8FAE-493730E023F0}"/>
    <cellStyle name="Title 2 3" xfId="13908" xr:uid="{8422F847-DABE-4E2D-BFF0-1EE155CD7D38}"/>
    <cellStyle name="Title 2 4" xfId="13909" xr:uid="{1957BD89-8904-4087-B7A0-F5BD90B5EC74}"/>
    <cellStyle name="Total 10" xfId="1364" xr:uid="{635DBDDD-2142-4075-93D6-E4F72253EA4E}"/>
    <cellStyle name="Total 2" xfId="1365" xr:uid="{6F5A94F6-D13E-4C3E-B3B4-B14667236A4F}"/>
    <cellStyle name="Total 2 2" xfId="1366" xr:uid="{97F09151-8544-4DFC-9CF6-EC99F2C1382B}"/>
    <cellStyle name="Total 2 3" xfId="1367" xr:uid="{2231AD20-72D2-46B6-816C-C2C23F02A3C5}"/>
    <cellStyle name="Total 2 4" xfId="13910" xr:uid="{6E95ED2A-70E1-457F-AC2E-A263EAA8690A}"/>
    <cellStyle name="Total 3" xfId="1368" xr:uid="{36D78060-0186-44DC-9F41-95242608E843}"/>
    <cellStyle name="Total 4" xfId="1369" xr:uid="{1F1B0064-76AD-4FD0-8264-5AAB2A7F022B}"/>
    <cellStyle name="Total 5" xfId="1370" xr:uid="{5AB98154-839E-4D95-8BE3-C7DA915B5679}"/>
    <cellStyle name="Total 6" xfId="1371" xr:uid="{6F01BC10-85C5-475B-8535-DB5B477E1CA0}"/>
    <cellStyle name="Total 7" xfId="1372" xr:uid="{C8E77B9A-457A-4651-B711-32D7053EF9D9}"/>
    <cellStyle name="Total 8" xfId="1373" xr:uid="{C4232636-2C2C-436A-B237-1E3C3BF5650D}"/>
    <cellStyle name="Total 9" xfId="1374" xr:uid="{989BA842-7F05-4125-9DE8-CB2EA042FA76}"/>
    <cellStyle name="TotCol - Style7" xfId="13911" xr:uid="{72204830-B13C-49FA-A458-801C16FA621B}"/>
    <cellStyle name="TotRow - Style8" xfId="13912" xr:uid="{CCF5C414-444A-4000-AFE0-15B96C0ECF15}"/>
    <cellStyle name="Tusental (0)_pldt" xfId="13913" xr:uid="{0A71352A-DEC7-46C8-B7E8-990F2AC4D4B3}"/>
    <cellStyle name="Tusental_pldt" xfId="13914" xr:uid="{45E53AF6-9C1E-46EE-8CBC-00889CF90A6B}"/>
    <cellStyle name="Valuta (0)_pldt" xfId="13915" xr:uid="{46C4D43C-5F57-4808-BD98-0866FD793059}"/>
    <cellStyle name="Valuta_pldt" xfId="13916" xr:uid="{B37379FC-86C6-42E6-BF85-B7AD70348FAD}"/>
    <cellStyle name="Vertical" xfId="13917" xr:uid="{1EFE6C7F-0A9B-4E7E-894C-2DFE6CC2598C}"/>
    <cellStyle name="Währung [0]_Compiling Utility Macros" xfId="13918" xr:uid="{A957B847-B363-4D24-8B82-178465BD3F47}"/>
    <cellStyle name="Währung_Compiling Utility Macros" xfId="13919" xr:uid="{939F242E-F323-42AC-AE39-F36D915B85B3}"/>
    <cellStyle name="Warning Text 10" xfId="1375" xr:uid="{B3767F34-09AB-4854-ACA0-D0DCDB205BF1}"/>
    <cellStyle name="Warning Text 2" xfId="1376" xr:uid="{C0BCD9FB-00F2-421F-B30B-DB691EA29DA1}"/>
    <cellStyle name="Warning Text 2 2" xfId="1377" xr:uid="{35CB3F4D-EDA5-48AE-AEA7-01D9DA705B22}"/>
    <cellStyle name="Warning Text 2 3" xfId="1378" xr:uid="{78FEB0CA-D370-469D-9A6C-001931726000}"/>
    <cellStyle name="Warning Text 2 4" xfId="13920" xr:uid="{5C48FAF2-84E3-46EA-8225-65FB185718AD}"/>
    <cellStyle name="Warning Text 2 5" xfId="13921" xr:uid="{B90A9077-36C6-4027-9DFE-D104E4C0FCCB}"/>
    <cellStyle name="Warning Text 3" xfId="1379" xr:uid="{4102195D-61A8-4BA8-AAD6-E81880A99FDD}"/>
    <cellStyle name="Warning Text 4" xfId="1380" xr:uid="{1E2C7E55-9716-42C0-85C3-526586BC93CC}"/>
    <cellStyle name="Warning Text 5" xfId="1381" xr:uid="{ACB2653B-AAA6-4312-A911-4546697C56FE}"/>
    <cellStyle name="Warning Text 6" xfId="1382" xr:uid="{1F5091C9-6E40-4E67-AE36-B9B1C620A4BA}"/>
    <cellStyle name="Warning Text 7" xfId="1383" xr:uid="{CFF63C24-4F3E-49D5-99C7-424E227AE1BA}"/>
    <cellStyle name="Warning Text 8" xfId="1384" xr:uid="{D28AD839-86A7-4AA1-81B3-422F2A5ECE4B}"/>
    <cellStyle name="Warning Text 9" xfId="1385" xr:uid="{166DB2E9-F48A-40BD-A9E3-92327F5DF0D2}"/>
  </cellStyles>
  <dxfs count="0"/>
  <tableStyles count="1" defaultTableStyle="TableStyleMedium2" defaultPivotStyle="PivotStyleLight16">
    <tableStyle name="Invisible" pivot="0" table="0" count="0" xr9:uid="{7BDEFCFB-3D84-421C-94FA-FFA88F6556FE}"/>
  </tableStyles>
  <colors>
    <mruColors>
      <color rgb="FF184E7D"/>
      <color rgb="FFFE6E00"/>
      <color rgb="FFFFEDE0"/>
      <color rgb="FFCDCBC9"/>
      <color rgb="FFE1F4FD"/>
      <color rgb="FFFCBA58"/>
      <color rgb="FF9A9899"/>
      <color rgb="FFA885C4"/>
      <color rgb="FFFBA58E"/>
      <color rgb="FF97A1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The portfolio has been shifting towards Growth business</a:t>
            </a:r>
          </a:p>
        </c:rich>
      </c:tx>
      <c:layout>
        <c:manualLayout>
          <c:xMode val="edge"/>
          <c:yMode val="edge"/>
          <c:x val="0.23766770616505914"/>
          <c:y val="4.0938588524722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3578407139162111"/>
          <c:w val="0.85934137530468535"/>
          <c:h val="0.668669444505188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Charts'!$A$3</c:f>
              <c:strCache>
                <c:ptCount val="1"/>
                <c:pt idx="0">
                  <c:v>Growth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07F04A-0C1A-4D3C-9DFE-0EC8E16FF91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50D9FB-48C0-4503-8960-E34BB114480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CD1260B-20E3-4FFB-8ACE-9F962AF04AB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4E1D85E-38FA-4949-9077-06D347B594C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6A7DFD0-A616-411E-A4ED-C88A474EEEE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77FCBFC-8C42-4D2D-8C60-EC5464AE70A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A3B5F6E-06DA-4134-8E5F-B998A10352E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F0E7131-F2B1-440D-8232-CBC0D1D5AD3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A8236A1-C588-4288-892F-38AAD4E668E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87E766D-063B-48FE-9EF2-BCD23075163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DA10534-97FE-4116-9801-F9E190142D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D88D1E7-03CE-4AD5-BFBA-0E148F54534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7F20303-832A-467B-B567-EE83F70261E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B6B02DA-9636-47FF-AEBC-70637C8311F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1FC-4AED-9AB1-245C15BC71C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0ECE12E-3CC7-485C-A3F6-4F398E0233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7D4-4B67-ACA6-BD0F5DC062B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2CD1054-F13E-4050-913E-6DA74DAC7CF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B99-4525-8688-5362D5970E8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A5A7666-5FB3-4D2D-95F0-DEDD6AEA101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DA8-42F2-84BB-C0BA2A1DE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Charts'!$B$3:$R$3</c:f>
              <c:numCache>
                <c:formatCode>_(* #,##0_);_(* \(#,##0\);_(* "-"_);_(@_)</c:formatCode>
                <c:ptCount val="17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  <c:pt idx="16">
                  <c:v>79429.747920418245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Charts'!$B$7:$R$7</c15:f>
                <c15:dlblRangeCache>
                  <c:ptCount val="17"/>
                  <c:pt idx="0">
                    <c:v>9%</c:v>
                  </c:pt>
                  <c:pt idx="1">
                    <c:v>34%</c:v>
                  </c:pt>
                  <c:pt idx="2">
                    <c:v>33%</c:v>
                  </c:pt>
                  <c:pt idx="3">
                    <c:v>34%</c:v>
                  </c:pt>
                  <c:pt idx="4">
                    <c:v>36%</c:v>
                  </c:pt>
                  <c:pt idx="5">
                    <c:v>40%</c:v>
                  </c:pt>
                  <c:pt idx="6">
                    <c:v>46%</c:v>
                  </c:pt>
                  <c:pt idx="7">
                    <c:v>55%</c:v>
                  </c:pt>
                  <c:pt idx="8">
                    <c:v>60%</c:v>
                  </c:pt>
                  <c:pt idx="9">
                    <c:v>64%</c:v>
                  </c:pt>
                  <c:pt idx="10">
                    <c:v>72%</c:v>
                  </c:pt>
                  <c:pt idx="11">
                    <c:v>79%</c:v>
                  </c:pt>
                  <c:pt idx="12">
                    <c:v>82%</c:v>
                  </c:pt>
                  <c:pt idx="13">
                    <c:v>84%</c:v>
                  </c:pt>
                  <c:pt idx="14">
                    <c:v>87%</c:v>
                  </c:pt>
                  <c:pt idx="15">
                    <c:v>91%</c:v>
                  </c:pt>
                  <c:pt idx="16">
                    <c:v>93%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71FC-4AED-9AB1-245C15BC71C6}"/>
            </c:ext>
          </c:extLst>
        </c:ser>
        <c:ser>
          <c:idx val="2"/>
          <c:order val="1"/>
          <c:tx>
            <c:strRef>
              <c:f>'Data_Key Charts'!$A$4</c:f>
              <c:strCache>
                <c:ptCount val="1"/>
                <c:pt idx="0">
                  <c:v>Legacy AUM 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B2D5AF3-C198-4309-BE09-F9D7280A68C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66CDFCB-BBD8-4021-BDBB-D6979D2B48E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1FAF7F-C2AB-4475-8B70-37027357D73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F067390-2B76-4C5A-B2A8-5E43595F7C6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B2B8D3A-63AD-490E-8E79-F8FEB12196E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4009DA2-D0C2-4AC1-95E4-5B7121FE8A5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B4B328D-B28A-44D7-A0CB-EFB5E8B8EF1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7EE1142-477A-48E7-B928-13F2423C757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27E72BF-4185-4D10-8149-6A13CC74DEB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1DC185B-24D0-4CD6-81AA-2E140F0A3E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88FAB8B-F157-41A4-8919-4AE4108286A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E4FC05-9ECD-46E6-833B-D8307785ED9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5F63870-4A84-43F2-8854-EA37275B6D4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6C00114-F845-4774-A13F-59C51A4A5B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1FC-4AED-9AB1-245C15BC71C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F96FC43-C493-4ED1-82B3-0F5E5D7691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D4-4B67-ACA6-BD0F5DC062B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FA9A0CC-30E1-4262-AECE-D5888FA3C51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B99-4525-8688-5362D5970E8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48A1A0F-3CA6-4887-8C07-4EE491F10C4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DA8-42F2-84BB-C0BA2A1DE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Charts'!$B$4:$R$4</c:f>
              <c:numCache>
                <c:formatCode>_(* #,##0_);_(* \(#,##0\);_(* "-"_);_(@_)</c:formatCode>
                <c:ptCount val="17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  <c:pt idx="16">
                  <c:v>6326.5165041612781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Charts'!$B$8:$R$8</c15:f>
                <c15:dlblRangeCache>
                  <c:ptCount val="17"/>
                  <c:pt idx="0">
                    <c:v>91%</c:v>
                  </c:pt>
                  <c:pt idx="1">
                    <c:v>66%</c:v>
                  </c:pt>
                  <c:pt idx="2">
                    <c:v>67%</c:v>
                  </c:pt>
                  <c:pt idx="3">
                    <c:v>66%</c:v>
                  </c:pt>
                  <c:pt idx="4">
                    <c:v>64%</c:v>
                  </c:pt>
                  <c:pt idx="5">
                    <c:v>60%</c:v>
                  </c:pt>
                  <c:pt idx="6">
                    <c:v>54%</c:v>
                  </c:pt>
                  <c:pt idx="7">
                    <c:v>45%</c:v>
                  </c:pt>
                  <c:pt idx="8">
                    <c:v>40%</c:v>
                  </c:pt>
                  <c:pt idx="9">
                    <c:v>36%</c:v>
                  </c:pt>
                  <c:pt idx="10">
                    <c:v>28%</c:v>
                  </c:pt>
                  <c:pt idx="11">
                    <c:v>21%</c:v>
                  </c:pt>
                  <c:pt idx="12">
                    <c:v>18%</c:v>
                  </c:pt>
                  <c:pt idx="13">
                    <c:v>16%</c:v>
                  </c:pt>
                  <c:pt idx="14">
                    <c:v>13%</c:v>
                  </c:pt>
                  <c:pt idx="15">
                    <c:v>9%</c:v>
                  </c:pt>
                  <c:pt idx="16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Charts'!$A$5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Charts'!$B$5:$R$5</c:f>
              <c:numCache>
                <c:formatCode>_(* #,##0_);_(* \(#,##0\);_(* "-"_);_(@_)</c:formatCode>
                <c:ptCount val="17"/>
                <c:pt idx="0">
                  <c:v>47180.84416276071</c:v>
                </c:pt>
                <c:pt idx="1">
                  <c:v>66985.450420011999</c:v>
                </c:pt>
                <c:pt idx="2">
                  <c:v>65792.408231938636</c:v>
                </c:pt>
                <c:pt idx="3">
                  <c:v>65185</c:v>
                </c:pt>
                <c:pt idx="4">
                  <c:v>64590.895325160491</c:v>
                </c:pt>
                <c:pt idx="5">
                  <c:v>63780.495847782528</c:v>
                </c:pt>
                <c:pt idx="6">
                  <c:v>64867.093446985527</c:v>
                </c:pt>
                <c:pt idx="7">
                  <c:v>63989.366998024998</c:v>
                </c:pt>
                <c:pt idx="8">
                  <c:v>64266</c:v>
                </c:pt>
                <c:pt idx="9">
                  <c:v>66932</c:v>
                </c:pt>
                <c:pt idx="10">
                  <c:v>67282.806159865213</c:v>
                </c:pt>
                <c:pt idx="11">
                  <c:v>68845.135076995153</c:v>
                </c:pt>
                <c:pt idx="12">
                  <c:v>70575.530780371133</c:v>
                </c:pt>
                <c:pt idx="13">
                  <c:v>74691.841672946786</c:v>
                </c:pt>
                <c:pt idx="14">
                  <c:v>78362.176427805578</c:v>
                </c:pt>
                <c:pt idx="15">
                  <c:v>80689.216460743148</c:v>
                </c:pt>
                <c:pt idx="16">
                  <c:v>85756.264424579524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6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0145646789694762"/>
          <c:h val="0.12578390765332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PPOP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Charts'!$A$100</c:f>
              <c:strCache>
                <c:ptCount val="1"/>
                <c:pt idx="0">
                  <c:v>PPOP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Charts'!$B$100:$R$100</c15:sqref>
                  </c15:fullRef>
                </c:ext>
              </c:extLst>
              <c:f>'Data_Key Charts'!$I$100:$R$100</c:f>
              <c:numCache>
                <c:formatCode>General</c:formatCode>
                <c:ptCount val="10"/>
                <c:pt idx="0" formatCode="0.0%">
                  <c:v>3.2831378042731521E-2</c:v>
                </c:pt>
                <c:pt idx="1" formatCode="0.0%">
                  <c:v>2.7767943822216732E-2</c:v>
                </c:pt>
                <c:pt idx="2" formatCode="0.0%">
                  <c:v>3.1634534452484986E-2</c:v>
                </c:pt>
                <c:pt idx="3" formatCode="0.0%">
                  <c:v>3.554532860156643E-2</c:v>
                </c:pt>
                <c:pt idx="4" formatCode="0.0%">
                  <c:v>3.3764303338756997E-2</c:v>
                </c:pt>
                <c:pt idx="5" formatCode="0.0%">
                  <c:v>2.6815806388410357E-2</c:v>
                </c:pt>
                <c:pt idx="6" formatCode="0.0%">
                  <c:v>2.6290392812471593E-2</c:v>
                </c:pt>
                <c:pt idx="7" formatCode="0.0%">
                  <c:v>3.0335374054528599E-2</c:v>
                </c:pt>
                <c:pt idx="8" formatCode="0.0%">
                  <c:v>3.5760143640366643E-2</c:v>
                </c:pt>
                <c:pt idx="9" formatCode="0.0%">
                  <c:v>2.9621804597133969E-2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F-49D7-86D6-F082A1E87E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5.000000000000001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PBT</a:t>
            </a:r>
          </a:p>
        </c:rich>
      </c:tx>
      <c:layout>
        <c:manualLayout>
          <c:xMode val="edge"/>
          <c:yMode val="edge"/>
          <c:x val="2.8287207366612453E-3"/>
          <c:y val="2.7251077142168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72396417520103"/>
          <c:h val="0.6869100337172264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'Data_Key Charts'!$A$113</c:f>
              <c:strCache>
                <c:ptCount val="1"/>
                <c:pt idx="0">
                  <c:v>PBT ex-POCI recoveries &amp; others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Charts'!$B$110:$R$110</c15:sqref>
                  </c15:fullRef>
                </c:ext>
              </c:extLst>
              <c:f>'Data_Key Charts'!$I$110:$R$110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Charts'!$B$113:$R$113</c15:sqref>
                  </c15:fullRef>
                </c:ext>
              </c:extLst>
              <c:f>'Data_Key Charts'!$I$113:$R$113</c:f>
              <c:numCache>
                <c:formatCode>General</c:formatCode>
                <c:ptCount val="10"/>
                <c:pt idx="0" formatCode="0.0%">
                  <c:v>1.3435378411780942E-2</c:v>
                </c:pt>
                <c:pt idx="1" formatCode="0.0%">
                  <c:v>1.9657225923618529E-2</c:v>
                </c:pt>
                <c:pt idx="2" formatCode="0.0%">
                  <c:v>1.236641304923998E-2</c:v>
                </c:pt>
                <c:pt idx="3" formatCode="0.0%">
                  <c:v>2.1626070659972768E-2</c:v>
                </c:pt>
                <c:pt idx="4" formatCode="0.0%">
                  <c:v>1.8702012404565579E-2</c:v>
                </c:pt>
                <c:pt idx="5" formatCode="0.0%">
                  <c:v>1.0895748818854542E-2</c:v>
                </c:pt>
                <c:pt idx="6" formatCode="0.0%">
                  <c:v>9.0792052030567224E-3</c:v>
                </c:pt>
                <c:pt idx="7" formatCode="0.0%">
                  <c:v>9.3840606190553084E-3</c:v>
                </c:pt>
                <c:pt idx="8" formatCode="0.0%">
                  <c:v>1.535439315970253E-2</c:v>
                </c:pt>
                <c:pt idx="9" formatCode="0.0%">
                  <c:v>1.3999999999999999E-2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F9-44DF-8169-2EC1E08D7C82}"/>
            </c:ext>
          </c:extLst>
        </c:ser>
        <c:ser>
          <c:idx val="2"/>
          <c:order val="2"/>
          <c:tx>
            <c:strRef>
              <c:f>'Data_Key Charts'!$A$112</c:f>
              <c:strCache>
                <c:ptCount val="1"/>
                <c:pt idx="0">
                  <c:v>POCI recoveries &amp; others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Charts'!$B$110:$R$110</c15:sqref>
                  </c15:fullRef>
                </c:ext>
              </c:extLst>
              <c:f>'Data_Key Charts'!$I$110:$R$110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Charts'!$B$112:$R$112</c15:sqref>
                  </c15:fullRef>
                </c:ext>
              </c:extLst>
              <c:f>'Data_Key Charts'!$I$112:$R$112</c:f>
              <c:numCache>
                <c:formatCode>General</c:formatCode>
                <c:ptCount val="10"/>
                <c:pt idx="0" formatCode="0.0%">
                  <c:v>1.4986922866467601E-2</c:v>
                </c:pt>
                <c:pt idx="1" formatCode="0.0%">
                  <c:v>5.8047818543043401E-3</c:v>
                </c:pt>
                <c:pt idx="2" formatCode="0.0%">
                  <c:v>1.02725111760388E-2</c:v>
                </c:pt>
                <c:pt idx="3" formatCode="0.0%">
                  <c:v>5.0117602118467403E-3</c:v>
                </c:pt>
                <c:pt idx="4" formatCode="0.0%">
                  <c:v>2.9946523905640099E-3</c:v>
                </c:pt>
                <c:pt idx="5" formatCode="0.0%">
                  <c:v>3.7283613162256198E-3</c:v>
                </c:pt>
                <c:pt idx="6" formatCode="0.0%">
                  <c:v>2.4067755097053299E-3</c:v>
                </c:pt>
                <c:pt idx="7" formatCode="0.0%">
                  <c:v>3.4915894960621499E-3</c:v>
                </c:pt>
                <c:pt idx="8" formatCode="0.0%">
                  <c:v>2.3552276816024799E-3</c:v>
                </c:pt>
                <c:pt idx="9" formatCode="0.0%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1"/>
          <c:order val="0"/>
          <c:tx>
            <c:strRef>
              <c:f>'Data_Key Charts'!$A$111</c:f>
              <c:strCache>
                <c:ptCount val="1"/>
                <c:pt idx="0">
                  <c:v>Total PBT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Charts'!$B$110:$R$110</c15:sqref>
                  </c15:fullRef>
                </c:ext>
              </c:extLst>
              <c:f>'Data_Key Charts'!$I$110:$R$110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Charts'!$B$111:$R$111</c15:sqref>
                  </c15:fullRef>
                </c:ext>
              </c:extLst>
              <c:f>'Data_Key Charts'!$I$111:$R$111</c:f>
              <c:numCache>
                <c:formatCode>General</c:formatCode>
                <c:ptCount val="10"/>
                <c:pt idx="0" formatCode="0.0%">
                  <c:v>2.8422301278248543E-2</c:v>
                </c:pt>
                <c:pt idx="1" formatCode="0.0%">
                  <c:v>2.546200777792287E-2</c:v>
                </c:pt>
                <c:pt idx="2" formatCode="0.0%">
                  <c:v>2.263892422527878E-2</c:v>
                </c:pt>
                <c:pt idx="3" formatCode="0.0%">
                  <c:v>2.663783087181951E-2</c:v>
                </c:pt>
                <c:pt idx="4" formatCode="0.0%">
                  <c:v>2.1696664795129588E-2</c:v>
                </c:pt>
                <c:pt idx="5" formatCode="0.0%">
                  <c:v>1.4624110135080162E-2</c:v>
                </c:pt>
                <c:pt idx="6" formatCode="0.0%">
                  <c:v>1.1485980712762052E-2</c:v>
                </c:pt>
                <c:pt idx="7" formatCode="0.0%">
                  <c:v>1.2875650115117458E-2</c:v>
                </c:pt>
                <c:pt idx="8" formatCode="0.0%">
                  <c:v>1.7709620841305011E-2</c:v>
                </c:pt>
                <c:pt idx="9" formatCode="0.0%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7897695286299663"/>
          <c:y val="0.14327519019138582"/>
          <c:w val="0.20337190492562807"/>
          <c:h val="0.1236076834477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Credit cost</a:t>
            </a:r>
          </a:p>
        </c:rich>
      </c:tx>
      <c:layout>
        <c:manualLayout>
          <c:xMode val="edge"/>
          <c:yMode val="edge"/>
          <c:x val="7.7162591757789665E-3"/>
          <c:y val="2.7250952842630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66780331436533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Charts'!$A$103</c:f>
              <c:strCache>
                <c:ptCount val="1"/>
                <c:pt idx="0">
                  <c:v>Gross credit cost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Charts'!$B$103:$R$103</c15:sqref>
                  </c15:fullRef>
                </c:ext>
              </c:extLst>
              <c:f>'Data_Key Charts'!$I$103:$R$103</c:f>
              <c:numCache>
                <c:formatCode>General</c:formatCode>
                <c:ptCount val="10"/>
                <c:pt idx="0" formatCode="0.0%">
                  <c:v>1.9290628219713474E-2</c:v>
                </c:pt>
                <c:pt idx="1" formatCode="0.0%">
                  <c:v>7.9303299948512082E-3</c:v>
                </c:pt>
                <c:pt idx="2" formatCode="0.0%">
                  <c:v>1.9292228127402881E-2</c:v>
                </c:pt>
                <c:pt idx="3" formatCode="0.0%">
                  <c:v>1.3725710984556827E-2</c:v>
                </c:pt>
                <c:pt idx="4" formatCode="0.0%">
                  <c:v>1.5161181928600161E-2</c:v>
                </c:pt>
                <c:pt idx="5" formatCode="0.0%">
                  <c:v>1.5873488103485798E-2</c:v>
                </c:pt>
                <c:pt idx="6" formatCode="0.0%">
                  <c:v>1.7180972188087285E-2</c:v>
                </c:pt>
                <c:pt idx="7" formatCode="0.0%">
                  <c:v>2.0992578022344062E-2</c:v>
                </c:pt>
                <c:pt idx="8" formatCode="0.0%">
                  <c:v>2.0370865252923562E-2</c:v>
                </c:pt>
                <c:pt idx="9" formatCode="0.0%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A-4B4E-A3E0-C76AC6487193}"/>
            </c:ext>
          </c:extLst>
        </c:ser>
        <c:ser>
          <c:idx val="2"/>
          <c:order val="1"/>
          <c:tx>
            <c:strRef>
              <c:f>'Data_Key Charts'!$A$105</c:f>
              <c:strCache>
                <c:ptCount val="1"/>
                <c:pt idx="0">
                  <c:v>Net credit cost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2.4936834444335965E-2"/>
                  <c:y val="3.4183707927329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C-44F9-AFFD-FDE16C87E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Charts'!$B$105:$R$105</c15:sqref>
                  </c15:fullRef>
                </c:ext>
              </c:extLst>
              <c:f>'Data_Key Charts'!$I$105:$R$105</c:f>
              <c:numCache>
                <c:formatCode>General</c:formatCode>
                <c:ptCount val="10"/>
                <c:pt idx="0" formatCode="0.0%">
                  <c:v>4.4090767644829765E-3</c:v>
                </c:pt>
                <c:pt idx="1" formatCode="0.0%">
                  <c:v>2.3059360442938656E-3</c:v>
                </c:pt>
                <c:pt idx="2" formatCode="0.0%">
                  <c:v>8.9956102272062081E-3</c:v>
                </c:pt>
                <c:pt idx="3" formatCode="0.0%">
                  <c:v>8.907497729746916E-3</c:v>
                </c:pt>
                <c:pt idx="4" formatCode="0.0%">
                  <c:v>1.2067638543627409E-2</c:v>
                </c:pt>
                <c:pt idx="5" formatCode="0.0%">
                  <c:v>1.2191696253330197E-2</c:v>
                </c:pt>
                <c:pt idx="6" formatCode="0.0%">
                  <c:v>1.4804412099709537E-2</c:v>
                </c:pt>
                <c:pt idx="7" formatCode="0.0%">
                  <c:v>1.7459723939411139E-2</c:v>
                </c:pt>
                <c:pt idx="8" formatCode="0.0%">
                  <c:v>1.8050522799061632E-2</c:v>
                </c:pt>
                <c:pt idx="9" formatCode="0.0%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A-4B4E-A3E0-C76AC6487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  <c:extLst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6005963601837232"/>
          <c:y val="3.6700719717424599E-2"/>
          <c:w val="0.13774844261032118"/>
          <c:h val="0.1553408051027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stage</a:t>
            </a:r>
            <a:r>
              <a:rPr lang="en-GB" sz="1200" b="1" baseline="0">
                <a:solidFill>
                  <a:schemeClr val="tx1"/>
                </a:solidFill>
              </a:rPr>
              <a:t> 3 assets</a:t>
            </a:r>
            <a:endParaRPr lang="en-GB" sz="12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Charts'!$A$108</c:f>
              <c:strCache>
                <c:ptCount val="1"/>
                <c:pt idx="0">
                  <c:v>Growth stage 3 assets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Charts'!$B$108:$R$108</c15:sqref>
                  </c15:fullRef>
                </c:ext>
              </c:extLst>
              <c:f>'Data_Key Charts'!$I$108:$R$108</c:f>
              <c:numCache>
                <c:formatCode>0.0%</c:formatCode>
                <c:ptCount val="10"/>
                <c:pt idx="0">
                  <c:v>1.5038962020159403E-2</c:v>
                </c:pt>
                <c:pt idx="1">
                  <c:v>1.6282081697915788E-2</c:v>
                </c:pt>
                <c:pt idx="2">
                  <c:v>1.5560428408577381E-2</c:v>
                </c:pt>
                <c:pt idx="3">
                  <c:v>1.4282416968684942E-2</c:v>
                </c:pt>
                <c:pt idx="4">
                  <c:v>1.1977113220682616E-2</c:v>
                </c:pt>
                <c:pt idx="5">
                  <c:v>1.3732111576651036E-2</c:v>
                </c:pt>
                <c:pt idx="6">
                  <c:v>1.4963550227919642E-2</c:v>
                </c:pt>
                <c:pt idx="7">
                  <c:v>1.6179082720893065E-2</c:v>
                </c:pt>
                <c:pt idx="8">
                  <c:v>1.6308550928452764E-2</c:v>
                </c:pt>
                <c:pt idx="9">
                  <c:v>1.7556277841991461E-2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6-431C-B2AD-924C6CB7B26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3.0000000000000006E-2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YoY AUM growth</a:t>
            </a:r>
          </a:p>
        </c:rich>
      </c:tx>
      <c:layout>
        <c:manualLayout>
          <c:xMode val="edge"/>
          <c:yMode val="edge"/>
          <c:x val="5.6718812245546901E-3"/>
          <c:y val="1.8138447223950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045882513811E-2"/>
          <c:y val="0.17670511560692603"/>
          <c:w val="0.86307472616186187"/>
          <c:h val="0.71873665933897346"/>
        </c:manualLayout>
      </c:layout>
      <c:lineChart>
        <c:grouping val="standard"/>
        <c:varyColors val="0"/>
        <c:ser>
          <c:idx val="10"/>
          <c:order val="0"/>
          <c:tx>
            <c:strRef>
              <c:f>'Data_Key Charts'!$A$12</c:f>
              <c:strCache>
                <c:ptCount val="1"/>
                <c:pt idx="0">
                  <c:v>Consol. AUM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Charts'!$B$1:$R$1</c15:sqref>
                  </c15:fullRef>
                </c:ext>
              </c:extLst>
              <c:f>'Data_Key Charts'!$G$1:$R$1</c:f>
              <c:strCache>
                <c:ptCount val="12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Charts'!$B$12:$R$12</c15:sqref>
                  </c15:fullRef>
                </c:ext>
              </c:extLst>
              <c:f>'Data_Key Charts'!$G$12:$R$12</c:f>
              <c:numCache>
                <c:formatCode>0%</c:formatCode>
                <c:ptCount val="12"/>
                <c:pt idx="0">
                  <c:v>-4.7845532905037902E-2</c:v>
                </c:pt>
                <c:pt idx="1">
                  <c:v>-1.4064157397781885E-2</c:v>
                </c:pt>
                <c:pt idx="2">
                  <c:v>-1.8342149297767896E-2</c:v>
                </c:pt>
                <c:pt idx="3">
                  <c:v>-5.0300483299530185E-3</c:v>
                </c:pt>
                <c:pt idx="4">
                  <c:v>4.9411722350650944E-2</c:v>
                </c:pt>
                <c:pt idx="5">
                  <c:v>3.7240958157837012E-2</c:v>
                </c:pt>
                <c:pt idx="6">
                  <c:v>7.5883983648721287E-2</c:v>
                </c:pt>
                <c:pt idx="7">
                  <c:v>9.8178364615366442E-2</c:v>
                </c:pt>
                <c:pt idx="8">
                  <c:v>0.11593619902209396</c:v>
                </c:pt>
                <c:pt idx="9">
                  <c:v>0.16466867094715965</c:v>
                </c:pt>
                <c:pt idx="10">
                  <c:v>0.17203948209995934</c:v>
                </c:pt>
                <c:pt idx="11">
                  <c:v>0.21509910696173673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16-41B1-9B08-490F46C0C2A0}"/>
            </c:ext>
          </c:extLst>
        </c:ser>
        <c:ser>
          <c:idx val="11"/>
          <c:order val="1"/>
          <c:tx>
            <c:strRef>
              <c:f>'Data_Key Charts'!$A$13</c:f>
              <c:strCache>
                <c:ptCount val="1"/>
                <c:pt idx="0">
                  <c:v>Growth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Charts'!$B$1:$R$1</c15:sqref>
                  </c15:fullRef>
                </c:ext>
              </c:extLst>
              <c:f>'Data_Key Charts'!$G$1:$R$1</c:f>
              <c:strCache>
                <c:ptCount val="12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Charts'!$B$13:$R$13</c15:sqref>
                  </c15:fullRef>
                </c:ext>
              </c:extLst>
              <c:f>'Data_Key Charts'!$G$13:$R$13</c:f>
              <c:numCache>
                <c:formatCode>0%</c:formatCode>
                <c:ptCount val="12"/>
                <c:pt idx="0">
                  <c:v>0.13584627956164486</c:v>
                </c:pt>
                <c:pt idx="1">
                  <c:v>0.36899661716347931</c:v>
                </c:pt>
                <c:pt idx="2">
                  <c:v>0.58729518391753732</c:v>
                </c:pt>
                <c:pt idx="3">
                  <c:v>0.66830199813585223</c:v>
                </c:pt>
                <c:pt idx="4">
                  <c:v>0.67713973751916878</c:v>
                </c:pt>
                <c:pt idx="5">
                  <c:v>0.63238794979953505</c:v>
                </c:pt>
                <c:pt idx="6">
                  <c:v>0.55348537184943414</c:v>
                </c:pt>
                <c:pt idx="7">
                  <c:v>0.50535158353135023</c:v>
                </c:pt>
                <c:pt idx="8">
                  <c:v>0.45286663507181113</c:v>
                </c:pt>
                <c:pt idx="9">
                  <c:v>0.39965830144272618</c:v>
                </c:pt>
                <c:pt idx="10">
                  <c:v>0.35922357365526203</c:v>
                </c:pt>
                <c:pt idx="11">
                  <c:v>0.37897017338836947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16-41B1-9B08-490F46C0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400"/>
        <c:noMultiLvlLbl val="0"/>
      </c:catAx>
      <c:valAx>
        <c:axId val="637701536"/>
        <c:scaling>
          <c:orientation val="minMax"/>
          <c:max val="0.70000000000000007"/>
          <c:min val="-5.000000000000001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482918551500207"/>
          <c:y val="5.0742384843776682E-2"/>
          <c:w val="0.11362510312631668"/>
          <c:h val="0.15591376924014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NIMs </a:t>
            </a:r>
          </a:p>
        </c:rich>
      </c:tx>
      <c:layout>
        <c:manualLayout>
          <c:xMode val="edge"/>
          <c:yMode val="edge"/>
          <c:x val="6.0581573565826651E-3"/>
          <c:y val="1.8138332168332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125029078361E-2"/>
          <c:y val="0.21748907164951636"/>
          <c:w val="0.86445146068466761"/>
          <c:h val="0.69607892461677168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Charts'!$A$16</c:f>
              <c:strCache>
                <c:ptCount val="1"/>
                <c:pt idx="0">
                  <c:v>Consol. 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Charts'!$B$1:$R$1</c15:sqref>
                  </c15:fullRef>
                </c:ext>
              </c:extLst>
              <c:f>'Data_Key Charts'!$G$1:$R$1</c:f>
              <c:strCache>
                <c:ptCount val="12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Charts'!$B$16:$R$16</c15:sqref>
                  </c15:fullRef>
                </c:ext>
              </c:extLst>
              <c:f>'Data_Key Charts'!$G$16:$R$16</c:f>
              <c:numCache>
                <c:formatCode>0%</c:formatCode>
                <c:ptCount val="12"/>
                <c:pt idx="0" formatCode="0.0%">
                  <c:v>5.0389967901702262E-2</c:v>
                </c:pt>
                <c:pt idx="1" formatCode="0.0%">
                  <c:v>6.4868430047634928E-2</c:v>
                </c:pt>
                <c:pt idx="2" formatCode="0.0%">
                  <c:v>5.7734431844773781E-2</c:v>
                </c:pt>
                <c:pt idx="3" formatCode="0.0%">
                  <c:v>4.2867533064828267E-2</c:v>
                </c:pt>
                <c:pt idx="4" formatCode="0.0%">
                  <c:v>4.6607583283140033E-2</c:v>
                </c:pt>
                <c:pt idx="5" formatCode="0.0%">
                  <c:v>4.9465137869833573E-2</c:v>
                </c:pt>
                <c:pt idx="6" formatCode="0.0%">
                  <c:v>4.5936225591382676E-2</c:v>
                </c:pt>
                <c:pt idx="7" formatCode="0.0%">
                  <c:v>4.8517658496579519E-2</c:v>
                </c:pt>
                <c:pt idx="8" formatCode="0.0%">
                  <c:v>5.0983784213461045E-2</c:v>
                </c:pt>
                <c:pt idx="9" formatCode="0.0%">
                  <c:v>5.7000000000000002E-2</c:v>
                </c:pt>
                <c:pt idx="10" formatCode="0.0%">
                  <c:v>5.8496063881176105E-2</c:v>
                </c:pt>
                <c:pt idx="11" formatCode="0.0%">
                  <c:v>5.8536302067779045E-2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1-42DC-9E5D-E63AF8F4E9C0}"/>
            </c:ext>
          </c:extLst>
        </c:ser>
        <c:ser>
          <c:idx val="1"/>
          <c:order val="1"/>
          <c:tx>
            <c:strRef>
              <c:f>'Data_Key Charts'!$A$17</c:f>
              <c:strCache>
                <c:ptCount val="1"/>
                <c:pt idx="0">
                  <c:v>Growth  NIM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Charts'!$B$1:$R$1</c15:sqref>
                  </c15:fullRef>
                </c:ext>
              </c:extLst>
              <c:f>'Data_Key Charts'!$G$1:$R$1</c:f>
              <c:strCache>
                <c:ptCount val="12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Charts'!$B$17:$R$17</c15:sqref>
                  </c15:fullRef>
                </c:ext>
              </c:extLst>
              <c:f>'Data_Key Charts'!$G$17:$R$17</c:f>
              <c:numCache>
                <c:formatCode>General</c:formatCode>
                <c:ptCount val="12"/>
                <c:pt idx="0" formatCode="0.0%">
                  <c:v>7.6166902486496005E-2</c:v>
                </c:pt>
                <c:pt idx="1" formatCode="0.0%">
                  <c:v>7.9397109416218914E-2</c:v>
                </c:pt>
                <c:pt idx="2" formatCode="0.0%">
                  <c:v>7.8211796343267179E-2</c:v>
                </c:pt>
                <c:pt idx="3" formatCode="0.0%">
                  <c:v>7.3441612985337856E-2</c:v>
                </c:pt>
                <c:pt idx="4" formatCode="0.0%">
                  <c:v>7.2524493878750804E-2</c:v>
                </c:pt>
                <c:pt idx="5" formatCode="0.0%">
                  <c:v>7.2558730019793793E-2</c:v>
                </c:pt>
                <c:pt idx="6" formatCode="0.0%">
                  <c:v>6.8216811391263274E-2</c:v>
                </c:pt>
                <c:pt idx="7" formatCode="0.0%">
                  <c:v>6.6585378420204441E-2</c:v>
                </c:pt>
                <c:pt idx="8" formatCode="0.0%">
                  <c:v>6.5505757195631301E-2</c:v>
                </c:pt>
                <c:pt idx="9" formatCode="0.0%">
                  <c:v>7.059058338074764E-2</c:v>
                </c:pt>
                <c:pt idx="10" formatCode="0.0%">
                  <c:v>7.1155263041708605E-2</c:v>
                </c:pt>
                <c:pt idx="11" formatCode="0.0%">
                  <c:v>6.8160740318745749E-2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2DC-9E5D-E63AF8F4E9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4.0000000000000008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39940820900106"/>
          <c:y val="4.60772955448574E-2"/>
          <c:w val="0.14416055782302958"/>
          <c:h val="0.15307962441871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14118020209187032"/>
          <c:w val="0.85934137530468535"/>
          <c:h val="0.763273365181392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Charts'!$A$20</c:f>
              <c:strCache>
                <c:ptCount val="1"/>
                <c:pt idx="0">
                  <c:v>Retail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15C75D-D358-427D-8FCD-8F4A63626DB4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157-44E6-A0CE-097A5F9CFF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DD04749-1BD2-44FB-A582-3A537B90229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57-44E6-A0CE-097A5F9CFF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D6BD6D-29BA-4FB5-8FCC-67E63695D10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157-44E6-A0CE-097A5F9CFF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2F11500-FF17-4A1C-9CD1-BDFD55B84F5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57-44E6-A0CE-097A5F9CFF0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1EB03A-53C7-4F63-B2A3-E8CFFEFAE90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57-44E6-A0CE-097A5F9CFF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9D87B69-21CA-47C0-B506-034AF67278C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BD8C2E9-F56F-4336-B96C-249CBC2DABA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538F8AA-7E39-41D6-BD47-050A9BAF891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AC0302C-9CCD-4BCA-97F8-4423EC0FC30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6B0024E-9D7F-4ED1-A391-EF96F66B197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D6C6D7A-377E-48F1-8401-069A8B67FBD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09ABB4F-9278-4AF3-8ACE-2CB0A31E79E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F31E7C2-139A-45F6-B4BE-0943053BE76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BC838E8-D688-4601-A03E-A6479A26897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DED1C93-06A9-403E-AEAD-FBD781C36E8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9D74FF1-F699-4A7E-8EF4-340E27BE140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18C-4A6F-8440-C3D34091E1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ECCD44F-33E5-4F0B-BE23-604849635C2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E49-4270-9375-A1C64E301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Charts'!$B$20:$R$20</c:f>
              <c:numCache>
                <c:formatCode>_(* #,##0_);_(* \(#,##0\);_(* "-"_);_(@_)</c:formatCode>
                <c:ptCount val="17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  <c:pt idx="16">
                  <c:v>69004.588888012877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Charts'!$B$24:$R$24</c15:f>
                <c15:dlblRangeCache>
                  <c:ptCount val="17"/>
                  <c:pt idx="0">
                    <c:v>100%</c:v>
                  </c:pt>
                  <c:pt idx="1">
                    <c:v>100%</c:v>
                  </c:pt>
                  <c:pt idx="2">
                    <c:v>99%</c:v>
                  </c:pt>
                  <c:pt idx="3">
                    <c:v>98%</c:v>
                  </c:pt>
                  <c:pt idx="4">
                    <c:v>97%</c:v>
                  </c:pt>
                  <c:pt idx="5">
                    <c:v>97%</c:v>
                  </c:pt>
                  <c:pt idx="6">
                    <c:v>94%</c:v>
                  </c:pt>
                  <c:pt idx="7">
                    <c:v>92%</c:v>
                  </c:pt>
                  <c:pt idx="8">
                    <c:v>92%</c:v>
                  </c:pt>
                  <c:pt idx="9">
                    <c:v>90%</c:v>
                  </c:pt>
                  <c:pt idx="10">
                    <c:v>89%</c:v>
                  </c:pt>
                  <c:pt idx="11">
                    <c:v>88%</c:v>
                  </c:pt>
                  <c:pt idx="12">
                    <c:v>88%</c:v>
                  </c:pt>
                  <c:pt idx="13">
                    <c:v>87%</c:v>
                  </c:pt>
                  <c:pt idx="14">
                    <c:v>87%</c:v>
                  </c:pt>
                  <c:pt idx="15">
                    <c:v>88%</c:v>
                  </c:pt>
                  <c:pt idx="16">
                    <c:v>87%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157-44E6-A0CE-097A5F9CFF06}"/>
            </c:ext>
          </c:extLst>
        </c:ser>
        <c:ser>
          <c:idx val="2"/>
          <c:order val="1"/>
          <c:tx>
            <c:strRef>
              <c:f>'Data_Key Charts'!$A$21</c:f>
              <c:strCache>
                <c:ptCount val="1"/>
                <c:pt idx="0">
                  <c:v>Wholesale 2.0 AUM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4E6-A0CE-097A5F9CFF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7-44E6-A0CE-097A5F9CFF06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C484DE3-C9F8-4CD6-8864-1C9258FF791B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157-44E6-A0CE-097A5F9CFF06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3F3E24-BAEB-47D9-BAB6-5724D93E14D3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57-44E6-A0CE-097A5F9CFF0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CFC93F-1C9F-4CDD-8651-8D7DB6983E45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57-44E6-A0CE-097A5F9CFF0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C2D5D2C-E211-4EEB-80C3-F7CFC520C422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56F1F92-BE4E-4BC7-BF41-666B3DCC9BD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623C574-3058-45F3-8875-94ABEABF7C7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B54327F-ED9F-48CE-BF27-15F5025158E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F6AA8C5-F7E5-4AA3-BFAA-637B7DBA188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FB7F8D7-B144-44CB-988F-A290C4C2EF5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F69EF97-9707-4810-8D34-067C1EEE145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BA4897A-9008-485E-98A3-2C7920275C2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CAA33DF-D031-4ACB-A344-B90846BA931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EB6D52A-5753-4D69-BAE4-9E4C729F257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4E86780-EFDA-4872-9427-58D4E896798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8C-4A6F-8440-C3D34091E1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F5D1A9F-1417-4C28-9E88-A005B2F4327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E49-4270-9375-A1C64E301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Charts'!$B$21:$R$21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  <c:pt idx="16">
                  <c:v>10425.159032405369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Charts'!$B$25:$R$25</c15:f>
                <c15:dlblRangeCache>
                  <c:ptCount val="17"/>
                  <c:pt idx="0">
                    <c:v>0%</c:v>
                  </c:pt>
                  <c:pt idx="1">
                    <c:v>0%</c:v>
                  </c:pt>
                  <c:pt idx="2">
                    <c:v>1%</c:v>
                  </c:pt>
                  <c:pt idx="3">
                    <c:v>2%</c:v>
                  </c:pt>
                  <c:pt idx="4">
                    <c:v>3%</c:v>
                  </c:pt>
                  <c:pt idx="5">
                    <c:v>3%</c:v>
                  </c:pt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10%</c:v>
                  </c:pt>
                  <c:pt idx="10">
                    <c:v>11%</c:v>
                  </c:pt>
                  <c:pt idx="11">
                    <c:v>12%</c:v>
                  </c:pt>
                  <c:pt idx="12">
                    <c:v>12%</c:v>
                  </c:pt>
                  <c:pt idx="13">
                    <c:v>13%</c:v>
                  </c:pt>
                  <c:pt idx="14">
                    <c:v>13%</c:v>
                  </c:pt>
                  <c:pt idx="15">
                    <c:v>12%</c:v>
                  </c:pt>
                  <c:pt idx="16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Charts'!$A$22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Charts'!$B$22:$R$22</c:f>
              <c:numCache>
                <c:formatCode>_(* #,##0_);_(* \(#,##0\);_(* "-"_);_(@_)</c:formatCode>
                <c:ptCount val="17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  <c:pt idx="16">
                  <c:v>79429.747920418245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0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255641616395354"/>
          <c:h val="0.12862233153596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Retail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Charts'!$A$29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4B8B96-9EDD-4B04-B074-AB3CA9F9F76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28D1795-0F38-4DD4-A882-DD2BE3CA02F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468B9E-B1BF-4ED1-B032-D6F136168AF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B09DB2-D238-4E45-816D-0739385DE11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935899A-97C8-4B32-BEBB-AAE22370C62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0676E16-20C6-48BA-99CC-41E4ADA7D74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B6C6C04-3FC9-4B48-9D11-2502474BB58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54F436-F3C1-492B-ACEA-B9BC2594F79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C2BCF1A-E3F2-4143-9268-FF9E68F8D35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5CFE19-769E-47FA-96A2-032C77384FA4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6680AB2-52C4-4112-B98A-CDFEFD96D89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155577E-48F8-4EAC-B0AE-9F20255AC69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E470F24-6D67-436C-BB29-F3C949FEF44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806B00A-B9E3-498D-9CAF-2F7DD121DDC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A933013-99AC-4EF9-AFD6-BCFE0D063D8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A44B7F-E0BA-4013-A253-EB1AA5C9EDC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264063D-E6AE-49D0-8FB7-1C35523C251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D5-4DDF-AD70-7C5AE4D09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Charts'!$B$29:$R$29</c:f>
              <c:numCache>
                <c:formatCode>_(* #,##0_);_(* \(#,##0\);_(* "-"_);_(@_)</c:formatCode>
                <c:ptCount val="17"/>
                <c:pt idx="0">
                  <c:v>3054.5398443601939</c:v>
                </c:pt>
                <c:pt idx="1">
                  <c:v>15339.170178659486</c:v>
                </c:pt>
                <c:pt idx="2">
                  <c:v>14328</c:v>
                </c:pt>
                <c:pt idx="3">
                  <c:v>14462</c:v>
                </c:pt>
                <c:pt idx="4">
                  <c:v>14340</c:v>
                </c:pt>
                <c:pt idx="5">
                  <c:v>15307</c:v>
                </c:pt>
                <c:pt idx="6">
                  <c:v>16227</c:v>
                </c:pt>
                <c:pt idx="7">
                  <c:v>16568</c:v>
                </c:pt>
                <c:pt idx="8">
                  <c:v>17480</c:v>
                </c:pt>
                <c:pt idx="9">
                  <c:v>18949</c:v>
                </c:pt>
                <c:pt idx="10">
                  <c:v>20275</c:v>
                </c:pt>
                <c:pt idx="11">
                  <c:v>22021.770546060055</c:v>
                </c:pt>
                <c:pt idx="12">
                  <c:v>22706.078097559803</c:v>
                </c:pt>
                <c:pt idx="13">
                  <c:v>23965.074895710895</c:v>
                </c:pt>
                <c:pt idx="14">
                  <c:v>25287.086125313093</c:v>
                </c:pt>
                <c:pt idx="15">
                  <c:v>26660.988978360547</c:v>
                </c:pt>
                <c:pt idx="16">
                  <c:v>28033.998207162753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Charts'!$B$38:$R$38</c15:f>
                <c15:dlblRangeCache>
                  <c:ptCount val="17"/>
                  <c:pt idx="0">
                    <c:v>71%</c:v>
                  </c:pt>
                  <c:pt idx="1">
                    <c:v>68%</c:v>
                  </c:pt>
                  <c:pt idx="2">
                    <c:v>67%</c:v>
                  </c:pt>
                  <c:pt idx="3">
                    <c:v>67%</c:v>
                  </c:pt>
                  <c:pt idx="4">
                    <c:v>64%</c:v>
                  </c:pt>
                  <c:pt idx="5">
                    <c:v>62%</c:v>
                  </c:pt>
                  <c:pt idx="6">
                    <c:v>58%</c:v>
                  </c:pt>
                  <c:pt idx="7">
                    <c:v>52%</c:v>
                  </c:pt>
                  <c:pt idx="8">
                    <c:v>50%</c:v>
                  </c:pt>
                  <c:pt idx="9">
                    <c:v>49%</c:v>
                  </c:pt>
                  <c:pt idx="10">
                    <c:v>47%</c:v>
                  </c:pt>
                  <c:pt idx="11">
                    <c:v>46%</c:v>
                  </c:pt>
                  <c:pt idx="12">
                    <c:v>45%</c:v>
                  </c:pt>
                  <c:pt idx="13">
                    <c:v>44%</c:v>
                  </c:pt>
                  <c:pt idx="14">
                    <c:v>43%</c:v>
                  </c:pt>
                  <c:pt idx="15">
                    <c:v>41%</c:v>
                  </c:pt>
                  <c:pt idx="16">
                    <c:v>41%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33-4C69-A731-7BFCD9BEC35E}"/>
            </c:ext>
          </c:extLst>
        </c:ser>
        <c:ser>
          <c:idx val="2"/>
          <c:order val="1"/>
          <c:tx>
            <c:strRef>
              <c:f>'Data_Key Charts'!$A$30</c:f>
              <c:strCache>
                <c:ptCount val="1"/>
                <c:pt idx="0">
                  <c:v>LAP</c:v>
                </c:pt>
              </c:strCache>
            </c:strRef>
          </c:tx>
          <c:spPr>
            <a:solidFill>
              <a:srgbClr val="6388A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D7A4E1-70EC-4674-87A6-0021A3B1F7C4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0BE487E-9DD9-4729-8437-E6BC69DCEB6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9724F40-100C-412D-A9BB-A4E84FBDFAD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2C649CB-8743-4221-8161-F5B7FF3CB17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6D711BF-DE03-4EC1-BE78-91320FE5C74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00D5E1-EF24-4D80-9AB9-13517F3607B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BAEF07A-6A88-4157-8694-0646D2A770C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58906DB-8D7B-4D2D-8737-AC0912A328A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03E02F4-8111-4E1A-8308-E8E1D539176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1F4670A-968D-4433-9FB2-1C1B9D02D48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306A469-446E-44CE-A44B-640A3335312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2B5BC62-ED77-46D0-A8F2-94BEF0B6FC2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7AE50B3-94AD-49F9-95AA-ED104C459BD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8850277-C1BA-4D06-A140-C2D0B959FD0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B7E5099-8593-4695-9E68-04FCC91D8AF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0C1E0E3-6716-4CAB-920B-6F33B236280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690D1B1-4FB5-4ED9-986E-6E566C2551DE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1D5-4DDF-AD70-7C5AE4D09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Charts'!$B$30:$R$30</c:f>
              <c:numCache>
                <c:formatCode>_(* #,##0_);_(* \(#,##0\);_(* "-"_);_(@_)</c:formatCode>
                <c:ptCount val="17"/>
                <c:pt idx="0">
                  <c:v>1126.3900000000001</c:v>
                </c:pt>
                <c:pt idx="1">
                  <c:v>6402.1931441999996</c:v>
                </c:pt>
                <c:pt idx="2">
                  <c:v>6168</c:v>
                </c:pt>
                <c:pt idx="3">
                  <c:v>5732</c:v>
                </c:pt>
                <c:pt idx="4">
                  <c:v>5924</c:v>
                </c:pt>
                <c:pt idx="5">
                  <c:v>6435</c:v>
                </c:pt>
                <c:pt idx="6">
                  <c:v>7022</c:v>
                </c:pt>
                <c:pt idx="7">
                  <c:v>6980</c:v>
                </c:pt>
                <c:pt idx="8">
                  <c:v>7492</c:v>
                </c:pt>
                <c:pt idx="9">
                  <c:v>8072</c:v>
                </c:pt>
                <c:pt idx="10">
                  <c:v>9304</c:v>
                </c:pt>
                <c:pt idx="11">
                  <c:v>10590.14210457057</c:v>
                </c:pt>
                <c:pt idx="12">
                  <c:v>11397.727854141009</c:v>
                </c:pt>
                <c:pt idx="13">
                  <c:v>13040.046020573549</c:v>
                </c:pt>
                <c:pt idx="14">
                  <c:v>14740.262780693285</c:v>
                </c:pt>
                <c:pt idx="15">
                  <c:v>17179.597249894538</c:v>
                </c:pt>
                <c:pt idx="16">
                  <c:v>19067.170799957403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Charts'!$B$39:$R$39</c15:f>
                <c15:dlblRangeCache>
                  <c:ptCount val="17"/>
                  <c:pt idx="0">
                    <c:v>26%</c:v>
                  </c:pt>
                  <c:pt idx="1">
                    <c:v>28%</c:v>
                  </c:pt>
                  <c:pt idx="2">
                    <c:v>29%</c:v>
                  </c:pt>
                  <c:pt idx="3">
                    <c:v>27%</c:v>
                  </c:pt>
                  <c:pt idx="4">
                    <c:v>27%</c:v>
                  </c:pt>
                  <c:pt idx="5">
                    <c:v>26%</c:v>
                  </c:pt>
                  <c:pt idx="6">
                    <c:v>25%</c:v>
                  </c:pt>
                  <c:pt idx="7">
                    <c:v>22%</c:v>
                  </c:pt>
                  <c:pt idx="8">
                    <c:v>21%</c:v>
                  </c:pt>
                  <c:pt idx="9">
                    <c:v>21%</c:v>
                  </c:pt>
                  <c:pt idx="10">
                    <c:v>22%</c:v>
                  </c:pt>
                  <c:pt idx="11">
                    <c:v>22%</c:v>
                  </c:pt>
                  <c:pt idx="12">
                    <c:v>23%</c:v>
                  </c:pt>
                  <c:pt idx="13">
                    <c:v>24%</c:v>
                  </c:pt>
                  <c:pt idx="14">
                    <c:v>25%</c:v>
                  </c:pt>
                  <c:pt idx="15">
                    <c:v>27%</c:v>
                  </c:pt>
                  <c:pt idx="16">
                    <c:v>28%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333-4C69-A731-7BFCD9BEC35E}"/>
            </c:ext>
          </c:extLst>
        </c:ser>
        <c:ser>
          <c:idx val="3"/>
          <c:order val="2"/>
          <c:tx>
            <c:strRef>
              <c:f>'Data_Key Charts'!$A$31</c:f>
              <c:strCache>
                <c:ptCount val="1"/>
                <c:pt idx="0">
                  <c:v>Used car</c:v>
                </c:pt>
              </c:strCache>
            </c:strRef>
          </c:tx>
          <c:spPr>
            <a:solidFill>
              <a:srgbClr val="9A9899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208EB5-2340-4C0A-B1B5-7F77EC147C4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59E2F61-DAB1-44E8-B3D8-2EDBB0D2E71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569AB3-418A-4A86-94C4-987AA93CB2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C3C716B-2C54-43D1-BE54-5EC4DF2778A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35EE21A-41CB-4848-89A8-49547050597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0DECBE9-26A0-445D-8C99-D93D0053E11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82BB2BF-3164-4CB5-A822-B07E5C9E78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8FA778A-C9A8-4BD1-87B9-22236EE7108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6160E4E-011E-49B6-B64C-06D3F9A87C5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16CEB1-3F26-4814-8706-E7DF0474C39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85B256C-1D14-4DEE-A2B7-ED8A6DF869A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7BF1B74-5B03-49EF-BFE2-5F843A54BDF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D280FD2-2406-4E51-895A-68F8F755ED6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C5E3809-EC95-4468-B7F7-D3B47A72C34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FD7508D-3E5D-4F05-B445-3E3BD593F24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FEF946-B908-4659-8392-40B84EC731E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FE02D1D-53A2-43DF-BD0D-3CE3EE506EE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1D5-4DDF-AD70-7C5AE4D0952F}"/>
                </c:ext>
              </c:extLst>
            </c:dLbl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Charts'!$B$31:$R$31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59</c:v>
                </c:pt>
                <c:pt idx="2">
                  <c:v>71</c:v>
                </c:pt>
                <c:pt idx="3">
                  <c:v>117</c:v>
                </c:pt>
                <c:pt idx="4">
                  <c:v>175</c:v>
                </c:pt>
                <c:pt idx="5">
                  <c:v>321</c:v>
                </c:pt>
                <c:pt idx="6">
                  <c:v>530</c:v>
                </c:pt>
                <c:pt idx="7">
                  <c:v>778</c:v>
                </c:pt>
                <c:pt idx="8">
                  <c:v>1008</c:v>
                </c:pt>
                <c:pt idx="9">
                  <c:v>1254</c:v>
                </c:pt>
                <c:pt idx="10">
                  <c:v>1611</c:v>
                </c:pt>
                <c:pt idx="11">
                  <c:v>2117.117544608132</c:v>
                </c:pt>
                <c:pt idx="12">
                  <c:v>2523.5549941680197</c:v>
                </c:pt>
                <c:pt idx="13">
                  <c:v>3076.8687782535735</c:v>
                </c:pt>
                <c:pt idx="14">
                  <c:v>3530.3799191665721</c:v>
                </c:pt>
                <c:pt idx="15">
                  <c:v>4039.4305795541786</c:v>
                </c:pt>
                <c:pt idx="16">
                  <c:v>4356.5431385036836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Charts'!$B$40:$R$40</c15:f>
                <c15:dlblRangeCache>
                  <c:ptCount val="17"/>
                  <c:pt idx="8">
                    <c:v>3%</c:v>
                  </c:pt>
                  <c:pt idx="9">
                    <c:v>3%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6%</c:v>
                  </c:pt>
                  <c:pt idx="14">
                    <c:v>6%</c:v>
                  </c:pt>
                  <c:pt idx="15">
                    <c:v>6%</c:v>
                  </c:pt>
                  <c:pt idx="16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6333-4C69-A731-7BFCD9BEC35E}"/>
            </c:ext>
          </c:extLst>
        </c:ser>
        <c:ser>
          <c:idx val="0"/>
          <c:order val="3"/>
          <c:tx>
            <c:strRef>
              <c:f>'Data_Key Charts'!$A$32</c:f>
              <c:strCache>
                <c:ptCount val="1"/>
                <c:pt idx="0">
                  <c:v>Business loan</c:v>
                </c:pt>
              </c:strCache>
            </c:strRef>
          </c:tx>
          <c:spPr>
            <a:solidFill>
              <a:srgbClr val="97A17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03A35B-CB81-470B-9EBB-43A99CF2A0F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4D3E481-AF2E-47F3-8051-3E72C20F820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513D604-80C8-49B2-82DC-2758B9197AB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A8A989D-0F64-4581-8F39-BD64D88E9CE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1ADD2A-8912-48BB-ACDF-4E34ED1CDBC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01A4344-0FE2-4286-BF82-88C9645E392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06B77FA-1CB0-4BC6-BFD9-430F6A2CC18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680668C-3D15-4B7F-A716-CC1691BF63D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5BADFF1-D938-48C5-A05E-CC0433E0287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12C713C-51C5-4CF6-A6B8-1119EFD6D36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F131DC6-4660-40F9-9949-47ABC3D5D60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39A89C-9028-41AC-8708-C1E5480E21C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5F263FD-DBB4-4F60-92C0-F2C5518B7EF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64AB0FF-53D4-4BDF-BB6C-51525D947AD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58D42AB-DE04-4889-BBA9-EC79DDEED4F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452DD00-BDF2-41D4-AB64-1D34DAD693E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6B50D1A-9C3A-41CF-9202-4A6F0DFC947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1D5-4DDF-AD70-7C5AE4D09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Charts'!$B$32:$R$32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264</c:v>
                </c:pt>
                <c:pt idx="3">
                  <c:v>419</c:v>
                </c:pt>
                <c:pt idx="4">
                  <c:v>797.55433955802073</c:v>
                </c:pt>
                <c:pt idx="5">
                  <c:v>1292.4025300690332</c:v>
                </c:pt>
                <c:pt idx="6">
                  <c:v>1624.8513027000001</c:v>
                </c:pt>
                <c:pt idx="7">
                  <c:v>2448</c:v>
                </c:pt>
                <c:pt idx="8">
                  <c:v>2929.6949648649488</c:v>
                </c:pt>
                <c:pt idx="9">
                  <c:v>3385.1710192215951</c:v>
                </c:pt>
                <c:pt idx="10">
                  <c:v>3839</c:v>
                </c:pt>
                <c:pt idx="11">
                  <c:v>4282.1818912032304</c:v>
                </c:pt>
                <c:pt idx="12">
                  <c:v>4748.9248831283321</c:v>
                </c:pt>
                <c:pt idx="13">
                  <c:v>5252.7712990947603</c:v>
                </c:pt>
                <c:pt idx="14">
                  <c:v>5271.0176665218833</c:v>
                </c:pt>
                <c:pt idx="15">
                  <c:v>5218.8786614300552</c:v>
                </c:pt>
                <c:pt idx="16">
                  <c:v>6033.8663222585801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Charts'!$B$41:$R$41</c15:f>
                <c15:dlblRangeCache>
                  <c:ptCount val="17"/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9%</c:v>
                  </c:pt>
                  <c:pt idx="12">
                    <c:v>9%</c:v>
                  </c:pt>
                  <c:pt idx="13">
                    <c:v>10%</c:v>
                  </c:pt>
                  <c:pt idx="14">
                    <c:v>9%</c:v>
                  </c:pt>
                  <c:pt idx="15">
                    <c:v>8%</c:v>
                  </c:pt>
                  <c:pt idx="16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6333-4C69-A731-7BFCD9BEC35E}"/>
            </c:ext>
          </c:extLst>
        </c:ser>
        <c:ser>
          <c:idx val="4"/>
          <c:order val="4"/>
          <c:tx>
            <c:strRef>
              <c:f>'Data_Key Charts'!$A$33</c:f>
              <c:strCache>
                <c:ptCount val="1"/>
                <c:pt idx="0">
                  <c:v>Salaried PL</c:v>
                </c:pt>
              </c:strCache>
            </c:strRef>
          </c:tx>
          <c:spPr>
            <a:solidFill>
              <a:srgbClr val="FCBA58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2EE0A3-57D4-4850-A406-5144BD03622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159250E-5180-4949-A466-8D8DB7CF9CB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7F9FC58-5DB1-4DF7-85C0-6FA9EC6A32E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6497BB0-B033-4325-BBD0-A3745835E8A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7D67A22-8D92-458B-ADC2-544C2CA0896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7440DE5-82B9-4FB6-AC32-A33B2074386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B6A6626-693F-4130-B23F-9DE18472ED8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3CB4DC-C0F4-4A2E-9216-3417FA7868E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A69B3DC-1240-47AB-A727-C4B01F360B2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D536584-B8B7-488C-B668-5A298D293A4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606BFBD-9C89-44A9-8CD3-B43A371FA74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6664EAA-D9CC-4756-B758-32F0933831B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7B9BE02-43D1-4B07-87F5-E3D8D7DBDA3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2B6BCDD-190A-4A8A-BB8A-32FA615260C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D73A943-FA2F-43C0-8762-D2F4B614C3A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E91AA1D-6AAE-4BD9-9C4F-63CC52740AA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DDD788B-FE12-4497-B0F0-C3D0A0B1A23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1D5-4DDF-AD70-7C5AE4D09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Charts'!$B$33:$R$33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39.144259769000001</c:v>
                </c:pt>
                <c:pt idx="6">
                  <c:v>378.302212</c:v>
                </c:pt>
                <c:pt idx="7">
                  <c:v>816</c:v>
                </c:pt>
                <c:pt idx="8">
                  <c:v>1194.9083763216372</c:v>
                </c:pt>
                <c:pt idx="9">
                  <c:v>1655.6816892153201</c:v>
                </c:pt>
                <c:pt idx="10">
                  <c:v>2363</c:v>
                </c:pt>
                <c:pt idx="11">
                  <c:v>3098.1457260198363</c:v>
                </c:pt>
                <c:pt idx="12">
                  <c:v>3523.8521182001268</c:v>
                </c:pt>
                <c:pt idx="13">
                  <c:v>4101.7387116687323</c:v>
                </c:pt>
                <c:pt idx="14">
                  <c:v>4996.6543242252892</c:v>
                </c:pt>
                <c:pt idx="15">
                  <c:v>5974.8809012305701</c:v>
                </c:pt>
                <c:pt idx="16">
                  <c:v>5615.0182471135913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Charts'!$B$42:$R$42</c15:f>
                <c15:dlblRangeCache>
                  <c:ptCount val="17"/>
                  <c:pt idx="8">
                    <c:v>3%</c:v>
                  </c:pt>
                  <c:pt idx="9">
                    <c:v>4%</c:v>
                  </c:pt>
                  <c:pt idx="10">
                    <c:v>5%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8%</c:v>
                  </c:pt>
                  <c:pt idx="15">
                    <c:v>9%</c:v>
                  </c:pt>
                  <c:pt idx="16">
                    <c:v>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6333-4C69-A731-7BFCD9BEC35E}"/>
            </c:ext>
          </c:extLst>
        </c:ser>
        <c:ser>
          <c:idx val="5"/>
          <c:order val="5"/>
          <c:tx>
            <c:strRef>
              <c:f>'Data_Key Charts'!$A$34</c:f>
              <c:strCache>
                <c:ptCount val="1"/>
                <c:pt idx="0">
                  <c:v>Digital loan</c:v>
                </c:pt>
              </c:strCache>
            </c:strRef>
          </c:tx>
          <c:spPr>
            <a:solidFill>
              <a:srgbClr val="FBA58E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F53FA59-517E-4C47-B303-48F0321021A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F8BCF36-240D-46D7-B812-315157221B7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0CF57E-C650-4B82-B89D-10A489F3658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C158EF6-74B7-44CC-9F65-A525F9ED01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D305B87-F72D-4974-9BB6-6AE5FC4E27A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2139240-C5AE-47F4-976D-8360AA156F5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151EEB9-ECB1-465E-B826-8CB220FDEBA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A06BBE-148B-474D-9CF1-E4AD8C88C70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A4533BB-3927-464A-9FE1-6908CDA5268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5E008EE-A189-437B-8A43-7643470C596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27BFB79-A4E9-4DC5-A632-00B00949D77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EE075AD-770D-472F-BBFB-6A8547DB214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A8EDA35-A1BC-48AA-9001-F809F1B415E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796B5DE-5E48-415A-9494-88ABB47CB21E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AD8858B-E71B-40B1-B5B2-8ACB1813F79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EF280A6-6915-403B-A678-4FD269CE755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1D5-4DDF-AD70-7C5AE4D09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Charts'!$B$34:$R$34</c:f>
              <c:numCache>
                <c:formatCode>_(* #,##0_);_(* \(#,##0\);_(* "-"_);_(@_)</c:formatCode>
                <c:ptCount val="17"/>
                <c:pt idx="0">
                  <c:v>11.790891951999981</c:v>
                </c:pt>
                <c:pt idx="1">
                  <c:v>46</c:v>
                </c:pt>
                <c:pt idx="2">
                  <c:v>141</c:v>
                </c:pt>
                <c:pt idx="3">
                  <c:v>280</c:v>
                </c:pt>
                <c:pt idx="4">
                  <c:v>532.33551306662571</c:v>
                </c:pt>
                <c:pt idx="5">
                  <c:v>998</c:v>
                </c:pt>
                <c:pt idx="6">
                  <c:v>1654.6657018999999</c:v>
                </c:pt>
                <c:pt idx="7">
                  <c:v>2735</c:v>
                </c:pt>
                <c:pt idx="8">
                  <c:v>3306.2483138882735</c:v>
                </c:pt>
                <c:pt idx="9">
                  <c:v>3471.2940794269989</c:v>
                </c:pt>
                <c:pt idx="10">
                  <c:v>3781</c:v>
                </c:pt>
                <c:pt idx="11">
                  <c:v>3814.2201035299818</c:v>
                </c:pt>
                <c:pt idx="12">
                  <c:v>3541.7502496090638</c:v>
                </c:pt>
                <c:pt idx="13">
                  <c:v>3076.4227855588824</c:v>
                </c:pt>
                <c:pt idx="14">
                  <c:v>2851.8082583840001</c:v>
                </c:pt>
                <c:pt idx="15">
                  <c:v>2898.2790656241077</c:v>
                </c:pt>
                <c:pt idx="16">
                  <c:v>3138.2361884258726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Charts'!$B$43:$R$43</c15:f>
                <c15:dlblRangeCache>
                  <c:ptCount val="17"/>
                  <c:pt idx="6">
                    <c:v>6%</c:v>
                  </c:pt>
                  <c:pt idx="7">
                    <c:v>9%</c:v>
                  </c:pt>
                  <c:pt idx="8">
                    <c:v>9%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8%</c:v>
                  </c:pt>
                  <c:pt idx="12">
                    <c:v>7%</c:v>
                  </c:pt>
                  <c:pt idx="13">
                    <c:v>6%</c:v>
                  </c:pt>
                  <c:pt idx="14">
                    <c:v>5%</c:v>
                  </c:pt>
                  <c:pt idx="15">
                    <c:v>4%</c:v>
                  </c:pt>
                  <c:pt idx="16">
                    <c:v>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6333-4C69-A731-7BFCD9BEC35E}"/>
            </c:ext>
          </c:extLst>
        </c:ser>
        <c:ser>
          <c:idx val="6"/>
          <c:order val="6"/>
          <c:tx>
            <c:strRef>
              <c:f>'Data_Key Charts'!$A$35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A885C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80E0CCD-76DE-4183-92DF-93418DE3218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48CCDFC-BC4B-4409-8B4A-DD49FE22767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F8C5028-A658-4DAE-AE7B-24F19BB781B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A4A83A8-0BEA-4001-998B-3D9429E1676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482E19-C653-4778-926D-64557FDF81B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0A65156-C8F0-4512-8BB0-54EF2289EEB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28B58BF-85F3-435C-B625-9BF0E7699D9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BE04150-ACEC-43E0-8726-8D786A018A9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9D2ACBB-81A7-4425-8FCB-D31A9F1DBA1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D40EACE-2450-4354-B06F-E154223CBAA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AF4DA82-61BE-4F64-8DC0-C72A5CB8BEF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B06C07A-4B6D-4DBD-9A0B-063221F755B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232D170-79FB-41F7-B6D0-09BD00FA86F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A6B3254-7DB6-49DD-B0E8-59FFDF33911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DBDF658-AEC2-4EE0-9823-372641041405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8E31329-34CF-4913-A054-3AA01CA3FA5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1D5-4DDF-AD70-7C5AE4D09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Charts'!$B$35:$R$35</c:f>
              <c:numCache>
                <c:formatCode>_(* #,##0_);_(* \(#,##0\);_(* "-"_);_(@_)</c:formatCode>
                <c:ptCount val="17"/>
                <c:pt idx="0">
                  <c:v>133.98831338600121</c:v>
                </c:pt>
                <c:pt idx="1">
                  <c:v>596.24985480089526</c:v>
                </c:pt>
                <c:pt idx="2">
                  <c:v>572</c:v>
                </c:pt>
                <c:pt idx="3">
                  <c:v>542</c:v>
                </c:pt>
                <c:pt idx="4">
                  <c:v>498.00547253584591</c:v>
                </c:pt>
                <c:pt idx="5">
                  <c:v>479.94905794449733</c:v>
                </c:pt>
                <c:pt idx="6">
                  <c:v>458.97423038553461</c:v>
                </c:pt>
                <c:pt idx="7">
                  <c:v>1819.3669980249942</c:v>
                </c:pt>
                <c:pt idx="8">
                  <c:v>1808.1483449251391</c:v>
                </c:pt>
                <c:pt idx="9">
                  <c:v>1816.8532121360856</c:v>
                </c:pt>
                <c:pt idx="10">
                  <c:v>1855.000000000003</c:v>
                </c:pt>
                <c:pt idx="11">
                  <c:v>2002.974826311</c:v>
                </c:pt>
                <c:pt idx="12">
                  <c:v>2088.1522682100021</c:v>
                </c:pt>
                <c:pt idx="13">
                  <c:v>2223.8090276910016</c:v>
                </c:pt>
                <c:pt idx="14">
                  <c:v>2416.117120990175</c:v>
                </c:pt>
                <c:pt idx="15">
                  <c:v>2680.4281521000003</c:v>
                </c:pt>
                <c:pt idx="16">
                  <c:v>2759.755984591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Charts'!$B$44:$R$44</c15:f>
                <c15:dlblRangeCache>
                  <c:ptCount val="17"/>
                  <c:pt idx="7">
                    <c:v>6%</c:v>
                  </c:pt>
                  <c:pt idx="8">
                    <c:v>5%</c:v>
                  </c:pt>
                  <c:pt idx="9">
                    <c:v>5%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4%</c:v>
                  </c:pt>
                  <c:pt idx="13">
                    <c:v>4%</c:v>
                  </c:pt>
                  <c:pt idx="14">
                    <c:v>4%</c:v>
                  </c:pt>
                  <c:pt idx="15">
                    <c:v>4%</c:v>
                  </c:pt>
                  <c:pt idx="16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6333-4C69-A731-7BFCD9BE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7"/>
          <c:order val="7"/>
          <c:tx>
            <c:strRef>
              <c:f>'Data_Key Charts'!$A$36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Charts'!$B$36:$R$36</c:f>
              <c:numCache>
                <c:formatCode>_(* #,##0_);_(* \(#,##0\);_(* "-"_);_(@_)</c:formatCode>
                <c:ptCount val="17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  <c:pt idx="16">
                  <c:v>69004.588888012877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33-4C69-A731-7BFCD9BEC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0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105979298572012"/>
          <c:y val="0.50387834572734747"/>
          <c:w val="9.216296155711276E-2"/>
          <c:h val="0.33071861578994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Wholesale 2.0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Charts'!$A$48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1-402C-87E9-CCFEBC7C60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15492F2-1693-40F0-8877-42982AEF2C01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6380D49-9F32-48B7-B076-30C60A6FC92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F61788-5C6B-43B8-86AB-489BB12CE88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3E729C2-D51A-47CA-936E-0AD4876B8D0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5B61856-CAE5-427B-AD4C-2128C63CC68E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C9B8043-B52A-4DE8-8EC2-6F9820133BD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F701697-CCF8-43C6-9ECF-5AC7F9F0AE94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692DE46-E5B5-4198-B6BD-F6F0E913ED7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056AC53-66FB-4C99-932C-21294ED6085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DF59EF6-B71B-4CB7-A6D3-A1B228891F0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A6A-4A2B-8328-ADE753D5381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EF0C43A-9D77-4C37-AE1E-87D8C496EC9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621-42C9-9BFA-B6569CC5F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Charts'!$B$48:$R$48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696.6</c:v>
                </c:pt>
                <c:pt idx="7">
                  <c:v>1296</c:v>
                </c:pt>
                <c:pt idx="8">
                  <c:v>1428</c:v>
                </c:pt>
                <c:pt idx="9">
                  <c:v>2593</c:v>
                </c:pt>
                <c:pt idx="10">
                  <c:v>3468.0776806484296</c:v>
                </c:pt>
                <c:pt idx="11">
                  <c:v>4243.1349863880314</c:v>
                </c:pt>
                <c:pt idx="12">
                  <c:v>4915.1690070920904</c:v>
                </c:pt>
                <c:pt idx="13">
                  <c:v>5900.8240961045567</c:v>
                </c:pt>
                <c:pt idx="14">
                  <c:v>6744.1078936123185</c:v>
                </c:pt>
                <c:pt idx="15">
                  <c:v>6679.571024634125</c:v>
                </c:pt>
                <c:pt idx="16">
                  <c:v>7763.9390324053684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Charts'!$B$52:$R$52</c15:f>
                <c15:dlblRangeCache>
                  <c:ptCount val="17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3%</c:v>
                  </c:pt>
                  <c:pt idx="6">
                    <c:v>37%</c:v>
                  </c:pt>
                  <c:pt idx="7">
                    <c:v>46%</c:v>
                  </c:pt>
                  <c:pt idx="8">
                    <c:v>47%</c:v>
                  </c:pt>
                  <c:pt idx="9">
                    <c:v>58%</c:v>
                  </c:pt>
                  <c:pt idx="10">
                    <c:v>62%</c:v>
                  </c:pt>
                  <c:pt idx="11">
                    <c:v>67%</c:v>
                  </c:pt>
                  <c:pt idx="12">
                    <c:v>70%</c:v>
                  </c:pt>
                  <c:pt idx="13">
                    <c:v>75%</c:v>
                  </c:pt>
                  <c:pt idx="14">
                    <c:v>76%</c:v>
                  </c:pt>
                  <c:pt idx="15">
                    <c:v>73%</c:v>
                  </c:pt>
                  <c:pt idx="16">
                    <c:v>74%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EE1-402C-87E9-CCFEBC7C60A1}"/>
            </c:ext>
          </c:extLst>
        </c:ser>
        <c:ser>
          <c:idx val="2"/>
          <c:order val="1"/>
          <c:tx>
            <c:strRef>
              <c:f>'Data_Key Charts'!$A$49</c:f>
              <c:strCache>
                <c:ptCount val="1"/>
                <c:pt idx="0">
                  <c:v>CMML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1-402C-87E9-CCFEBC7C60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477BDC5-F2E8-4607-956E-59ACED8CCF5E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FE11711-E3EE-4AFF-B5F8-6F936CF0776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3215708-5AE6-4A41-A695-783000A0993B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E255773-C3A6-4E25-8694-816002E63CE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96FD5DB-C042-45FC-89E6-D74C2DB2F3A3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6B5945F-F553-40EE-AC63-0BC9513932A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44E201F-B5EE-4459-97DE-AE724F5D689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313840C-B5BD-4373-8948-FD61DE636C06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9A0312-826E-4C46-BB9C-9023F03B0969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3B7FC66-6E66-4498-846C-9E5B70C37908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F6B97B8-F5D6-4CD5-876A-53AB7F3B0B2E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A6A-4A2B-8328-ADE753D5381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89E3B5C-BE35-4BE5-B2D5-A664CEE20C7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621-42C9-9BFA-B6569CC5F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Charts'!$B$49:$R$49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804</c:v>
                </c:pt>
                <c:pt idx="6">
                  <c:v>1173.7</c:v>
                </c:pt>
                <c:pt idx="7">
                  <c:v>1496</c:v>
                </c:pt>
                <c:pt idx="8">
                  <c:v>1617</c:v>
                </c:pt>
                <c:pt idx="9">
                  <c:v>1908</c:v>
                </c:pt>
                <c:pt idx="10">
                  <c:v>2093.7345748176594</c:v>
                </c:pt>
                <c:pt idx="11">
                  <c:v>2103.4473483043162</c:v>
                </c:pt>
                <c:pt idx="12">
                  <c:v>2155.5635201351351</c:v>
                </c:pt>
                <c:pt idx="13">
                  <c:v>1988.2606901144698</c:v>
                </c:pt>
                <c:pt idx="14">
                  <c:v>2171.6999999999998</c:v>
                </c:pt>
                <c:pt idx="15">
                  <c:v>2437.27</c:v>
                </c:pt>
                <c:pt idx="16">
                  <c:v>2661.22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Charts'!$B$53:$R$53</c15:f>
                <c15:dlblRangeCache>
                  <c:ptCount val="17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4">
                    <c:v>100%</c:v>
                  </c:pt>
                  <c:pt idx="5">
                    <c:v>97%</c:v>
                  </c:pt>
                  <c:pt idx="6">
                    <c:v>63%</c:v>
                  </c:pt>
                  <c:pt idx="7">
                    <c:v>54%</c:v>
                  </c:pt>
                  <c:pt idx="8">
                    <c:v>53%</c:v>
                  </c:pt>
                  <c:pt idx="9">
                    <c:v>42%</c:v>
                  </c:pt>
                  <c:pt idx="10">
                    <c:v>38%</c:v>
                  </c:pt>
                  <c:pt idx="11">
                    <c:v>33%</c:v>
                  </c:pt>
                  <c:pt idx="12">
                    <c:v>30%</c:v>
                  </c:pt>
                  <c:pt idx="13">
                    <c:v>25%</c:v>
                  </c:pt>
                  <c:pt idx="14">
                    <c:v>24%</c:v>
                  </c:pt>
                  <c:pt idx="15">
                    <c:v>27%</c:v>
                  </c:pt>
                  <c:pt idx="1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3"/>
          <c:order val="2"/>
          <c:tx>
            <c:strRef>
              <c:f>'Data_Key Charts'!$A$50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1-402C-87E9-CCFEBC7C60A1}"/>
                </c:ext>
              </c:extLst>
            </c:dLbl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Charts'!$B$50:$R$50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  <c:pt idx="16">
                  <c:v>10425.159032405369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105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89170272725525"/>
          <c:y val="0.62610859840570732"/>
          <c:w val="9.2034723901751672E-2"/>
          <c:h val="0.12505219291311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Legacy AUM rundown</a:t>
            </a:r>
          </a:p>
        </c:rich>
      </c:tx>
      <c:layout>
        <c:manualLayout>
          <c:xMode val="edge"/>
          <c:yMode val="edge"/>
          <c:x val="5.6658787447755286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'Data_Key Charts'!$A$57</c:f>
              <c:strCache>
                <c:ptCount val="1"/>
                <c:pt idx="0">
                  <c:v>Legacy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Charts'!$B$57:$R$57</c:f>
              <c:numCache>
                <c:formatCode>_(* #,##0_);_(* \(#,##0\);_(* "-"_);_(@_)</c:formatCode>
                <c:ptCount val="17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  <c:pt idx="16">
                  <c:v>6326.5165041612781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47-4D2F-8ED4-3570278E5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37696544"/>
        <c:axId val="637701536"/>
      </c:barChart>
      <c:lineChart>
        <c:grouping val="standard"/>
        <c:varyColors val="0"/>
        <c:ser>
          <c:idx val="0"/>
          <c:order val="1"/>
          <c:tx>
            <c:strRef>
              <c:f>'Data_Key Charts'!$A$58</c:f>
              <c:strCache>
                <c:ptCount val="1"/>
                <c:pt idx="0">
                  <c:v>% Total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2.0381615420360429E-2"/>
                  <c:y val="3.43083260471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4-4830-B059-52D7921CDF85}"/>
                </c:ext>
              </c:extLst>
            </c:dLbl>
            <c:dLbl>
              <c:idx val="16"/>
              <c:layout>
                <c:manualLayout>
                  <c:x val="-2.0329437730888307E-2"/>
                  <c:y val="3.03021727016243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468798444580458E-2"/>
                      <c:h val="3.70321139746292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553-4DE0-A955-3800086F4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Charts'!$B$1:$R$1</c:f>
              <c:strCache>
                <c:ptCount val="17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</c:strCache>
            </c:strRef>
          </c:cat>
          <c:val>
            <c:numRef>
              <c:f>'Data_Key Charts'!$B$58:$R$58</c:f>
              <c:numCache>
                <c:formatCode>0%</c:formatCode>
                <c:ptCount val="17"/>
                <c:pt idx="0">
                  <c:v>0.90829521755116849</c:v>
                </c:pt>
                <c:pt idx="1">
                  <c:v>0.66220100081353639</c:v>
                </c:pt>
                <c:pt idx="2">
                  <c:v>0.66952114105096783</c:v>
                </c:pt>
                <c:pt idx="3">
                  <c:v>0.66234563166372629</c:v>
                </c:pt>
                <c:pt idx="4">
                  <c:v>0.64490513392487181</c:v>
                </c:pt>
                <c:pt idx="5">
                  <c:v>0.59703204708346436</c:v>
                </c:pt>
                <c:pt idx="6">
                  <c:v>0.54112182517761931</c:v>
                </c:pt>
                <c:pt idx="7">
                  <c:v>0.45402855760233901</c:v>
                </c:pt>
                <c:pt idx="8">
                  <c:v>0.40459963277627353</c:v>
                </c:pt>
                <c:pt idx="9">
                  <c:v>0.35598816709496212</c:v>
                </c:pt>
                <c:pt idx="10">
                  <c:v>0.27782720387708298</c:v>
                </c:pt>
                <c:pt idx="11">
                  <c:v>0.2116634673416348</c:v>
                </c:pt>
                <c:pt idx="12">
                  <c:v>0.1838421566889038</c:v>
                </c:pt>
                <c:pt idx="13">
                  <c:v>0.16154408698355413</c:v>
                </c:pt>
                <c:pt idx="14">
                  <c:v>0.1321178508669566</c:v>
                </c:pt>
                <c:pt idx="15">
                  <c:v>8.5759809692558947E-2</c:v>
                </c:pt>
                <c:pt idx="16">
                  <c:v>7.3773228656960566E-2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47-4D2F-8ED4-3570278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553728"/>
        <c:axId val="915557888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447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valAx>
        <c:axId val="915557888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53728"/>
        <c:crosses val="max"/>
        <c:crossBetween val="between"/>
      </c:valAx>
      <c:catAx>
        <c:axId val="9155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5557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208073694724749"/>
          <c:y val="0.14157865474645792"/>
          <c:w val="0.16482004018673083"/>
          <c:h val="0.12290608241666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Net total income</a:t>
            </a:r>
          </a:p>
        </c:rich>
      </c:tx>
      <c:layout>
        <c:manualLayout>
          <c:xMode val="edge"/>
          <c:yMode val="edge"/>
          <c:x val="4.2508970954880914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331167311114686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Charts'!$A$89</c:f>
              <c:strCache>
                <c:ptCount val="1"/>
                <c:pt idx="0">
                  <c:v>Total income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Charts'!$B$89:$R$89</c15:sqref>
                  </c15:fullRef>
                </c:ext>
              </c:extLst>
              <c:f>'Data_Key Charts'!$I$89:$R$89</c:f>
              <c:numCache>
                <c:formatCode>General</c:formatCode>
                <c:ptCount val="10"/>
                <c:pt idx="0" formatCode="0.0%">
                  <c:v>0.15066960015419045</c:v>
                </c:pt>
                <c:pt idx="1" formatCode="0.0%">
                  <c:v>0.1477195557118694</c:v>
                </c:pt>
                <c:pt idx="2" formatCode="0.0%">
                  <c:v>0.14727007538592818</c:v>
                </c:pt>
                <c:pt idx="3" formatCode="0.0%">
                  <c:v>0.14821397466499575</c:v>
                </c:pt>
                <c:pt idx="4" formatCode="0.0%">
                  <c:v>0.15030013501928385</c:v>
                </c:pt>
                <c:pt idx="5" formatCode="0.0%">
                  <c:v>0.14105699581639072</c:v>
                </c:pt>
                <c:pt idx="6" formatCode="0.0%">
                  <c:v>0.14175829566093476</c:v>
                </c:pt>
                <c:pt idx="7" formatCode="0.0%">
                  <c:v>0.13887794502563183</c:v>
                </c:pt>
                <c:pt idx="8" formatCode="0.0%">
                  <c:v>0.14276015757326815</c:v>
                </c:pt>
                <c:pt idx="9" formatCode="0.0%">
                  <c:v>0.13500000000000001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69-455A-8F55-EEAEDA5C0ABC}"/>
            </c:ext>
          </c:extLst>
        </c:ser>
        <c:ser>
          <c:idx val="2"/>
          <c:order val="1"/>
          <c:tx>
            <c:strRef>
              <c:f>'Data_Key Charts'!$A$90</c:f>
              <c:strCache>
                <c:ptCount val="1"/>
                <c:pt idx="0">
                  <c:v>Cost of funds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9899"/>
              </a:solidFill>
              <a:ln w="9525">
                <a:solidFill>
                  <a:srgbClr val="9A9899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5371330152552315E-2"/>
                  <c:y val="4.3228228002454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5-4098-B7C7-080518500E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5-4098-B7C7-080518500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Charts'!$B$90:$R$90</c15:sqref>
                  </c15:fullRef>
                </c:ext>
              </c:extLst>
              <c:f>'Data_Key Charts'!$I$90:$R$90</c:f>
              <c:numCache>
                <c:formatCode>General</c:formatCode>
                <c:ptCount val="10"/>
                <c:pt idx="0" formatCode="0.0%">
                  <c:v>6.1720993954046087E-2</c:v>
                </c:pt>
                <c:pt idx="1" formatCode="0.0%">
                  <c:v>6.3484226802357102E-2</c:v>
                </c:pt>
                <c:pt idx="2" formatCode="0.0%">
                  <c:v>6.2677101527278914E-2</c:v>
                </c:pt>
                <c:pt idx="3" formatCode="0.0%">
                  <c:v>6.3218114185429497E-2</c:v>
                </c:pt>
                <c:pt idx="4" formatCode="0.0%">
                  <c:v>6.8245661167754795E-2</c:v>
                </c:pt>
                <c:pt idx="5" formatCode="0.0%">
                  <c:v>6.9617473464612917E-2</c:v>
                </c:pt>
                <c:pt idx="6" formatCode="0.0%">
                  <c:v>7.2321121187803802E-2</c:v>
                </c:pt>
                <c:pt idx="7" formatCode="0.0%">
                  <c:v>6.6317897095229755E-2</c:v>
                </c:pt>
                <c:pt idx="8" formatCode="0.0%">
                  <c:v>6.6761236084532369E-2</c:v>
                </c:pt>
                <c:pt idx="9" formatCode="0.0%">
                  <c:v>6.6056844401927953E-2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'Data_Key Charts'!$G$90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B625-411E-A133-68202115DBB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D-4469-455A-8F55-EEAEDA5C0ABC}"/>
            </c:ext>
          </c:extLst>
        </c:ser>
        <c:ser>
          <c:idx val="3"/>
          <c:order val="2"/>
          <c:tx>
            <c:strRef>
              <c:f>'Data_Key Charts'!$A$91</c:f>
              <c:strCache>
                <c:ptCount val="1"/>
                <c:pt idx="0">
                  <c:v>Net total income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5-4098-B7C7-080518500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Charts'!$B$91:$R$91</c15:sqref>
                  </c15:fullRef>
                </c:ext>
              </c:extLst>
              <c:f>'Data_Key Charts'!$I$91:$R$91</c:f>
              <c:numCache>
                <c:formatCode>General</c:formatCode>
                <c:ptCount val="10"/>
                <c:pt idx="0" formatCode="0.0%">
                  <c:v>8.8948606200144359E-2</c:v>
                </c:pt>
                <c:pt idx="1" formatCode="0.0%">
                  <c:v>8.4235328909512297E-2</c:v>
                </c:pt>
                <c:pt idx="2" formatCode="0.0%">
                  <c:v>8.4592973858649265E-2</c:v>
                </c:pt>
                <c:pt idx="3" formatCode="0.0%">
                  <c:v>8.4995860479566254E-2</c:v>
                </c:pt>
                <c:pt idx="4" formatCode="0.0%">
                  <c:v>8.2054473851529058E-2</c:v>
                </c:pt>
                <c:pt idx="5" formatCode="0.0%">
                  <c:v>7.1439522351777807E-2</c:v>
                </c:pt>
                <c:pt idx="6" formatCode="0.0%">
                  <c:v>6.9437174473130955E-2</c:v>
                </c:pt>
                <c:pt idx="7" formatCode="0.0%">
                  <c:v>7.2560047930402077E-2</c:v>
                </c:pt>
                <c:pt idx="8" formatCode="0.0%">
                  <c:v>7.5998921488735785E-2</c:v>
                </c:pt>
                <c:pt idx="9" formatCode="0.0%">
                  <c:v>6.8943155598072056E-2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69-455A-8F55-EEAEDA5C0A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0.16000000000000003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4566947273883331"/>
          <c:y val="0.36588956457794974"/>
          <c:w val="0.14721071286715684"/>
          <c:h val="0.225803899329728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Opex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613288081108041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Charts'!$A$97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Charts'!$B$87:$R$87</c15:sqref>
                  </c15:fullRef>
                </c:ext>
              </c:extLst>
              <c:f>'Data_Key Charts'!$I$87:$R$87</c:f>
              <c:strCache>
                <c:ptCount val="10"/>
                <c:pt idx="0">
                  <c:v>FY23</c:v>
                </c:pt>
                <c:pt idx="1">
                  <c:v>Q1 FY24</c:v>
                </c:pt>
                <c:pt idx="2">
                  <c:v>Q2 FY24</c:v>
                </c:pt>
                <c:pt idx="3">
                  <c:v>Q3 FY24</c:v>
                </c:pt>
                <c:pt idx="4">
                  <c:v>Q4 FY24</c:v>
                </c:pt>
                <c:pt idx="5">
                  <c:v>Q1 FY25</c:v>
                </c:pt>
                <c:pt idx="6">
                  <c:v>Q2 FY25</c:v>
                </c:pt>
                <c:pt idx="7">
                  <c:v>Q3 FY25</c:v>
                </c:pt>
                <c:pt idx="8">
                  <c:v>Q4 FY25</c:v>
                </c:pt>
                <c:pt idx="9">
                  <c:v>Q1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Charts'!$B$97:$R$97</c15:sqref>
                  </c15:fullRef>
                </c:ext>
              </c:extLst>
              <c:f>'Data_Key Charts'!$I$97:$R$97</c:f>
              <c:numCache>
                <c:formatCode>General</c:formatCode>
                <c:ptCount val="10"/>
                <c:pt idx="0" formatCode="0.0%">
                  <c:v>5.6117228157412824E-2</c:v>
                </c:pt>
                <c:pt idx="1" formatCode="0.0%">
                  <c:v>5.6467385087295575E-2</c:v>
                </c:pt>
                <c:pt idx="2" formatCode="0.0%">
                  <c:v>5.2958439406164279E-2</c:v>
                </c:pt>
                <c:pt idx="3" formatCode="0.0%">
                  <c:v>4.9450531877999845E-2</c:v>
                </c:pt>
                <c:pt idx="4" formatCode="0.0%">
                  <c:v>4.8290170512772061E-2</c:v>
                </c:pt>
                <c:pt idx="5" formatCode="0.0%">
                  <c:v>4.4623715963367422E-2</c:v>
                </c:pt>
                <c:pt idx="6" formatCode="0.0%">
                  <c:v>4.3146781660659377E-2</c:v>
                </c:pt>
                <c:pt idx="7" formatCode="0.0%">
                  <c:v>4.2224673875873482E-2</c:v>
                </c:pt>
                <c:pt idx="8" formatCode="0.0%">
                  <c:v>4.0238777848369142E-2</c:v>
                </c:pt>
                <c:pt idx="9" formatCode="0.0%">
                  <c:v>3.8998955459931206E-2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C-439A-BE5B-F609717003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</xdr:colOff>
      <xdr:row>0</xdr:row>
      <xdr:rowOff>101600</xdr:rowOff>
    </xdr:from>
    <xdr:to>
      <xdr:col>0</xdr:col>
      <xdr:colOff>992698</xdr:colOff>
      <xdr:row>1</xdr:row>
      <xdr:rowOff>172210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7405972-D11F-4098-A003-897E12BFDF0E}"/>
            </a:ext>
          </a:extLst>
        </xdr:cNvPr>
        <xdr:cNvGrpSpPr/>
      </xdr:nvGrpSpPr>
      <xdr:grpSpPr>
        <a:xfrm>
          <a:off x="93133" y="101600"/>
          <a:ext cx="899565" cy="353639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E934D60-7FDF-492E-A478-AC9C2C4D24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14F489-1A46-4A28-A769-680BCA06E7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E8EE6F9-A94F-4A64-A4BD-2B1B336FD556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057E50E-B21C-44A2-9FF8-E4B85660AF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C50D70D9-55EA-4C05-A10B-E913638C6E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</xdr:colOff>
      <xdr:row>1</xdr:row>
      <xdr:rowOff>175210</xdr:rowOff>
    </xdr:from>
    <xdr:to>
      <xdr:col>14</xdr:col>
      <xdr:colOff>438996</xdr:colOff>
      <xdr:row>17</xdr:row>
      <xdr:rowOff>9571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0973C-5C91-478A-A244-80AB392E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</xdr:colOff>
      <xdr:row>17</xdr:row>
      <xdr:rowOff>167473</xdr:rowOff>
    </xdr:from>
    <xdr:to>
      <xdr:col>14</xdr:col>
      <xdr:colOff>431799</xdr:colOff>
      <xdr:row>32</xdr:row>
      <xdr:rowOff>157643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8789E4-25F3-427F-8B6E-BBCCF308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164511</xdr:rowOff>
    </xdr:from>
    <xdr:to>
      <xdr:col>14</xdr:col>
      <xdr:colOff>440265</xdr:colOff>
      <xdr:row>48</xdr:row>
      <xdr:rowOff>165464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96BAEB-D04E-4FB8-A26C-2A38A9A0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49</xdr:row>
      <xdr:rowOff>164510</xdr:rowOff>
    </xdr:from>
    <xdr:to>
      <xdr:col>14</xdr:col>
      <xdr:colOff>428414</xdr:colOff>
      <xdr:row>64</xdr:row>
      <xdr:rowOff>158478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2FE3BC-1B19-4F81-9B07-4B241D99A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65</xdr:row>
      <xdr:rowOff>141227</xdr:rowOff>
    </xdr:from>
    <xdr:to>
      <xdr:col>14</xdr:col>
      <xdr:colOff>439844</xdr:colOff>
      <xdr:row>80</xdr:row>
      <xdr:rowOff>143450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9011620-0016-434F-93FE-224AE091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8890</xdr:colOff>
      <xdr:row>81</xdr:row>
      <xdr:rowOff>48095</xdr:rowOff>
    </xdr:from>
    <xdr:to>
      <xdr:col>14</xdr:col>
      <xdr:colOff>450004</xdr:colOff>
      <xdr:row>96</xdr:row>
      <xdr:rowOff>40158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422E0B5-8948-4A82-A520-2838A0C63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8467</xdr:colOff>
      <xdr:row>97</xdr:row>
      <xdr:rowOff>164511</xdr:rowOff>
    </xdr:from>
    <xdr:to>
      <xdr:col>14</xdr:col>
      <xdr:colOff>445771</xdr:colOff>
      <xdr:row>112</xdr:row>
      <xdr:rowOff>141334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85B11E-9AA9-49CF-B189-E294614E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17359</xdr:colOff>
      <xdr:row>115</xdr:row>
      <xdr:rowOff>157115</xdr:rowOff>
    </xdr:from>
    <xdr:to>
      <xdr:col>14</xdr:col>
      <xdr:colOff>448734</xdr:colOff>
      <xdr:row>130</xdr:row>
      <xdr:rowOff>153611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58C9F92-7EDC-4744-8E10-E6C6D235A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19050</xdr:colOff>
      <xdr:row>132</xdr:row>
      <xdr:rowOff>149695</xdr:rowOff>
    </xdr:from>
    <xdr:to>
      <xdr:col>14</xdr:col>
      <xdr:colOff>465666</xdr:colOff>
      <xdr:row>147</xdr:row>
      <xdr:rowOff>139217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41824BD-2599-4B55-B32F-EE30AEF97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148</xdr:row>
      <xdr:rowOff>149694</xdr:rowOff>
    </xdr:from>
    <xdr:to>
      <xdr:col>14</xdr:col>
      <xdr:colOff>465666</xdr:colOff>
      <xdr:row>163</xdr:row>
      <xdr:rowOff>140486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E88E0ED-BA9B-4C2C-80AF-AAFA73FC7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</xdr:colOff>
      <xdr:row>196</xdr:row>
      <xdr:rowOff>157118</xdr:rowOff>
    </xdr:from>
    <xdr:to>
      <xdr:col>14</xdr:col>
      <xdr:colOff>457200</xdr:colOff>
      <xdr:row>211</xdr:row>
      <xdr:rowOff>165046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44C0BCB-4524-4F77-A197-91579419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13567</xdr:colOff>
      <xdr:row>164</xdr:row>
      <xdr:rowOff>154796</xdr:rowOff>
    </xdr:from>
    <xdr:to>
      <xdr:col>14</xdr:col>
      <xdr:colOff>465666</xdr:colOff>
      <xdr:row>179</xdr:row>
      <xdr:rowOff>144432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32A40D2-E544-4D13-BD3D-650B3719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580352</xdr:colOff>
      <xdr:row>10</xdr:row>
      <xdr:rowOff>31735</xdr:rowOff>
    </xdr:from>
    <xdr:to>
      <xdr:col>13</xdr:col>
      <xdr:colOff>35560</xdr:colOff>
      <xdr:row>10</xdr:row>
      <xdr:rowOff>88065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364684D2-9583-4220-9367-4183111EBA3F}"/>
            </a:ext>
          </a:extLst>
        </xdr:cNvPr>
        <xdr:cNvSpPr>
          <a:spLocks/>
        </xdr:cNvSpPr>
      </xdr:nvSpPr>
      <xdr:spPr>
        <a:xfrm>
          <a:off x="7809055" y="1895546"/>
          <a:ext cx="5760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280931</xdr:colOff>
      <xdr:row>1</xdr:row>
      <xdr:rowOff>176432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8FD7C0-0574-47B2-BC98-F898139078FD}"/>
            </a:ext>
          </a:extLst>
        </xdr:cNvPr>
        <xdr:cNvGrpSpPr/>
      </xdr:nvGrpSpPr>
      <xdr:grpSpPr>
        <a:xfrm>
          <a:off x="0" y="0"/>
          <a:ext cx="879645" cy="36148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FCD619B-67B5-D203-A135-CBE7015CF9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442CA9D-DEAC-9E33-12AD-21C5157FD1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139255</xdr:colOff>
      <xdr:row>54</xdr:row>
      <xdr:rowOff>175190</xdr:rowOff>
    </xdr:from>
    <xdr:to>
      <xdr:col>1</xdr:col>
      <xdr:colOff>412697</xdr:colOff>
      <xdr:row>58</xdr:row>
      <xdr:rowOff>52135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68BD543B-851B-4676-81BD-2488190E6968}"/>
            </a:ext>
          </a:extLst>
        </xdr:cNvPr>
        <xdr:cNvGrpSpPr/>
      </xdr:nvGrpSpPr>
      <xdr:grpSpPr>
        <a:xfrm>
          <a:off x="139255" y="10179161"/>
          <a:ext cx="872156" cy="617174"/>
          <a:chOff x="4152083" y="2111940"/>
          <a:chExt cx="1412886" cy="280642"/>
        </a:xfrm>
      </xdr:grpSpPr>
      <xdr:sp macro="" textlink="">
        <xdr:nvSpPr>
          <xdr:cNvPr id="33" name="Arrow: Pentagon 32">
            <a:extLst>
              <a:ext uri="{FF2B5EF4-FFF2-40B4-BE49-F238E27FC236}">
                <a16:creationId xmlns:a16="http://schemas.microsoft.com/office/drawing/2014/main" id="{014A57CC-4AEA-4F2B-B247-C1779EF0C99B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7C004CD6-B98E-4562-9134-DC2D134916C6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12</xdr:col>
      <xdr:colOff>590953</xdr:colOff>
      <xdr:row>9</xdr:row>
      <xdr:rowOff>134471</xdr:rowOff>
    </xdr:from>
    <xdr:to>
      <xdr:col>14</xdr:col>
      <xdr:colOff>431023</xdr:colOff>
      <xdr:row>10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815F1F6-84DD-4F5F-9D49-123CEDCE77C6}"/>
            </a:ext>
          </a:extLst>
        </xdr:cNvPr>
        <xdr:cNvSpPr/>
      </xdr:nvSpPr>
      <xdr:spPr>
        <a:xfrm>
          <a:off x="7798577" y="1766047"/>
          <a:ext cx="1041340" cy="1972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540327</xdr:colOff>
      <xdr:row>57</xdr:row>
      <xdr:rowOff>174355</xdr:rowOff>
    </xdr:from>
    <xdr:to>
      <xdr:col>12</xdr:col>
      <xdr:colOff>598207</xdr:colOff>
      <xdr:row>58</xdr:row>
      <xdr:rowOff>50576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59195C96-7BB8-4B20-B312-223734087AD0}"/>
            </a:ext>
          </a:extLst>
        </xdr:cNvPr>
        <xdr:cNvSpPr>
          <a:spLocks/>
        </xdr:cNvSpPr>
      </xdr:nvSpPr>
      <xdr:spPr>
        <a:xfrm>
          <a:off x="7772400" y="10461355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550928</xdr:colOff>
      <xdr:row>57</xdr:row>
      <xdr:rowOff>96982</xdr:rowOff>
    </xdr:from>
    <xdr:to>
      <xdr:col>14</xdr:col>
      <xdr:colOff>390998</xdr:colOff>
      <xdr:row>58</xdr:row>
      <xdr:rowOff>114911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23846AC-5D16-4DC2-96FA-9F7B74DF74F7}"/>
            </a:ext>
          </a:extLst>
        </xdr:cNvPr>
        <xdr:cNvSpPr/>
      </xdr:nvSpPr>
      <xdr:spPr>
        <a:xfrm>
          <a:off x="7783001" y="10383982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568037</xdr:colOff>
      <xdr:row>72</xdr:row>
      <xdr:rowOff>146646</xdr:rowOff>
    </xdr:from>
    <xdr:to>
      <xdr:col>13</xdr:col>
      <xdr:colOff>23245</xdr:colOff>
      <xdr:row>73</xdr:row>
      <xdr:rowOff>22867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4A7DB39-F1E0-40DA-ACD9-93F2DB4A8A1D}"/>
            </a:ext>
          </a:extLst>
        </xdr:cNvPr>
        <xdr:cNvSpPr>
          <a:spLocks/>
        </xdr:cNvSpPr>
      </xdr:nvSpPr>
      <xdr:spPr>
        <a:xfrm>
          <a:off x="7800110" y="13135282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578638</xdr:colOff>
      <xdr:row>72</xdr:row>
      <xdr:rowOff>69273</xdr:rowOff>
    </xdr:from>
    <xdr:to>
      <xdr:col>14</xdr:col>
      <xdr:colOff>418708</xdr:colOff>
      <xdr:row>73</xdr:row>
      <xdr:rowOff>87202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D41BC2E-E59D-4128-AD8B-1047ECE32D44}"/>
            </a:ext>
          </a:extLst>
        </xdr:cNvPr>
        <xdr:cNvSpPr/>
      </xdr:nvSpPr>
      <xdr:spPr>
        <a:xfrm>
          <a:off x="7810711" y="13057909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595086</xdr:colOff>
      <xdr:row>89</xdr:row>
      <xdr:rowOff>178973</xdr:rowOff>
    </xdr:from>
    <xdr:to>
      <xdr:col>13</xdr:col>
      <xdr:colOff>50294</xdr:colOff>
      <xdr:row>90</xdr:row>
      <xdr:rowOff>55194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EBB5B075-A96F-42CB-82AB-5CE775AE156E}"/>
            </a:ext>
          </a:extLst>
        </xdr:cNvPr>
        <xdr:cNvSpPr>
          <a:spLocks/>
        </xdr:cNvSpPr>
      </xdr:nvSpPr>
      <xdr:spPr>
        <a:xfrm>
          <a:off x="7823200" y="16340630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3344</xdr:colOff>
      <xdr:row>89</xdr:row>
      <xdr:rowOff>101600</xdr:rowOff>
    </xdr:from>
    <xdr:to>
      <xdr:col>14</xdr:col>
      <xdr:colOff>445757</xdr:colOff>
      <xdr:row>90</xdr:row>
      <xdr:rowOff>119529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62A8115-0D89-4F92-96A5-0360754DC8AA}"/>
            </a:ext>
          </a:extLst>
        </xdr:cNvPr>
        <xdr:cNvSpPr/>
      </xdr:nvSpPr>
      <xdr:spPr>
        <a:xfrm>
          <a:off x="7833801" y="16263257"/>
          <a:ext cx="1044756" cy="1993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11</xdr:col>
      <xdr:colOff>522514</xdr:colOff>
      <xdr:row>198</xdr:row>
      <xdr:rowOff>60890</xdr:rowOff>
    </xdr:from>
    <xdr:to>
      <xdr:col>11</xdr:col>
      <xdr:colOff>580065</xdr:colOff>
      <xdr:row>198</xdr:row>
      <xdr:rowOff>118540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FE9353B-1D88-4FAC-BE6C-C1C499097D9E}"/>
            </a:ext>
          </a:extLst>
        </xdr:cNvPr>
        <xdr:cNvSpPr>
          <a:spLocks/>
        </xdr:cNvSpPr>
      </xdr:nvSpPr>
      <xdr:spPr>
        <a:xfrm>
          <a:off x="7178808" y="38272949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533115</xdr:colOff>
      <xdr:row>197</xdr:row>
      <xdr:rowOff>164946</xdr:rowOff>
    </xdr:from>
    <xdr:to>
      <xdr:col>13</xdr:col>
      <xdr:colOff>373185</xdr:colOff>
      <xdr:row>199</xdr:row>
      <xdr:rowOff>3581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D5A129E4-587D-409C-AFE4-7D58E1F7A2F2}"/>
            </a:ext>
          </a:extLst>
        </xdr:cNvPr>
        <xdr:cNvSpPr/>
      </xdr:nvSpPr>
      <xdr:spPr>
        <a:xfrm>
          <a:off x="7189409" y="38197711"/>
          <a:ext cx="1050305" cy="1972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PBT</a:t>
          </a:r>
        </a:p>
      </xdr:txBody>
    </xdr:sp>
    <xdr:clientData/>
  </xdr:twoCellAnchor>
  <xdr:twoCellAnchor>
    <xdr:from>
      <xdr:col>0</xdr:col>
      <xdr:colOff>22412</xdr:colOff>
      <xdr:row>180</xdr:row>
      <xdr:rowOff>156882</xdr:rowOff>
    </xdr:from>
    <xdr:to>
      <xdr:col>14</xdr:col>
      <xdr:colOff>469028</xdr:colOff>
      <xdr:row>195</xdr:row>
      <xdr:rowOff>147675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E38A4F23-8091-4095-8C18-16997766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199822</xdr:colOff>
      <xdr:row>70</xdr:row>
      <xdr:rowOff>58652</xdr:rowOff>
    </xdr:from>
    <xdr:to>
      <xdr:col>1</xdr:col>
      <xdr:colOff>473264</xdr:colOff>
      <xdr:row>73</xdr:row>
      <xdr:rowOff>114892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E4DADFB-A1C5-4463-A3F8-808C8A187B29}"/>
            </a:ext>
          </a:extLst>
        </xdr:cNvPr>
        <xdr:cNvGrpSpPr/>
      </xdr:nvGrpSpPr>
      <xdr:grpSpPr>
        <a:xfrm>
          <a:off x="199822" y="13023538"/>
          <a:ext cx="872156" cy="611411"/>
          <a:chOff x="4152083" y="2111940"/>
          <a:chExt cx="1412886" cy="280642"/>
        </a:xfrm>
      </xdr:grpSpPr>
      <xdr:sp macro="" textlink="">
        <xdr:nvSpPr>
          <xdr:cNvPr id="45" name="Arrow: Pentagon 44">
            <a:extLst>
              <a:ext uri="{FF2B5EF4-FFF2-40B4-BE49-F238E27FC236}">
                <a16:creationId xmlns:a16="http://schemas.microsoft.com/office/drawing/2014/main" id="{05EF8E20-E5AA-423A-A329-B38F354B9C50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2EE04819-7A8B-4E92-AAEC-D4CB598AE770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0.04327</cdr:x>
      <cdr:y>0.03853</cdr:y>
    </cdr:from>
    <cdr:to>
      <cdr:x>0.07127</cdr:x>
      <cdr:y>0.36035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68BD543B-851B-4676-81BD-2488190E6968}"/>
            </a:ext>
          </a:extLst>
        </cdr:cNvPr>
        <cdr:cNvGrpSpPr/>
      </cdr:nvGrpSpPr>
      <cdr:grpSpPr>
        <a:xfrm xmlns:a="http://schemas.openxmlformats.org/drawingml/2006/main">
          <a:off x="373423" y="111582"/>
          <a:ext cx="241642" cy="931980"/>
          <a:chOff x="179891" y="0"/>
          <a:chExt cx="1890087" cy="128962"/>
        </a:xfrm>
      </cdr:grpSpPr>
      <cdr:sp macro="" textlink="">
        <cdr:nvSpPr>
          <cdr:cNvPr id="3" name="Arrow: Pentagon 2">
            <a:extLst xmlns:a="http://schemas.openxmlformats.org/drawingml/2006/main">
              <a:ext uri="{FF2B5EF4-FFF2-40B4-BE49-F238E27FC236}">
                <a16:creationId xmlns:a16="http://schemas.microsoft.com/office/drawing/2014/main" id="{014A57CC-4AEA-4F2B-B247-C1779EF0C99B}"/>
              </a:ext>
            </a:extLst>
          </cdr:cNvPr>
          <cdr:cNvSpPr/>
        </cdr:nvSpPr>
        <cdr:spPr>
          <a:xfrm xmlns:a="http://schemas.openxmlformats.org/drawingml/2006/main" rot="16200000" flipH="1">
            <a:off x="1050334" y="-765819"/>
            <a:ext cx="128962" cy="1660599"/>
          </a:xfrm>
          <a:prstGeom xmlns:a="http://schemas.openxmlformats.org/drawingml/2006/main" prst="homePlate">
            <a:avLst>
              <a:gd name="adj" fmla="val 24123"/>
            </a:avLst>
          </a:prstGeom>
          <a:solidFill xmlns:a="http://schemas.openxmlformats.org/drawingml/2006/main">
            <a:srgbClr val="FFEDE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4" name="Rectangle 3">
            <a:extLst xmlns:a="http://schemas.openxmlformats.org/drawingml/2006/main">
              <a:ext uri="{FF2B5EF4-FFF2-40B4-BE49-F238E27FC236}">
                <a16:creationId xmlns:a16="http://schemas.microsoft.com/office/drawing/2014/main" id="{7C004CD6-B98E-4562-9134-DC2D134916C6}"/>
              </a:ext>
            </a:extLst>
          </cdr:cNvPr>
          <cdr:cNvSpPr/>
        </cdr:nvSpPr>
        <cdr:spPr>
          <a:xfrm xmlns:a="http://schemas.openxmlformats.org/drawingml/2006/main" rot="16200000">
            <a:off x="1073295" y="-885636"/>
            <a:ext cx="103279" cy="1890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-8260</xdr:rowOff>
    </xdr:from>
    <xdr:to>
      <xdr:col>0</xdr:col>
      <xdr:colOff>915441</xdr:colOff>
      <xdr:row>1</xdr:row>
      <xdr:rowOff>62350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2887324-3269-95B9-B3A9-83F7A6AF1D6A}"/>
            </a:ext>
          </a:extLst>
        </xdr:cNvPr>
        <xdr:cNvGrpSpPr/>
      </xdr:nvGrpSpPr>
      <xdr:grpSpPr>
        <a:xfrm>
          <a:off x="15876" y="-8260"/>
          <a:ext cx="899565" cy="356360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171C52C-EC66-4606-B568-14B4F82711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162573D-A749-43A4-A1AE-69B6F06E7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211666</xdr:colOff>
      <xdr:row>18</xdr:row>
      <xdr:rowOff>75139</xdr:rowOff>
    </xdr:from>
    <xdr:to>
      <xdr:col>18</xdr:col>
      <xdr:colOff>8467</xdr:colOff>
      <xdr:row>19</xdr:row>
      <xdr:rowOff>76201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B1C44054-A9B9-3F64-D7CA-B78BD5B66E0C}"/>
            </a:ext>
          </a:extLst>
        </xdr:cNvPr>
        <xdr:cNvSpPr/>
      </xdr:nvSpPr>
      <xdr:spPr>
        <a:xfrm>
          <a:off x="6011333" y="4020606"/>
          <a:ext cx="6231467" cy="212728"/>
        </a:xfrm>
        <a:prstGeom prst="chevron">
          <a:avLst/>
        </a:prstGeom>
        <a:solidFill>
          <a:srgbClr val="FFEDE0"/>
        </a:solidFill>
        <a:ln>
          <a:solidFill>
            <a:srgbClr val="184E7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900" kern="1200">
              <a:solidFill>
                <a:schemeClr val="tx1"/>
              </a:solidFill>
            </a:rPr>
            <a:t>After pharma demerger in Aug 2022, the balance sheet from Q2 FY23 represents pureplay financial services</a:t>
          </a:r>
          <a:r>
            <a:rPr lang="en-IN" sz="900" kern="1200" baseline="0">
              <a:solidFill>
                <a:schemeClr val="tx1"/>
              </a:solidFill>
            </a:rPr>
            <a:t> business</a:t>
          </a:r>
          <a:endParaRPr lang="en-IN" sz="900" kern="12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A9425B-B40E-4C33-81BA-78A89B2888BD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B0D4372-00E9-4041-B8DF-0F858908D3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6687999-43A1-45D7-B5C3-A484C4583A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6A138FB-519D-4E6C-8225-D16F30585EF1}"/>
            </a:ext>
          </a:extLst>
        </xdr:cNvPr>
        <xdr:cNvGrpSpPr/>
      </xdr:nvGrpSpPr>
      <xdr:grpSpPr>
        <a:xfrm>
          <a:off x="0" y="0"/>
          <a:ext cx="899565" cy="35636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B91033-7395-44F7-AF38-BE09F4D690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1261488-8AA0-4CD2-A318-B5DF0A437F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1CB873A-F712-416D-974B-866ACBE5D25A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174975-421F-482B-B5F1-89211885D2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E1E7DC-E7E8-4E50-92A0-F9A75B0D6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1F13D41-668C-40DF-B10F-AA68C56E4BE0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52ABB86-B39F-4B57-B7C9-682755B45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DB37A2F-298A-4AB8-BFEC-BFC38DB306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206584-D559-44B6-B282-A9D9BDCBEDE1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F72A07-DD1F-47AE-9B4A-998C6C76F7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706781E-06F0-41B1-9E94-022833058C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7C0650B-D40C-4E94-B437-B13468D33F7F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00966D-8085-496E-8C69-4904FDCFB3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16C0DD7-3447-4AD3-87AE-9EEE25EA40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41" dT="2025-07-16T05:07:21.51" personId="{00000000-0000-0000-0000-000000000000}" id="{007D1060-7D01-4E7B-909F-733F6D2FB8F6}">
    <text>Adding Retail SRs of 28.78 Cr in total Stage-1</text>
  </threadedComment>
  <threadedComment ref="R44" dT="2025-07-15T09:40:35.46" personId="{00000000-0000-0000-0000-000000000000}" id="{59B82EB7-8DBB-43F2-8032-B3CEDF832564}">
    <text>Adding Retail SRs of 28.78 Cr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05D3-8E7F-4C32-B5EB-1920F04EB54F}">
  <dimension ref="A1:Q19"/>
  <sheetViews>
    <sheetView tabSelected="1" zoomScale="70" zoomScaleNormal="70" workbookViewId="0"/>
  </sheetViews>
  <sheetFormatPr defaultColWidth="8.6640625" defaultRowHeight="14.4"/>
  <cols>
    <col min="1" max="1" width="34.6640625" style="15" customWidth="1"/>
    <col min="2" max="2" width="68.6640625" style="12" customWidth="1"/>
    <col min="3" max="10" width="8.6640625" style="12"/>
    <col min="11" max="11" width="12.33203125" style="12" bestFit="1" customWidth="1"/>
    <col min="12" max="16384" width="8.6640625" style="12"/>
  </cols>
  <sheetData>
    <row r="1" spans="1:17" s="9" customFormat="1" ht="22.5" customHeight="1">
      <c r="A1" s="4"/>
      <c r="B1" s="167" t="s">
        <v>0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s="9" customFormat="1" ht="22.5" customHeight="1">
      <c r="A2" s="4"/>
      <c r="B2" s="167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1" customFormat="1" ht="22.5" customHeight="1">
      <c r="A3" s="140" t="s">
        <v>1</v>
      </c>
      <c r="B3" s="140" t="s">
        <v>2</v>
      </c>
    </row>
    <row r="4" spans="1:17" ht="7.2" customHeight="1">
      <c r="A4" s="11"/>
    </row>
    <row r="5" spans="1:17" ht="40.200000000000003" customHeight="1">
      <c r="A5" s="8" t="s">
        <v>3</v>
      </c>
      <c r="B5" s="13" t="s">
        <v>4</v>
      </c>
      <c r="E5" s="9"/>
      <c r="F5" s="14"/>
    </row>
    <row r="6" spans="1:17" ht="7.2" customHeight="1"/>
    <row r="7" spans="1:17" ht="40.200000000000003" customHeight="1">
      <c r="A7" s="8" t="s">
        <v>5</v>
      </c>
      <c r="B7" s="13" t="s">
        <v>6</v>
      </c>
      <c r="F7" s="14"/>
    </row>
    <row r="8" spans="1:17" ht="7.2" customHeight="1">
      <c r="A8" s="11"/>
    </row>
    <row r="9" spans="1:17" ht="40.200000000000003" customHeight="1">
      <c r="A9" s="8" t="s">
        <v>7</v>
      </c>
      <c r="B9" s="13" t="s">
        <v>8</v>
      </c>
      <c r="L9" s="94"/>
    </row>
    <row r="10" spans="1:17" ht="7.2" customHeight="1">
      <c r="A10" s="11"/>
    </row>
    <row r="11" spans="1:17" ht="40.200000000000003" customHeight="1">
      <c r="A11" s="8" t="s">
        <v>9</v>
      </c>
      <c r="B11" s="13" t="s">
        <v>10</v>
      </c>
    </row>
    <row r="12" spans="1:17" ht="7.2" customHeight="1">
      <c r="A12" s="16"/>
    </row>
    <row r="13" spans="1:17" ht="40.200000000000003" customHeight="1">
      <c r="A13" s="8" t="s">
        <v>11</v>
      </c>
      <c r="B13" s="13" t="s">
        <v>12</v>
      </c>
    </row>
    <row r="14" spans="1:17" ht="7.2" customHeight="1">
      <c r="A14" s="11"/>
    </row>
    <row r="15" spans="1:17" ht="40.200000000000003" customHeight="1">
      <c r="A15" s="8" t="s">
        <v>13</v>
      </c>
      <c r="B15" s="13" t="s">
        <v>14</v>
      </c>
    </row>
    <row r="16" spans="1:17" ht="7.2" customHeight="1">
      <c r="A16" s="11"/>
    </row>
    <row r="17" spans="1:2" ht="40.200000000000003" customHeight="1">
      <c r="A17" s="8" t="s">
        <v>15</v>
      </c>
      <c r="B17" s="13" t="s">
        <v>16</v>
      </c>
    </row>
    <row r="18" spans="1:2" ht="7.2" customHeight="1">
      <c r="A18" s="11"/>
    </row>
    <row r="19" spans="1:2" ht="40.200000000000003" customHeight="1">
      <c r="A19" s="8" t="s">
        <v>17</v>
      </c>
      <c r="B19" s="13" t="s">
        <v>18</v>
      </c>
    </row>
  </sheetData>
  <mergeCells count="1">
    <mergeCell ref="B1:B2"/>
  </mergeCells>
  <hyperlinks>
    <hyperlink ref="A7" location="'Balance Sheet'!A1" display="Balance Sheet" xr:uid="{8C797BD0-6813-4C11-BF13-E18D883120DB}"/>
    <hyperlink ref="A9" location="'P&amp;L'!A1" display="P&amp;L" xr:uid="{91B905F1-15B8-494D-9013-D7F63556E73E}"/>
    <hyperlink ref="A11" location="AUM!A1" display="AUM" xr:uid="{8DC1F1D4-7339-42DF-BC3F-80D79FFEEB98}"/>
    <hyperlink ref="A13" location="'Pro forma business wise P&amp;L'!A1" display="Pro forma business-wise P&amp;L" xr:uid="{B46EA825-EC91-41FA-9446-8535F5331637}"/>
    <hyperlink ref="A15" location="'Asset quality '!A1" display="Asset quality " xr:uid="{F9C269B9-C7E9-4C0E-9717-72DB75D82487}"/>
    <hyperlink ref="A17" location="'P&amp;L - SEBI Format'!A1" display="P&amp;L - SEBI Format" xr:uid="{F99F5472-24D2-453E-B540-10089997C18D}"/>
    <hyperlink ref="A19" location="'P&amp;L Bridge'!A1" display="P&amp;L Bridge" xr:uid="{CDCDCEE5-1842-400F-8026-09FCA71F8AD6}"/>
    <hyperlink ref="A5" location="'Story in charts'!A1" display="Story in charts" xr:uid="{70230DAE-F08B-4B1B-B383-9307F9B9D0C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B6DE-12E4-4080-9DFF-9E3641DDF6C4}">
  <dimension ref="A1:B13"/>
  <sheetViews>
    <sheetView zoomScale="70" zoomScaleNormal="70" workbookViewId="0"/>
  </sheetViews>
  <sheetFormatPr defaultColWidth="8.88671875" defaultRowHeight="14.4"/>
  <cols>
    <col min="1" max="1" width="28.109375" style="2" bestFit="1" customWidth="1"/>
    <col min="2" max="2" width="137" style="2" customWidth="1"/>
    <col min="3" max="16384" width="8.88671875" style="2"/>
  </cols>
  <sheetData>
    <row r="1" spans="1:2">
      <c r="A1" s="110" t="s">
        <v>191</v>
      </c>
      <c r="B1" s="111" t="s">
        <v>2</v>
      </c>
    </row>
    <row r="2" spans="1:2">
      <c r="A2" s="112" t="s">
        <v>83</v>
      </c>
      <c r="B2" s="113" t="s">
        <v>192</v>
      </c>
    </row>
    <row r="3" spans="1:2">
      <c r="A3" s="114" t="s">
        <v>193</v>
      </c>
      <c r="B3" s="115" t="s">
        <v>194</v>
      </c>
    </row>
    <row r="4" spans="1:2">
      <c r="A4" s="112" t="s">
        <v>104</v>
      </c>
      <c r="B4" s="113" t="s">
        <v>195</v>
      </c>
    </row>
    <row r="5" spans="1:2">
      <c r="A5" s="112" t="s">
        <v>196</v>
      </c>
      <c r="B5" s="113" t="s">
        <v>197</v>
      </c>
    </row>
    <row r="6" spans="1:2">
      <c r="A6" s="112" t="s">
        <v>198</v>
      </c>
      <c r="B6" s="113" t="s">
        <v>199</v>
      </c>
    </row>
    <row r="7" spans="1:2">
      <c r="A7" s="112" t="s">
        <v>200</v>
      </c>
      <c r="B7" s="113" t="s">
        <v>201</v>
      </c>
    </row>
    <row r="8" spans="1:2">
      <c r="A8" s="114" t="s">
        <v>202</v>
      </c>
      <c r="B8" s="115" t="s">
        <v>203</v>
      </c>
    </row>
    <row r="9" spans="1:2">
      <c r="A9" s="114" t="s">
        <v>204</v>
      </c>
      <c r="B9" s="115" t="s">
        <v>205</v>
      </c>
    </row>
    <row r="10" spans="1:2">
      <c r="A10" s="112" t="s">
        <v>117</v>
      </c>
      <c r="B10" s="113" t="s">
        <v>206</v>
      </c>
    </row>
    <row r="11" spans="1:2" ht="28.8">
      <c r="A11" s="112" t="s">
        <v>98</v>
      </c>
      <c r="B11" s="113" t="s">
        <v>207</v>
      </c>
    </row>
    <row r="12" spans="1:2">
      <c r="A12" s="156" t="s">
        <v>145</v>
      </c>
      <c r="B12" s="157" t="s">
        <v>208</v>
      </c>
    </row>
    <row r="13" spans="1:2">
      <c r="A13" s="116" t="s">
        <v>209</v>
      </c>
      <c r="B13" s="117" t="s">
        <v>210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18D9-D81B-4E08-A4B4-EFD18CA842EB}">
  <dimension ref="A1:S115"/>
  <sheetViews>
    <sheetView zoomScale="90" zoomScaleNormal="90" workbookViewId="0">
      <pane ySplit="1" topLeftCell="A83" activePane="bottomLeft" state="frozen"/>
      <selection pane="bottomLeft" activeCell="R90" sqref="R90"/>
    </sheetView>
  </sheetViews>
  <sheetFormatPr defaultColWidth="8.6640625" defaultRowHeight="14.4"/>
  <cols>
    <col min="1" max="1" width="25.6640625" style="2" bestFit="1" customWidth="1"/>
    <col min="2" max="16" width="8.6640625" style="2"/>
    <col min="17" max="17" width="8.6640625" style="2" customWidth="1"/>
    <col min="18" max="16384" width="8.6640625" style="2"/>
  </cols>
  <sheetData>
    <row r="1" spans="1:18" s="92" customFormat="1">
      <c r="A1" s="91" t="s">
        <v>211</v>
      </c>
      <c r="B1" s="18" t="s">
        <v>212</v>
      </c>
      <c r="C1" s="18" t="s">
        <v>213</v>
      </c>
      <c r="D1" s="18" t="s">
        <v>214</v>
      </c>
      <c r="E1" s="18" t="s">
        <v>215</v>
      </c>
      <c r="F1" s="18" t="s">
        <v>216</v>
      </c>
      <c r="G1" s="18" t="s">
        <v>217</v>
      </c>
      <c r="H1" s="18" t="s">
        <v>218</v>
      </c>
      <c r="I1" s="18" t="s">
        <v>219</v>
      </c>
      <c r="J1" s="18" t="s">
        <v>220</v>
      </c>
      <c r="K1" s="18" t="s">
        <v>221</v>
      </c>
      <c r="L1" s="18" t="s">
        <v>222</v>
      </c>
      <c r="M1" s="18" t="s">
        <v>223</v>
      </c>
      <c r="N1" s="18" t="s">
        <v>224</v>
      </c>
      <c r="O1" s="18" t="s">
        <v>225</v>
      </c>
      <c r="P1" s="18" t="s">
        <v>226</v>
      </c>
      <c r="Q1" s="18" t="s">
        <v>227</v>
      </c>
      <c r="R1" s="18" t="s">
        <v>228</v>
      </c>
    </row>
    <row r="2" spans="1:18" s="92" customFormat="1">
      <c r="A2" s="6" t="s">
        <v>229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</row>
    <row r="3" spans="1:18">
      <c r="A3" s="2" t="s">
        <v>100</v>
      </c>
      <c r="B3" s="93">
        <f>AUM!B14+AUM!B31</f>
        <v>4326.7090496981946</v>
      </c>
      <c r="C3" s="93">
        <f>AUM!C14+AUM!C31</f>
        <v>22627.618111934535</v>
      </c>
      <c r="D3" s="93">
        <f>AUM!D14+AUM!D31</f>
        <v>21743</v>
      </c>
      <c r="E3" s="93">
        <f>AUM!E14+AUM!E31</f>
        <v>22010</v>
      </c>
      <c r="F3" s="93">
        <f>AUM!F14+AUM!F31</f>
        <v>22935.895325160491</v>
      </c>
      <c r="G3" s="93">
        <f>AUM!G14+AUM!G31</f>
        <v>25701.495847782531</v>
      </c>
      <c r="H3" s="93">
        <f>AUM!H14+AUM!H31</f>
        <v>29766.093446985531</v>
      </c>
      <c r="I3" s="93">
        <f>AUM!I14+AUM!I31</f>
        <v>34936.366998024998</v>
      </c>
      <c r="J3" s="93">
        <f>AUM!J14+AUM!J31</f>
        <v>38264</v>
      </c>
      <c r="K3" s="93">
        <f>AUM!K14+AUM!K31</f>
        <v>43105</v>
      </c>
      <c r="L3" s="93">
        <f>AUM!L14+AUM!L31</f>
        <v>48589.812255466088</v>
      </c>
      <c r="M3" s="93">
        <f>AUM!M14+AUM!M31</f>
        <v>54273.13507699516</v>
      </c>
      <c r="N3" s="93">
        <f>AUM!N14+AUM!N31</f>
        <v>57600.772992243583</v>
      </c>
      <c r="O3" s="93">
        <f>AUM!O14+AUM!O31</f>
        <v>62625.816304770422</v>
      </c>
      <c r="P3" s="93">
        <f>AUM!P14+AUM!P31</f>
        <v>68009.13408890662</v>
      </c>
      <c r="Q3" s="93">
        <f>AUM!Q14+AUM!Q31</f>
        <v>73769.324612828117</v>
      </c>
      <c r="R3" s="93">
        <f>AUM!R14+AUM!R31</f>
        <v>79429.747920418245</v>
      </c>
    </row>
    <row r="4" spans="1:18">
      <c r="A4" s="2" t="s">
        <v>230</v>
      </c>
      <c r="B4" s="93">
        <f>AUM!B49</f>
        <v>42854.135113062519</v>
      </c>
      <c r="C4" s="93">
        <f>AUM!C49</f>
        <v>44357.832308077464</v>
      </c>
      <c r="D4" s="93">
        <f>AUM!D49</f>
        <v>44049.408231938643</v>
      </c>
      <c r="E4" s="93">
        <f>AUM!E49</f>
        <v>43175</v>
      </c>
      <c r="F4" s="93">
        <f>AUM!F49</f>
        <v>41655</v>
      </c>
      <c r="G4" s="93">
        <f>AUM!G49</f>
        <v>38079</v>
      </c>
      <c r="H4" s="93">
        <f>AUM!H49</f>
        <v>35101</v>
      </c>
      <c r="I4" s="93">
        <f>AUM!I49</f>
        <v>29053.000000000004</v>
      </c>
      <c r="J4" s="93">
        <f>AUM!J49</f>
        <v>26001.999999999996</v>
      </c>
      <c r="K4" s="93">
        <f>AUM!K49</f>
        <v>23827.000000000004</v>
      </c>
      <c r="L4" s="93">
        <f>AUM!L49</f>
        <v>18692.993904399129</v>
      </c>
      <c r="M4" s="93">
        <f>AUM!M49</f>
        <v>14572</v>
      </c>
      <c r="N4" s="93">
        <f>AUM!N49</f>
        <v>12974.757788127543</v>
      </c>
      <c r="O4" s="93">
        <f>AUM!O49</f>
        <v>12066.02536817637</v>
      </c>
      <c r="P4" s="93">
        <f>AUM!P49</f>
        <v>10353.042338898958</v>
      </c>
      <c r="Q4" s="93">
        <f>AUM!Q49</f>
        <v>6919.891847915027</v>
      </c>
      <c r="R4" s="93">
        <f>AUM!R49</f>
        <v>6326.5165041612781</v>
      </c>
    </row>
    <row r="5" spans="1:18">
      <c r="A5" s="2" t="s">
        <v>231</v>
      </c>
      <c r="B5" s="93">
        <f>AUM!B51</f>
        <v>47180.84416276071</v>
      </c>
      <c r="C5" s="93">
        <f>AUM!C51</f>
        <v>66985.450420011999</v>
      </c>
      <c r="D5" s="93">
        <f>AUM!D51</f>
        <v>65792.408231938636</v>
      </c>
      <c r="E5" s="93">
        <f>AUM!E51</f>
        <v>65185</v>
      </c>
      <c r="F5" s="93">
        <f>AUM!F51</f>
        <v>64590.895325160491</v>
      </c>
      <c r="G5" s="93">
        <f>AUM!G51</f>
        <v>63780.495847782528</v>
      </c>
      <c r="H5" s="93">
        <f>AUM!H51</f>
        <v>64867.093446985527</v>
      </c>
      <c r="I5" s="93">
        <f>AUM!I51</f>
        <v>63989.366998024998</v>
      </c>
      <c r="J5" s="93">
        <f>AUM!J51</f>
        <v>64266</v>
      </c>
      <c r="K5" s="93">
        <f>AUM!K51</f>
        <v>66932</v>
      </c>
      <c r="L5" s="93">
        <f>AUM!L51</f>
        <v>67282.806159865213</v>
      </c>
      <c r="M5" s="93">
        <f>AUM!M51</f>
        <v>68845.135076995153</v>
      </c>
      <c r="N5" s="93">
        <f>AUM!N51</f>
        <v>70575.530780371133</v>
      </c>
      <c r="O5" s="93">
        <f>AUM!O51</f>
        <v>74691.841672946786</v>
      </c>
      <c r="P5" s="93">
        <f>AUM!P51</f>
        <v>78362.176427805578</v>
      </c>
      <c r="Q5" s="93">
        <f>AUM!Q51</f>
        <v>80689.216460743148</v>
      </c>
      <c r="R5" s="93">
        <f>AUM!R51</f>
        <v>85756.264424579524</v>
      </c>
    </row>
    <row r="6" spans="1:18">
      <c r="A6" s="94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</row>
    <row r="7" spans="1:18">
      <c r="A7" s="2" t="s">
        <v>232</v>
      </c>
      <c r="B7" s="95">
        <f t="shared" ref="B7:O7" si="0">B3/B5</f>
        <v>9.170478244883154E-2</v>
      </c>
      <c r="C7" s="95">
        <f t="shared" si="0"/>
        <v>0.33779899918646367</v>
      </c>
      <c r="D7" s="95">
        <f t="shared" si="0"/>
        <v>0.33047885894903228</v>
      </c>
      <c r="E7" s="95">
        <f t="shared" si="0"/>
        <v>0.33765436833627366</v>
      </c>
      <c r="F7" s="95">
        <f t="shared" si="0"/>
        <v>0.35509486607512825</v>
      </c>
      <c r="G7" s="95">
        <f t="shared" si="0"/>
        <v>0.4029679529165357</v>
      </c>
      <c r="H7" s="95">
        <f t="shared" si="0"/>
        <v>0.45887817482238069</v>
      </c>
      <c r="I7" s="95">
        <f t="shared" si="0"/>
        <v>0.54597144239766104</v>
      </c>
      <c r="J7" s="95">
        <f t="shared" si="0"/>
        <v>0.59540036722372636</v>
      </c>
      <c r="K7" s="95">
        <f t="shared" si="0"/>
        <v>0.64401183290503794</v>
      </c>
      <c r="L7" s="95">
        <f t="shared" si="0"/>
        <v>0.72217279612291707</v>
      </c>
      <c r="M7" s="95">
        <f t="shared" si="0"/>
        <v>0.78833653265836534</v>
      </c>
      <c r="N7" s="95">
        <f t="shared" si="0"/>
        <v>0.81615784331109609</v>
      </c>
      <c r="O7" s="95">
        <f t="shared" si="0"/>
        <v>0.83845591301644595</v>
      </c>
      <c r="P7" s="95">
        <f t="shared" ref="P7:Q7" si="1">P3/P5</f>
        <v>0.8678821491330434</v>
      </c>
      <c r="Q7" s="95">
        <f t="shared" si="1"/>
        <v>0.91424019030744097</v>
      </c>
      <c r="R7" s="95">
        <f t="shared" ref="R7" si="2">R3/R5</f>
        <v>0.92622677134303943</v>
      </c>
    </row>
    <row r="8" spans="1:18">
      <c r="A8" s="2" t="s">
        <v>124</v>
      </c>
      <c r="B8" s="95">
        <f t="shared" ref="B8:O8" si="3">B4/B5</f>
        <v>0.90829521755116849</v>
      </c>
      <c r="C8" s="95">
        <f t="shared" si="3"/>
        <v>0.66220100081353639</v>
      </c>
      <c r="D8" s="95">
        <f t="shared" si="3"/>
        <v>0.66952114105096783</v>
      </c>
      <c r="E8" s="95">
        <f t="shared" si="3"/>
        <v>0.66234563166372629</v>
      </c>
      <c r="F8" s="95">
        <f t="shared" si="3"/>
        <v>0.64490513392487181</v>
      </c>
      <c r="G8" s="95">
        <f t="shared" si="3"/>
        <v>0.59703204708346436</v>
      </c>
      <c r="H8" s="95">
        <f t="shared" si="3"/>
        <v>0.54112182517761931</v>
      </c>
      <c r="I8" s="95">
        <f t="shared" si="3"/>
        <v>0.45402855760233901</v>
      </c>
      <c r="J8" s="95">
        <f t="shared" si="3"/>
        <v>0.40459963277627353</v>
      </c>
      <c r="K8" s="95">
        <f t="shared" si="3"/>
        <v>0.35598816709496212</v>
      </c>
      <c r="L8" s="95">
        <f t="shared" si="3"/>
        <v>0.27782720387708298</v>
      </c>
      <c r="M8" s="95">
        <f t="shared" si="3"/>
        <v>0.2116634673416348</v>
      </c>
      <c r="N8" s="95">
        <f t="shared" si="3"/>
        <v>0.1838421566889038</v>
      </c>
      <c r="O8" s="95">
        <f t="shared" si="3"/>
        <v>0.16154408698355413</v>
      </c>
      <c r="P8" s="95">
        <f t="shared" ref="P8:Q8" si="4">P4/P5</f>
        <v>0.1321178508669566</v>
      </c>
      <c r="Q8" s="95">
        <f t="shared" si="4"/>
        <v>8.5759809692558947E-2</v>
      </c>
      <c r="R8" s="95">
        <f t="shared" ref="R8" si="5">R4/R5</f>
        <v>7.3773228656960566E-2</v>
      </c>
    </row>
    <row r="9" spans="1:18">
      <c r="A9" s="2" t="s">
        <v>109</v>
      </c>
      <c r="B9" s="96">
        <f>SUM(B7:B8)</f>
        <v>1</v>
      </c>
      <c r="C9" s="96">
        <f t="shared" ref="C9:O9" si="6">SUM(C7:C8)</f>
        <v>1</v>
      </c>
      <c r="D9" s="96">
        <f t="shared" si="6"/>
        <v>1</v>
      </c>
      <c r="E9" s="96">
        <f t="shared" si="6"/>
        <v>1</v>
      </c>
      <c r="F9" s="96">
        <f t="shared" si="6"/>
        <v>1</v>
      </c>
      <c r="G9" s="96">
        <f t="shared" si="6"/>
        <v>1</v>
      </c>
      <c r="H9" s="96">
        <f t="shared" si="6"/>
        <v>1</v>
      </c>
      <c r="I9" s="96">
        <f t="shared" si="6"/>
        <v>1</v>
      </c>
      <c r="J9" s="96">
        <f t="shared" si="6"/>
        <v>0.99999999999999989</v>
      </c>
      <c r="K9" s="96">
        <f t="shared" si="6"/>
        <v>1</v>
      </c>
      <c r="L9" s="96">
        <f t="shared" si="6"/>
        <v>1</v>
      </c>
      <c r="M9" s="96">
        <f t="shared" si="6"/>
        <v>1.0000000000000002</v>
      </c>
      <c r="N9" s="96">
        <f t="shared" si="6"/>
        <v>0.99999999999999989</v>
      </c>
      <c r="O9" s="96">
        <f t="shared" si="6"/>
        <v>1</v>
      </c>
      <c r="P9" s="96">
        <f t="shared" ref="P9:Q9" si="7">SUM(P7:P8)</f>
        <v>1</v>
      </c>
      <c r="Q9" s="96">
        <f t="shared" si="7"/>
        <v>0.99999999999999989</v>
      </c>
      <c r="R9" s="96">
        <f t="shared" ref="R9" si="8">SUM(R7:R8)</f>
        <v>1</v>
      </c>
    </row>
    <row r="10" spans="1:18"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</row>
    <row r="11" spans="1:18">
      <c r="A11" s="6" t="s">
        <v>233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</row>
    <row r="12" spans="1:18">
      <c r="A12" s="2" t="s">
        <v>234</v>
      </c>
      <c r="B12" s="96"/>
      <c r="C12" s="96"/>
      <c r="D12" s="96"/>
      <c r="E12" s="96"/>
      <c r="F12" s="96">
        <f t="shared" ref="F12:R12" si="9">F5/B5-1</f>
        <v>0.3690067753417039</v>
      </c>
      <c r="G12" s="96">
        <f t="shared" si="9"/>
        <v>-4.7845532905037902E-2</v>
      </c>
      <c r="H12" s="96">
        <f t="shared" si="9"/>
        <v>-1.4064157397781885E-2</v>
      </c>
      <c r="I12" s="96">
        <f t="shared" si="9"/>
        <v>-1.8342149297767896E-2</v>
      </c>
      <c r="J12" s="96">
        <f t="shared" si="9"/>
        <v>-5.0300483299530185E-3</v>
      </c>
      <c r="K12" s="96">
        <f t="shared" si="9"/>
        <v>4.9411722350650944E-2</v>
      </c>
      <c r="L12" s="96">
        <f t="shared" si="9"/>
        <v>3.7240958157837012E-2</v>
      </c>
      <c r="M12" s="96">
        <f t="shared" si="9"/>
        <v>7.5883983648721287E-2</v>
      </c>
      <c r="N12" s="96">
        <f t="shared" si="9"/>
        <v>9.8178364615366442E-2</v>
      </c>
      <c r="O12" s="96">
        <f t="shared" si="9"/>
        <v>0.11593619902209396</v>
      </c>
      <c r="P12" s="96">
        <f t="shared" si="9"/>
        <v>0.16466867094715965</v>
      </c>
      <c r="Q12" s="96">
        <f t="shared" si="9"/>
        <v>0.17203948209995934</v>
      </c>
      <c r="R12" s="96">
        <f t="shared" si="9"/>
        <v>0.21509910696173673</v>
      </c>
    </row>
    <row r="13" spans="1:18">
      <c r="A13" s="2" t="s">
        <v>100</v>
      </c>
      <c r="B13" s="96"/>
      <c r="C13" s="96"/>
      <c r="D13" s="96"/>
      <c r="E13" s="96"/>
      <c r="F13" s="96">
        <f t="shared" ref="F13:N13" si="10">F3/B3-1</f>
        <v>4.3010024620815122</v>
      </c>
      <c r="G13" s="96">
        <f t="shared" si="10"/>
        <v>0.13584627956164486</v>
      </c>
      <c r="H13" s="96">
        <f t="shared" si="10"/>
        <v>0.36899661716347931</v>
      </c>
      <c r="I13" s="96">
        <f t="shared" si="10"/>
        <v>0.58729518391753732</v>
      </c>
      <c r="J13" s="96">
        <f t="shared" si="10"/>
        <v>0.66830199813585223</v>
      </c>
      <c r="K13" s="96">
        <f t="shared" si="10"/>
        <v>0.67713973751916878</v>
      </c>
      <c r="L13" s="96">
        <f t="shared" si="10"/>
        <v>0.63238794979953505</v>
      </c>
      <c r="M13" s="96">
        <f t="shared" si="10"/>
        <v>0.55348537184943414</v>
      </c>
      <c r="N13" s="96">
        <f t="shared" si="10"/>
        <v>0.50535158353135023</v>
      </c>
      <c r="O13" s="96">
        <f>O3/K3-1</f>
        <v>0.45286663507181113</v>
      </c>
      <c r="P13" s="96">
        <f>P3/L3-1</f>
        <v>0.39965830144272618</v>
      </c>
      <c r="Q13" s="96">
        <f>Q3/M3-1</f>
        <v>0.35922357365526203</v>
      </c>
      <c r="R13" s="96">
        <f>R3/N3-1</f>
        <v>0.37897017338836947</v>
      </c>
    </row>
    <row r="14" spans="1:18"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</row>
    <row r="15" spans="1:18">
      <c r="A15" s="6" t="s">
        <v>235</v>
      </c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>
      <c r="A16" s="2" t="s">
        <v>236</v>
      </c>
      <c r="B16" s="96"/>
      <c r="C16" s="96"/>
      <c r="D16" s="96"/>
      <c r="E16" s="96"/>
      <c r="F16" s="102">
        <v>5.874584893319032E-2</v>
      </c>
      <c r="G16" s="102">
        <v>5.0389967901702262E-2</v>
      </c>
      <c r="H16" s="102">
        <v>6.4868430047634928E-2</v>
      </c>
      <c r="I16" s="102">
        <v>5.7734431844773781E-2</v>
      </c>
      <c r="J16" s="102">
        <v>4.2867533064828267E-2</v>
      </c>
      <c r="K16" s="102">
        <v>4.6607583283140033E-2</v>
      </c>
      <c r="L16" s="102">
        <v>4.9465137869833573E-2</v>
      </c>
      <c r="M16" s="102">
        <v>4.5936225591382676E-2</v>
      </c>
      <c r="N16" s="102">
        <v>4.8517658496579519E-2</v>
      </c>
      <c r="O16" s="102">
        <v>5.0983784213461045E-2</v>
      </c>
      <c r="P16" s="102">
        <v>5.7000000000000002E-2</v>
      </c>
      <c r="Q16" s="102">
        <v>5.8496063881176105E-2</v>
      </c>
      <c r="R16" s="162">
        <v>5.8536302067779045E-2</v>
      </c>
    </row>
    <row r="17" spans="1:18">
      <c r="A17" s="2" t="s">
        <v>237</v>
      </c>
      <c r="F17" s="102">
        <v>7.5631556728154997E-2</v>
      </c>
      <c r="G17" s="102">
        <v>7.6166902486496005E-2</v>
      </c>
      <c r="H17" s="102">
        <v>7.9397109416218914E-2</v>
      </c>
      <c r="I17" s="102">
        <v>7.8211796343267179E-2</v>
      </c>
      <c r="J17" s="102">
        <v>7.3441612985337856E-2</v>
      </c>
      <c r="K17" s="102">
        <v>7.2524493878750804E-2</v>
      </c>
      <c r="L17" s="102">
        <v>7.2558730019793793E-2</v>
      </c>
      <c r="M17" s="102">
        <v>6.8216811391263274E-2</v>
      </c>
      <c r="N17" s="102">
        <v>6.6585378420204441E-2</v>
      </c>
      <c r="O17" s="102">
        <v>6.5505757195631301E-2</v>
      </c>
      <c r="P17" s="102">
        <v>7.059058338074764E-2</v>
      </c>
      <c r="Q17" s="102">
        <v>7.1155263041708605E-2</v>
      </c>
      <c r="R17" s="162">
        <v>6.8160740318745749E-2</v>
      </c>
    </row>
    <row r="18" spans="1:18">
      <c r="A18" s="94"/>
    </row>
    <row r="19" spans="1:18">
      <c r="A19" s="6" t="s">
        <v>238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</row>
    <row r="20" spans="1:18">
      <c r="A20" s="2" t="s">
        <v>98</v>
      </c>
      <c r="B20" s="101">
        <f>B36</f>
        <v>4326.7090496981946</v>
      </c>
      <c r="C20" s="101">
        <f t="shared" ref="C20:O20" si="11">C36</f>
        <v>22577.61317766038</v>
      </c>
      <c r="D20" s="101">
        <f t="shared" si="11"/>
        <v>21544</v>
      </c>
      <c r="E20" s="101">
        <f t="shared" si="11"/>
        <v>21552</v>
      </c>
      <c r="F20" s="101">
        <f t="shared" si="11"/>
        <v>22266.895325160491</v>
      </c>
      <c r="G20" s="101">
        <f t="shared" si="11"/>
        <v>24872.495847782531</v>
      </c>
      <c r="H20" s="101">
        <f t="shared" si="11"/>
        <v>27895.793446985532</v>
      </c>
      <c r="I20" s="101">
        <f t="shared" si="11"/>
        <v>32144.366998024994</v>
      </c>
      <c r="J20" s="101">
        <f t="shared" si="11"/>
        <v>35219</v>
      </c>
      <c r="K20" s="101">
        <f t="shared" si="11"/>
        <v>38604</v>
      </c>
      <c r="L20" s="101">
        <f t="shared" si="11"/>
        <v>43028</v>
      </c>
      <c r="M20" s="101">
        <f t="shared" si="11"/>
        <v>47926.552742302811</v>
      </c>
      <c r="N20" s="101">
        <f t="shared" si="11"/>
        <v>50530.040465016355</v>
      </c>
      <c r="O20" s="101">
        <f t="shared" si="11"/>
        <v>54736.731518551394</v>
      </c>
      <c r="P20" s="101">
        <f t="shared" ref="P20:Q20" si="12">P36</f>
        <v>59093.326195294299</v>
      </c>
      <c r="Q20" s="101">
        <f t="shared" si="12"/>
        <v>64652.483588193994</v>
      </c>
      <c r="R20" s="101">
        <f t="shared" ref="R20" si="13">R36</f>
        <v>69004.588888012877</v>
      </c>
    </row>
    <row r="21" spans="1:18">
      <c r="A21" s="2" t="s">
        <v>239</v>
      </c>
      <c r="B21" s="93">
        <f>B50</f>
        <v>0</v>
      </c>
      <c r="C21" s="93">
        <f t="shared" ref="C21:O21" si="14">C50</f>
        <v>50.004934274154508</v>
      </c>
      <c r="D21" s="93">
        <f t="shared" si="14"/>
        <v>199</v>
      </c>
      <c r="E21" s="93">
        <f t="shared" si="14"/>
        <v>458</v>
      </c>
      <c r="F21" s="93">
        <f t="shared" si="14"/>
        <v>669</v>
      </c>
      <c r="G21" s="93">
        <f t="shared" si="14"/>
        <v>829</v>
      </c>
      <c r="H21" s="93">
        <f t="shared" si="14"/>
        <v>1870.3000000000002</v>
      </c>
      <c r="I21" s="93">
        <f t="shared" si="14"/>
        <v>2792</v>
      </c>
      <c r="J21" s="93">
        <f t="shared" si="14"/>
        <v>3045</v>
      </c>
      <c r="K21" s="93">
        <f t="shared" si="14"/>
        <v>4501</v>
      </c>
      <c r="L21" s="93">
        <f t="shared" si="14"/>
        <v>5561.8122554660895</v>
      </c>
      <c r="M21" s="93">
        <f t="shared" si="14"/>
        <v>6346.582334692348</v>
      </c>
      <c r="N21" s="93">
        <f t="shared" si="14"/>
        <v>7070.7325272272255</v>
      </c>
      <c r="O21" s="93">
        <f t="shared" si="14"/>
        <v>7889.0847862190267</v>
      </c>
      <c r="P21" s="93">
        <f t="shared" ref="P21:Q21" si="15">P50</f>
        <v>8915.8078936123184</v>
      </c>
      <c r="Q21" s="93">
        <f t="shared" si="15"/>
        <v>9116.8410246341246</v>
      </c>
      <c r="R21" s="93">
        <f t="shared" ref="R21" si="16">R50</f>
        <v>10425.159032405369</v>
      </c>
    </row>
    <row r="22" spans="1:18">
      <c r="A22" s="2" t="s">
        <v>231</v>
      </c>
      <c r="B22" s="93">
        <f>B3</f>
        <v>4326.7090496981946</v>
      </c>
      <c r="C22" s="93">
        <f t="shared" ref="C22:O22" si="17">C3</f>
        <v>22627.618111934535</v>
      </c>
      <c r="D22" s="93">
        <f t="shared" si="17"/>
        <v>21743</v>
      </c>
      <c r="E22" s="93">
        <f t="shared" si="17"/>
        <v>22010</v>
      </c>
      <c r="F22" s="93">
        <f t="shared" si="17"/>
        <v>22935.895325160491</v>
      </c>
      <c r="G22" s="93">
        <f t="shared" si="17"/>
        <v>25701.495847782531</v>
      </c>
      <c r="H22" s="93">
        <f t="shared" si="17"/>
        <v>29766.093446985531</v>
      </c>
      <c r="I22" s="93">
        <f t="shared" si="17"/>
        <v>34936.366998024998</v>
      </c>
      <c r="J22" s="93">
        <f t="shared" si="17"/>
        <v>38264</v>
      </c>
      <c r="K22" s="93">
        <f t="shared" si="17"/>
        <v>43105</v>
      </c>
      <c r="L22" s="93">
        <f t="shared" si="17"/>
        <v>48589.812255466088</v>
      </c>
      <c r="M22" s="93">
        <f t="shared" si="17"/>
        <v>54273.13507699516</v>
      </c>
      <c r="N22" s="93">
        <f t="shared" si="17"/>
        <v>57600.772992243583</v>
      </c>
      <c r="O22" s="93">
        <f t="shared" si="17"/>
        <v>62625.816304770422</v>
      </c>
      <c r="P22" s="93">
        <f t="shared" ref="P22:Q22" si="18">P3</f>
        <v>68009.13408890662</v>
      </c>
      <c r="Q22" s="93">
        <f t="shared" si="18"/>
        <v>73769.324612828117</v>
      </c>
      <c r="R22" s="93">
        <f t="shared" ref="R22" si="19">R3</f>
        <v>79429.747920418245</v>
      </c>
    </row>
    <row r="23" spans="1:18">
      <c r="A23" s="94"/>
    </row>
    <row r="24" spans="1:18">
      <c r="A24" s="2" t="s">
        <v>111</v>
      </c>
      <c r="B24" s="95">
        <f>B20/B22</f>
        <v>1</v>
      </c>
      <c r="C24" s="95">
        <f t="shared" ref="C24:O24" si="20">C20/C22</f>
        <v>0.99779009288442155</v>
      </c>
      <c r="D24" s="95">
        <f t="shared" si="20"/>
        <v>0.99084762912201629</v>
      </c>
      <c r="E24" s="95">
        <f t="shared" si="20"/>
        <v>0.97919127669241257</v>
      </c>
      <c r="F24" s="95">
        <f t="shared" si="20"/>
        <v>0.97083174689648533</v>
      </c>
      <c r="G24" s="95">
        <f t="shared" si="20"/>
        <v>0.96774506803379212</v>
      </c>
      <c r="H24" s="95">
        <f t="shared" si="20"/>
        <v>0.93716676313836511</v>
      </c>
      <c r="I24" s="95">
        <f t="shared" si="20"/>
        <v>0.92008327596976991</v>
      </c>
      <c r="J24" s="95">
        <f t="shared" si="20"/>
        <v>0.9204212837131508</v>
      </c>
      <c r="K24" s="95">
        <f t="shared" si="20"/>
        <v>0.89558055909987244</v>
      </c>
      <c r="L24" s="95">
        <f t="shared" si="20"/>
        <v>0.88553542404682961</v>
      </c>
      <c r="M24" s="95">
        <f t="shared" si="20"/>
        <v>0.88306217568436574</v>
      </c>
      <c r="N24" s="95">
        <f t="shared" si="20"/>
        <v>0.87724587431874634</v>
      </c>
      <c r="O24" s="95">
        <f t="shared" si="20"/>
        <v>0.87402823225765935</v>
      </c>
      <c r="P24" s="95">
        <f t="shared" ref="P24:Q24" si="21">P20/P22</f>
        <v>0.86890278764677531</v>
      </c>
      <c r="Q24" s="95">
        <f t="shared" si="21"/>
        <v>0.87641419963537592</v>
      </c>
      <c r="R24" s="95">
        <f t="shared" ref="R24" si="22">R20/R22</f>
        <v>0.86874994186245591</v>
      </c>
    </row>
    <row r="25" spans="1:18">
      <c r="A25" s="2" t="s">
        <v>240</v>
      </c>
      <c r="B25" s="95">
        <f>B21/B22</f>
        <v>0</v>
      </c>
      <c r="C25" s="95">
        <f t="shared" ref="C25:O25" si="23">C21/C22</f>
        <v>2.2099071155783868E-3</v>
      </c>
      <c r="D25" s="95">
        <f t="shared" si="23"/>
        <v>9.1523708779837187E-3</v>
      </c>
      <c r="E25" s="95">
        <f t="shared" si="23"/>
        <v>2.080872330758746E-2</v>
      </c>
      <c r="F25" s="95">
        <f t="shared" si="23"/>
        <v>2.9168253103514667E-2</v>
      </c>
      <c r="G25" s="95">
        <f t="shared" si="23"/>
        <v>3.2254931966207885E-2</v>
      </c>
      <c r="H25" s="95">
        <f t="shared" si="23"/>
        <v>6.2833236861634889E-2</v>
      </c>
      <c r="I25" s="95">
        <f t="shared" si="23"/>
        <v>7.9916724030230035E-2</v>
      </c>
      <c r="J25" s="95">
        <f t="shared" si="23"/>
        <v>7.957871628684926E-2</v>
      </c>
      <c r="K25" s="95">
        <f t="shared" si="23"/>
        <v>0.1044194409001276</v>
      </c>
      <c r="L25" s="95">
        <f t="shared" si="23"/>
        <v>0.11446457595317043</v>
      </c>
      <c r="M25" s="95">
        <f t="shared" si="23"/>
        <v>0.11693782431563428</v>
      </c>
      <c r="N25" s="95">
        <f t="shared" si="23"/>
        <v>0.12275412568125357</v>
      </c>
      <c r="O25" s="95">
        <f t="shared" si="23"/>
        <v>0.12597176774234059</v>
      </c>
      <c r="P25" s="95">
        <f t="shared" ref="P25:Q25" si="24">P21/P22</f>
        <v>0.13109721235322461</v>
      </c>
      <c r="Q25" s="95">
        <f t="shared" si="24"/>
        <v>0.12358580036462408</v>
      </c>
      <c r="R25" s="95">
        <f t="shared" ref="R25" si="25">R21/R22</f>
        <v>0.13125005813754412</v>
      </c>
    </row>
    <row r="26" spans="1:18">
      <c r="A26" s="2" t="s">
        <v>109</v>
      </c>
    </row>
    <row r="28" spans="1:18">
      <c r="A28" s="6" t="s">
        <v>241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</row>
    <row r="29" spans="1:18">
      <c r="A29" s="2" t="s">
        <v>242</v>
      </c>
      <c r="B29" s="93">
        <f>AUM!B5</f>
        <v>3054.5398443601939</v>
      </c>
      <c r="C29" s="93">
        <f>AUM!C5</f>
        <v>15339.170178659486</v>
      </c>
      <c r="D29" s="93">
        <f>AUM!D5</f>
        <v>14328</v>
      </c>
      <c r="E29" s="93">
        <f>AUM!E5</f>
        <v>14462</v>
      </c>
      <c r="F29" s="93">
        <f>AUM!F5</f>
        <v>14340</v>
      </c>
      <c r="G29" s="93">
        <f>AUM!G5</f>
        <v>15307</v>
      </c>
      <c r="H29" s="93">
        <f>AUM!H5</f>
        <v>16227</v>
      </c>
      <c r="I29" s="93">
        <f>AUM!I5</f>
        <v>16568</v>
      </c>
      <c r="J29" s="93">
        <f>AUM!J5</f>
        <v>17480</v>
      </c>
      <c r="K29" s="93">
        <f>AUM!K5</f>
        <v>18949</v>
      </c>
      <c r="L29" s="93">
        <f>AUM!L5</f>
        <v>20275</v>
      </c>
      <c r="M29" s="93">
        <f>AUM!M5</f>
        <v>22021.770546060055</v>
      </c>
      <c r="N29" s="93">
        <f>AUM!N5</f>
        <v>22706.078097559803</v>
      </c>
      <c r="O29" s="93">
        <f>AUM!O5</f>
        <v>23965.074895710895</v>
      </c>
      <c r="P29" s="93">
        <f>AUM!P5</f>
        <v>25287.086125313093</v>
      </c>
      <c r="Q29" s="93">
        <f>AUM!Q5</f>
        <v>26660.988978360547</v>
      </c>
      <c r="R29" s="93">
        <f>AUM!R5</f>
        <v>28033.998207162753</v>
      </c>
    </row>
    <row r="30" spans="1:18">
      <c r="A30" s="2" t="s">
        <v>71</v>
      </c>
      <c r="B30" s="93">
        <f>AUM!B6</f>
        <v>1126.3900000000001</v>
      </c>
      <c r="C30" s="93">
        <f>AUM!C6</f>
        <v>6402.1931441999996</v>
      </c>
      <c r="D30" s="93">
        <f>AUM!D6</f>
        <v>6168</v>
      </c>
      <c r="E30" s="93">
        <f>AUM!E6</f>
        <v>5732</v>
      </c>
      <c r="F30" s="93">
        <f>AUM!F6</f>
        <v>5924</v>
      </c>
      <c r="G30" s="93">
        <f>AUM!G6</f>
        <v>6435</v>
      </c>
      <c r="H30" s="93">
        <f>AUM!H6</f>
        <v>7022</v>
      </c>
      <c r="I30" s="93">
        <f>AUM!I6</f>
        <v>6980</v>
      </c>
      <c r="J30" s="93">
        <f>AUM!J6</f>
        <v>7492</v>
      </c>
      <c r="K30" s="93">
        <f>AUM!K6</f>
        <v>8072</v>
      </c>
      <c r="L30" s="93">
        <f>AUM!L6</f>
        <v>9304</v>
      </c>
      <c r="M30" s="93">
        <f>AUM!M6</f>
        <v>10590.14210457057</v>
      </c>
      <c r="N30" s="93">
        <f>AUM!N6</f>
        <v>11397.727854141009</v>
      </c>
      <c r="O30" s="93">
        <f>AUM!O6</f>
        <v>13040.046020573549</v>
      </c>
      <c r="P30" s="93">
        <f>AUM!P6</f>
        <v>14740.262780693285</v>
      </c>
      <c r="Q30" s="93">
        <f>AUM!Q6</f>
        <v>17179.597249894538</v>
      </c>
      <c r="R30" s="93">
        <f>AUM!R6</f>
        <v>19067.170799957403</v>
      </c>
    </row>
    <row r="31" spans="1:18">
      <c r="A31" s="2" t="s">
        <v>243</v>
      </c>
      <c r="B31" s="93">
        <f>AUM!B7</f>
        <v>0</v>
      </c>
      <c r="C31" s="93">
        <f>AUM!C7</f>
        <v>59</v>
      </c>
      <c r="D31" s="93">
        <f>AUM!D7</f>
        <v>71</v>
      </c>
      <c r="E31" s="93">
        <f>AUM!E7</f>
        <v>117</v>
      </c>
      <c r="F31" s="93">
        <f>AUM!F7</f>
        <v>175</v>
      </c>
      <c r="G31" s="93">
        <f>AUM!G7</f>
        <v>321</v>
      </c>
      <c r="H31" s="93">
        <f>AUM!H7</f>
        <v>530</v>
      </c>
      <c r="I31" s="93">
        <f>AUM!I7</f>
        <v>778</v>
      </c>
      <c r="J31" s="93">
        <f>AUM!J7</f>
        <v>1008</v>
      </c>
      <c r="K31" s="93">
        <f>AUM!K7</f>
        <v>1254</v>
      </c>
      <c r="L31" s="93">
        <f>AUM!L7</f>
        <v>1611</v>
      </c>
      <c r="M31" s="93">
        <f>AUM!M7</f>
        <v>2117.117544608132</v>
      </c>
      <c r="N31" s="93">
        <f>AUM!N7</f>
        <v>2523.5549941680197</v>
      </c>
      <c r="O31" s="93">
        <f>AUM!O7</f>
        <v>3076.8687782535735</v>
      </c>
      <c r="P31" s="93">
        <f>AUM!P7</f>
        <v>3530.3799191665721</v>
      </c>
      <c r="Q31" s="93">
        <f>AUM!Q7</f>
        <v>4039.4305795541786</v>
      </c>
      <c r="R31" s="93">
        <f>AUM!R7</f>
        <v>4356.5431385036836</v>
      </c>
    </row>
    <row r="32" spans="1:18">
      <c r="A32" s="2" t="s">
        <v>244</v>
      </c>
      <c r="B32" s="93">
        <f>AUM!B9+AUM!B10</f>
        <v>0</v>
      </c>
      <c r="C32" s="93">
        <f>AUM!C9+AUM!C10</f>
        <v>135</v>
      </c>
      <c r="D32" s="93">
        <f>AUM!D9+AUM!D10</f>
        <v>264</v>
      </c>
      <c r="E32" s="93">
        <f>AUM!E9+AUM!E10</f>
        <v>419</v>
      </c>
      <c r="F32" s="93">
        <f>AUM!F9+AUM!F10</f>
        <v>797.55433955802073</v>
      </c>
      <c r="G32" s="93">
        <f>AUM!G9+AUM!G10</f>
        <v>1292.4025300690332</v>
      </c>
      <c r="H32" s="93">
        <f>AUM!H9+AUM!H10</f>
        <v>1624.8513027000001</v>
      </c>
      <c r="I32" s="93">
        <f>AUM!I9+AUM!I10</f>
        <v>2448</v>
      </c>
      <c r="J32" s="93">
        <f>AUM!J9+AUM!J10</f>
        <v>2929.6949648649488</v>
      </c>
      <c r="K32" s="93">
        <f>AUM!K9+AUM!K10</f>
        <v>3385.1710192215951</v>
      </c>
      <c r="L32" s="93">
        <f>AUM!L9+AUM!L10</f>
        <v>3839</v>
      </c>
      <c r="M32" s="93">
        <f>AUM!M9+AUM!M10</f>
        <v>4282.1818912032304</v>
      </c>
      <c r="N32" s="93">
        <f>AUM!N9+AUM!N10</f>
        <v>4748.9248831283321</v>
      </c>
      <c r="O32" s="93">
        <f>AUM!O9+AUM!O10</f>
        <v>5252.7712990947603</v>
      </c>
      <c r="P32" s="93">
        <f>AUM!P9+AUM!P10</f>
        <v>5271.0176665218833</v>
      </c>
      <c r="Q32" s="93">
        <f>AUM!Q9+AUM!Q10</f>
        <v>5218.8786614300552</v>
      </c>
      <c r="R32" s="93">
        <f>AUM!R9+AUM!R10</f>
        <v>6033.8663222585801</v>
      </c>
    </row>
    <row r="33" spans="1:18">
      <c r="A33" s="2" t="s">
        <v>76</v>
      </c>
      <c r="B33" s="93">
        <f>AUM!B11</f>
        <v>0</v>
      </c>
      <c r="C33" s="93">
        <f>AUM!C11</f>
        <v>0</v>
      </c>
      <c r="D33" s="93">
        <f>AUM!D11</f>
        <v>0</v>
      </c>
      <c r="E33" s="93">
        <f>AUM!E11</f>
        <v>0</v>
      </c>
      <c r="F33" s="93">
        <f>AUM!F11</f>
        <v>0</v>
      </c>
      <c r="G33" s="93">
        <f>AUM!G11</f>
        <v>39.144259769000001</v>
      </c>
      <c r="H33" s="93">
        <f>AUM!H11</f>
        <v>378.302212</v>
      </c>
      <c r="I33" s="93">
        <f>AUM!I11</f>
        <v>816</v>
      </c>
      <c r="J33" s="93">
        <f>AUM!J11</f>
        <v>1194.9083763216372</v>
      </c>
      <c r="K33" s="93">
        <f>AUM!K11</f>
        <v>1655.6816892153201</v>
      </c>
      <c r="L33" s="93">
        <f>AUM!L11</f>
        <v>2363</v>
      </c>
      <c r="M33" s="93">
        <f>AUM!M11</f>
        <v>3098.1457260198363</v>
      </c>
      <c r="N33" s="93">
        <f>AUM!N11</f>
        <v>3523.8521182001268</v>
      </c>
      <c r="O33" s="93">
        <f>AUM!O11</f>
        <v>4101.7387116687323</v>
      </c>
      <c r="P33" s="93">
        <f>AUM!P11</f>
        <v>4996.6543242252892</v>
      </c>
      <c r="Q33" s="93">
        <f>AUM!Q11</f>
        <v>5974.8809012305701</v>
      </c>
      <c r="R33" s="93">
        <f>AUM!R11</f>
        <v>5615.0182471135913</v>
      </c>
    </row>
    <row r="34" spans="1:18">
      <c r="A34" s="2" t="s">
        <v>245</v>
      </c>
      <c r="B34" s="93">
        <f>AUM!B8</f>
        <v>11.790891951999981</v>
      </c>
      <c r="C34" s="93">
        <f>AUM!C8</f>
        <v>46</v>
      </c>
      <c r="D34" s="93">
        <f>AUM!D8</f>
        <v>141</v>
      </c>
      <c r="E34" s="93">
        <f>AUM!E8</f>
        <v>280</v>
      </c>
      <c r="F34" s="93">
        <f>AUM!F8</f>
        <v>532.33551306662571</v>
      </c>
      <c r="G34" s="93">
        <f>AUM!G8</f>
        <v>998</v>
      </c>
      <c r="H34" s="93">
        <f>AUM!H8</f>
        <v>1654.6657018999999</v>
      </c>
      <c r="I34" s="93">
        <f>AUM!I8</f>
        <v>2735</v>
      </c>
      <c r="J34" s="93">
        <f>AUM!J8</f>
        <v>3306.2483138882735</v>
      </c>
      <c r="K34" s="93">
        <f>AUM!K8</f>
        <v>3471.2940794269989</v>
      </c>
      <c r="L34" s="93">
        <f>AUM!L8</f>
        <v>3781</v>
      </c>
      <c r="M34" s="93">
        <f>AUM!M8</f>
        <v>3814.2201035299818</v>
      </c>
      <c r="N34" s="93">
        <f>AUM!N8</f>
        <v>3541.7502496090638</v>
      </c>
      <c r="O34" s="93">
        <f>AUM!O8</f>
        <v>3076.4227855588824</v>
      </c>
      <c r="P34" s="93">
        <f>AUM!P8</f>
        <v>2851.8082583840001</v>
      </c>
      <c r="Q34" s="93">
        <f>AUM!Q8</f>
        <v>2898.2790656241077</v>
      </c>
      <c r="R34" s="93">
        <f>AUM!R8</f>
        <v>3138.2361884258726</v>
      </c>
    </row>
    <row r="35" spans="1:18">
      <c r="A35" s="2" t="s">
        <v>52</v>
      </c>
      <c r="B35" s="93">
        <f>AUM!B12+AUM!B13</f>
        <v>133.98831338600121</v>
      </c>
      <c r="C35" s="93">
        <f>AUM!C12+AUM!C13</f>
        <v>596.24985480089526</v>
      </c>
      <c r="D35" s="93">
        <f>AUM!D12+AUM!D13</f>
        <v>572</v>
      </c>
      <c r="E35" s="93">
        <f>AUM!E12+AUM!E13</f>
        <v>542</v>
      </c>
      <c r="F35" s="93">
        <f>AUM!F12+AUM!F13</f>
        <v>498.00547253584591</v>
      </c>
      <c r="G35" s="93">
        <f>AUM!G12+AUM!G13</f>
        <v>479.94905794449733</v>
      </c>
      <c r="H35" s="93">
        <f>AUM!H12+AUM!H13</f>
        <v>458.97423038553461</v>
      </c>
      <c r="I35" s="93">
        <f>AUM!I12+AUM!I13</f>
        <v>1819.3669980249942</v>
      </c>
      <c r="J35" s="93">
        <f>AUM!J12+AUM!J13</f>
        <v>1808.1483449251391</v>
      </c>
      <c r="K35" s="93">
        <f>AUM!K12+AUM!K13</f>
        <v>1816.8532121360856</v>
      </c>
      <c r="L35" s="93">
        <f>AUM!L12+AUM!L13</f>
        <v>1855.000000000003</v>
      </c>
      <c r="M35" s="93">
        <f>AUM!M12+AUM!M13</f>
        <v>2002.974826311</v>
      </c>
      <c r="N35" s="93">
        <f>AUM!N12+AUM!N13</f>
        <v>2088.1522682100021</v>
      </c>
      <c r="O35" s="93">
        <f>AUM!O12+AUM!O13</f>
        <v>2223.8090276910016</v>
      </c>
      <c r="P35" s="93">
        <f>AUM!P12+AUM!P13</f>
        <v>2416.117120990175</v>
      </c>
      <c r="Q35" s="93">
        <f>AUM!Q12+AUM!Q13</f>
        <v>2680.4281521000003</v>
      </c>
      <c r="R35" s="93">
        <f>AUM!R12+AUM!R13</f>
        <v>2759.755984591</v>
      </c>
    </row>
    <row r="36" spans="1:18">
      <c r="A36" s="2" t="s">
        <v>231</v>
      </c>
      <c r="B36" s="93">
        <f>AUM!B14</f>
        <v>4326.7090496981946</v>
      </c>
      <c r="C36" s="93">
        <f>AUM!C14</f>
        <v>22577.61317766038</v>
      </c>
      <c r="D36" s="93">
        <f>AUM!D14</f>
        <v>21544</v>
      </c>
      <c r="E36" s="93">
        <f>AUM!E14</f>
        <v>21552</v>
      </c>
      <c r="F36" s="93">
        <f>AUM!F14</f>
        <v>22266.895325160491</v>
      </c>
      <c r="G36" s="93">
        <f>AUM!G14</f>
        <v>24872.495847782531</v>
      </c>
      <c r="H36" s="93">
        <f>AUM!H14</f>
        <v>27895.793446985532</v>
      </c>
      <c r="I36" s="93">
        <f>AUM!I14</f>
        <v>32144.366998024994</v>
      </c>
      <c r="J36" s="93">
        <f>AUM!J14</f>
        <v>35219</v>
      </c>
      <c r="K36" s="93">
        <f>AUM!K14</f>
        <v>38604</v>
      </c>
      <c r="L36" s="93">
        <f>AUM!L14</f>
        <v>43028</v>
      </c>
      <c r="M36" s="93">
        <f>AUM!M14</f>
        <v>47926.552742302811</v>
      </c>
      <c r="N36" s="93">
        <f>AUM!N14</f>
        <v>50530.040465016355</v>
      </c>
      <c r="O36" s="93">
        <f>AUM!O14</f>
        <v>54736.731518551394</v>
      </c>
      <c r="P36" s="93">
        <f>AUM!P14</f>
        <v>59093.326195294299</v>
      </c>
      <c r="Q36" s="93">
        <f>AUM!Q14</f>
        <v>64652.483588193994</v>
      </c>
      <c r="R36" s="93">
        <f>AUM!R14</f>
        <v>69004.588888012877</v>
      </c>
    </row>
    <row r="38" spans="1:18">
      <c r="A38" s="2" t="s">
        <v>242</v>
      </c>
      <c r="B38" s="95">
        <f>B29/$B$36</f>
        <v>0.70597301766183251</v>
      </c>
      <c r="C38" s="95">
        <f>C29/$C$36</f>
        <v>0.67939733301113359</v>
      </c>
      <c r="D38" s="95">
        <f>D29/$D$36</f>
        <v>0.66505755662829558</v>
      </c>
      <c r="E38" s="95">
        <f>E29/$E$36</f>
        <v>0.6710282108389013</v>
      </c>
      <c r="F38" s="95">
        <f>F29/$F$36</f>
        <v>0.64400536269627628</v>
      </c>
      <c r="G38" s="95">
        <f>G29/$G$36</f>
        <v>0.61541873777675882</v>
      </c>
      <c r="H38" s="95">
        <f>H29/$H$36</f>
        <v>0.58170060768619281</v>
      </c>
      <c r="I38" s="95">
        <f>I29/$I$36</f>
        <v>0.51542467770536493</v>
      </c>
      <c r="J38" s="95">
        <f>J29/$J$36</f>
        <v>0.49632300746756014</v>
      </c>
      <c r="K38" s="95">
        <f>K29/$K$36</f>
        <v>0.4908558698580458</v>
      </c>
      <c r="L38" s="95">
        <f>L29/$L$36</f>
        <v>0.47120479687645256</v>
      </c>
      <c r="M38" s="95">
        <f>M29/$M$36</f>
        <v>0.45948997551460319</v>
      </c>
      <c r="N38" s="95">
        <f>N29/$N$36</f>
        <v>0.44935800344905685</v>
      </c>
      <c r="O38" s="95">
        <f>O29/$O$36</f>
        <v>0.43782436822316734</v>
      </c>
      <c r="P38" s="95">
        <f>P29/$P$36</f>
        <v>0.42791779974853988</v>
      </c>
      <c r="Q38" s="95">
        <f>Q29/$Q$36</f>
        <v>0.41237377899012428</v>
      </c>
      <c r="R38" s="95">
        <f>R29/$R$36</f>
        <v>0.40626281032786032</v>
      </c>
    </row>
    <row r="39" spans="1:18">
      <c r="A39" s="2" t="s">
        <v>71</v>
      </c>
      <c r="B39" s="95">
        <f>B30/$B$36</f>
        <v>0.26033412162959524</v>
      </c>
      <c r="C39" s="95">
        <f>C30/$C$36</f>
        <v>0.28356377150330075</v>
      </c>
      <c r="D39" s="95">
        <f>D30/$D$36</f>
        <v>0.28629780913479391</v>
      </c>
      <c r="E39" s="95">
        <f>E30/$E$36</f>
        <v>0.26596139569413513</v>
      </c>
      <c r="F39" s="95">
        <f>F30/$F$36</f>
        <v>0.26604517214872669</v>
      </c>
      <c r="G39" s="95">
        <f>G30/$G$36</f>
        <v>0.25871951248405584</v>
      </c>
      <c r="H39" s="95">
        <f>H30/$H$36</f>
        <v>0.25172254065276678</v>
      </c>
      <c r="I39" s="95">
        <f t="shared" ref="I39:I44" si="26">I30/$I$36</f>
        <v>0.21714535552773098</v>
      </c>
      <c r="J39" s="95">
        <f t="shared" ref="J39:J44" si="27">J30/$J$36</f>
        <v>0.21272608535165677</v>
      </c>
      <c r="K39" s="95">
        <f t="shared" ref="K39:K44" si="28">K30/$K$36</f>
        <v>0.20909750284944564</v>
      </c>
      <c r="L39" s="95">
        <f t="shared" ref="L39:L44" si="29">L30/$L$36</f>
        <v>0.21623129125220786</v>
      </c>
      <c r="M39" s="95">
        <f t="shared" ref="M39:M44" si="30">M30/$M$36</f>
        <v>0.22096607201258361</v>
      </c>
      <c r="N39" s="95">
        <f t="shared" ref="N39:N44" si="31">N30/$N$36</f>
        <v>0.22556340246812268</v>
      </c>
      <c r="O39" s="95">
        <f t="shared" ref="O39:O44" si="32">O30/$O$36</f>
        <v>0.23823209129967893</v>
      </c>
      <c r="P39" s="95">
        <f t="shared" ref="P39:P44" si="33">P30/$P$36</f>
        <v>0.24944039758362893</v>
      </c>
      <c r="Q39" s="95">
        <f t="shared" ref="Q39:Q44" si="34">Q30/$Q$36</f>
        <v>0.26572215476393013</v>
      </c>
      <c r="R39" s="95">
        <f t="shared" ref="R39:R44" si="35">R30/$R$36</f>
        <v>0.27631743203196812</v>
      </c>
    </row>
    <row r="40" spans="1:18">
      <c r="A40" s="2" t="s">
        <v>243</v>
      </c>
      <c r="B40" s="95"/>
      <c r="C40" s="95"/>
      <c r="D40" s="95"/>
      <c r="E40" s="95"/>
      <c r="F40" s="95"/>
      <c r="G40" s="95"/>
      <c r="H40" s="95"/>
      <c r="I40" s="95"/>
      <c r="J40" s="95">
        <f t="shared" si="27"/>
        <v>2.8620914847099575E-2</v>
      </c>
      <c r="K40" s="95">
        <f t="shared" si="28"/>
        <v>3.248368044762201E-2</v>
      </c>
      <c r="L40" s="95">
        <f t="shared" si="29"/>
        <v>3.7440736264757829E-2</v>
      </c>
      <c r="M40" s="95">
        <f t="shared" si="30"/>
        <v>4.4174208731258047E-2</v>
      </c>
      <c r="N40" s="95">
        <f t="shared" si="31"/>
        <v>4.9941677682113904E-2</v>
      </c>
      <c r="O40" s="95">
        <f t="shared" si="32"/>
        <v>5.6212139323860794E-2</v>
      </c>
      <c r="P40" s="95">
        <f t="shared" si="33"/>
        <v>5.9742447184293078E-2</v>
      </c>
      <c r="Q40" s="95">
        <f t="shared" si="34"/>
        <v>6.2479124627036101E-2</v>
      </c>
      <c r="R40" s="95">
        <f t="shared" si="35"/>
        <v>6.313410758194489E-2</v>
      </c>
    </row>
    <row r="41" spans="1:18">
      <c r="A41" s="2" t="s">
        <v>244</v>
      </c>
      <c r="B41" s="95"/>
      <c r="C41" s="95"/>
      <c r="D41" s="95"/>
      <c r="E41" s="95"/>
      <c r="F41" s="95"/>
      <c r="G41" s="95"/>
      <c r="H41" s="95">
        <f>H32/$H$36</f>
        <v>5.8247180019738221E-2</v>
      </c>
      <c r="I41" s="95">
        <f t="shared" si="26"/>
        <v>7.6156422683651206E-2</v>
      </c>
      <c r="J41" s="95">
        <f t="shared" si="27"/>
        <v>8.3185069560888975E-2</v>
      </c>
      <c r="K41" s="95">
        <f t="shared" si="28"/>
        <v>8.7689644058170008E-2</v>
      </c>
      <c r="L41" s="95">
        <f t="shared" si="29"/>
        <v>8.9220972390071582E-2</v>
      </c>
      <c r="M41" s="95">
        <f t="shared" si="30"/>
        <v>8.934883996827761E-2</v>
      </c>
      <c r="N41" s="95">
        <f t="shared" si="31"/>
        <v>9.3982210174879482E-2</v>
      </c>
      <c r="O41" s="95">
        <f t="shared" si="32"/>
        <v>9.5964284921076975E-2</v>
      </c>
      <c r="P41" s="95">
        <f t="shared" si="33"/>
        <v>8.9198188795499261E-2</v>
      </c>
      <c r="Q41" s="95">
        <f t="shared" si="34"/>
        <v>8.0722013630162529E-2</v>
      </c>
      <c r="R41" s="95">
        <f t="shared" si="35"/>
        <v>8.7441522650774789E-2</v>
      </c>
    </row>
    <row r="42" spans="1:18">
      <c r="A42" s="2" t="s">
        <v>76</v>
      </c>
      <c r="B42" s="95"/>
      <c r="C42" s="95"/>
      <c r="D42" s="95"/>
      <c r="E42" s="95"/>
      <c r="F42" s="95"/>
      <c r="G42" s="95"/>
      <c r="H42" s="95"/>
      <c r="I42" s="95"/>
      <c r="J42" s="95">
        <f t="shared" si="27"/>
        <v>3.3927947310305157E-2</v>
      </c>
      <c r="K42" s="95">
        <f t="shared" si="28"/>
        <v>4.2888863568938972E-2</v>
      </c>
      <c r="L42" s="95">
        <f t="shared" si="29"/>
        <v>5.4917727991075575E-2</v>
      </c>
      <c r="M42" s="95">
        <f t="shared" si="30"/>
        <v>6.4643617133873885E-2</v>
      </c>
      <c r="N42" s="95">
        <f t="shared" si="31"/>
        <v>6.973776560974275E-2</v>
      </c>
      <c r="O42" s="95">
        <f t="shared" si="32"/>
        <v>7.4935762473843898E-2</v>
      </c>
      <c r="P42" s="95">
        <f t="shared" si="33"/>
        <v>8.4555306765304081E-2</v>
      </c>
      <c r="Q42" s="95">
        <f t="shared" si="34"/>
        <v>9.2415334564527482E-2</v>
      </c>
      <c r="R42" s="95">
        <f t="shared" si="35"/>
        <v>8.13716643718604E-2</v>
      </c>
    </row>
    <row r="43" spans="1:18">
      <c r="A43" s="2" t="s">
        <v>245</v>
      </c>
      <c r="B43" s="95"/>
      <c r="C43" s="95"/>
      <c r="D43" s="95"/>
      <c r="E43" s="95"/>
      <c r="F43" s="95"/>
      <c r="G43" s="95"/>
      <c r="H43" s="95">
        <f>H34/$H$36</f>
        <v>5.9315957620800566E-2</v>
      </c>
      <c r="I43" s="95">
        <f t="shared" si="26"/>
        <v>8.5084892173115226E-2</v>
      </c>
      <c r="J43" s="95">
        <f t="shared" si="27"/>
        <v>9.3876836761074237E-2</v>
      </c>
      <c r="K43" s="95">
        <f t="shared" si="28"/>
        <v>8.9920580235908168E-2</v>
      </c>
      <c r="L43" s="95">
        <f t="shared" si="29"/>
        <v>8.7873012921818344E-2</v>
      </c>
      <c r="M43" s="95">
        <f t="shared" si="30"/>
        <v>7.9584695440933009E-2</v>
      </c>
      <c r="N43" s="95">
        <f t="shared" si="31"/>
        <v>7.0091973349222556E-2</v>
      </c>
      <c r="O43" s="95">
        <f t="shared" si="32"/>
        <v>5.6203991363938492E-2</v>
      </c>
      <c r="P43" s="95">
        <f t="shared" si="33"/>
        <v>4.82593964834407E-2</v>
      </c>
      <c r="Q43" s="95">
        <f t="shared" si="34"/>
        <v>4.4828580508751784E-2</v>
      </c>
      <c r="R43" s="95">
        <f t="shared" si="35"/>
        <v>4.5478659303642789E-2</v>
      </c>
    </row>
    <row r="44" spans="1:18">
      <c r="A44" s="2" t="s">
        <v>52</v>
      </c>
      <c r="B44" s="95"/>
      <c r="C44" s="95"/>
      <c r="D44" s="95"/>
      <c r="E44" s="95"/>
      <c r="F44" s="95"/>
      <c r="G44" s="95"/>
      <c r="H44" s="95"/>
      <c r="I44" s="95">
        <f t="shared" si="26"/>
        <v>5.6599870146355015E-2</v>
      </c>
      <c r="J44" s="95">
        <f t="shared" si="27"/>
        <v>5.1340138701415121E-2</v>
      </c>
      <c r="K44" s="95">
        <f t="shared" si="28"/>
        <v>4.7063858981869384E-2</v>
      </c>
      <c r="L44" s="95">
        <f t="shared" si="29"/>
        <v>4.3111462303616316E-2</v>
      </c>
      <c r="M44" s="95">
        <f t="shared" si="30"/>
        <v>4.179259119847057E-2</v>
      </c>
      <c r="N44" s="95">
        <f t="shared" si="31"/>
        <v>4.132496726686178E-2</v>
      </c>
      <c r="O44" s="95">
        <f t="shared" si="32"/>
        <v>4.0627362394433569E-2</v>
      </c>
      <c r="P44" s="95">
        <f t="shared" si="33"/>
        <v>4.0886463439294002E-2</v>
      </c>
      <c r="Q44" s="95">
        <f t="shared" si="34"/>
        <v>4.1459012915467733E-2</v>
      </c>
      <c r="R44" s="95">
        <f t="shared" si="35"/>
        <v>3.9993803731948767E-2</v>
      </c>
    </row>
    <row r="45" spans="1:18">
      <c r="A45" s="2" t="s">
        <v>109</v>
      </c>
      <c r="B45" s="96">
        <f>SUM(B38:B44)</f>
        <v>0.96630713929142775</v>
      </c>
      <c r="C45" s="96">
        <f t="shared" ref="C45:O45" si="36">SUM(C38:C44)</f>
        <v>0.9629611045144344</v>
      </c>
      <c r="D45" s="96">
        <f t="shared" si="36"/>
        <v>0.95135536576308954</v>
      </c>
      <c r="E45" s="96">
        <f t="shared" si="36"/>
        <v>0.93698960653303642</v>
      </c>
      <c r="F45" s="96">
        <f t="shared" si="36"/>
        <v>0.91005053484500298</v>
      </c>
      <c r="G45" s="96">
        <f t="shared" si="36"/>
        <v>0.8741382502608146</v>
      </c>
      <c r="H45" s="96">
        <f t="shared" si="36"/>
        <v>0.9509862859794983</v>
      </c>
      <c r="I45" s="96">
        <f t="shared" si="36"/>
        <v>0.95041121823621733</v>
      </c>
      <c r="J45" s="96">
        <f t="shared" si="36"/>
        <v>1</v>
      </c>
      <c r="K45" s="96">
        <f t="shared" si="36"/>
        <v>1</v>
      </c>
      <c r="L45" s="96">
        <f t="shared" si="36"/>
        <v>1</v>
      </c>
      <c r="M45" s="96">
        <f t="shared" si="36"/>
        <v>0.99999999999999989</v>
      </c>
      <c r="N45" s="96">
        <f t="shared" si="36"/>
        <v>1</v>
      </c>
      <c r="O45" s="96">
        <f t="shared" si="36"/>
        <v>1</v>
      </c>
      <c r="P45" s="96">
        <f t="shared" ref="P45:Q45" si="37">SUM(P38:P44)</f>
        <v>1</v>
      </c>
      <c r="Q45" s="96">
        <f t="shared" si="37"/>
        <v>1</v>
      </c>
      <c r="R45" s="96">
        <f t="shared" ref="R45" si="38">SUM(R38:R44)</f>
        <v>1</v>
      </c>
    </row>
    <row r="47" spans="1:18">
      <c r="A47" s="6" t="s">
        <v>246</v>
      </c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</row>
    <row r="48" spans="1:18">
      <c r="A48" s="2" t="s">
        <v>82</v>
      </c>
      <c r="B48" s="93">
        <f>AUM!B29</f>
        <v>0</v>
      </c>
      <c r="C48" s="93">
        <f>AUM!C29</f>
        <v>0</v>
      </c>
      <c r="D48" s="93">
        <f>AUM!D29</f>
        <v>0</v>
      </c>
      <c r="E48" s="93">
        <f>AUM!E29</f>
        <v>0</v>
      </c>
      <c r="F48" s="93">
        <f>AUM!F29</f>
        <v>0</v>
      </c>
      <c r="G48" s="93">
        <f>AUM!G29</f>
        <v>25</v>
      </c>
      <c r="H48" s="93">
        <f>AUM!H29</f>
        <v>696.6</v>
      </c>
      <c r="I48" s="93">
        <f>AUM!I29</f>
        <v>1296</v>
      </c>
      <c r="J48" s="93">
        <f>AUM!J29</f>
        <v>1428</v>
      </c>
      <c r="K48" s="93">
        <f>AUM!K29</f>
        <v>2593</v>
      </c>
      <c r="L48" s="93">
        <f>AUM!L29</f>
        <v>3468.0776806484296</v>
      </c>
      <c r="M48" s="93">
        <f>AUM!M29</f>
        <v>4243.1349863880314</v>
      </c>
      <c r="N48" s="93">
        <f>AUM!N29</f>
        <v>4915.1690070920904</v>
      </c>
      <c r="O48" s="93">
        <f>AUM!O29</f>
        <v>5900.8240961045567</v>
      </c>
      <c r="P48" s="93">
        <f>AUM!P29</f>
        <v>6744.1078936123185</v>
      </c>
      <c r="Q48" s="93">
        <f>AUM!Q29</f>
        <v>6679.571024634125</v>
      </c>
      <c r="R48" s="93">
        <f>AUM!R29</f>
        <v>7763.9390324053684</v>
      </c>
    </row>
    <row r="49" spans="1:18">
      <c r="A49" s="2" t="s">
        <v>83</v>
      </c>
      <c r="B49" s="93">
        <f>AUM!B30</f>
        <v>0</v>
      </c>
      <c r="C49" s="93">
        <f>AUM!C30</f>
        <v>50.004934274154508</v>
      </c>
      <c r="D49" s="93">
        <f>AUM!D30</f>
        <v>199</v>
      </c>
      <c r="E49" s="93">
        <f>AUM!E30</f>
        <v>458</v>
      </c>
      <c r="F49" s="93">
        <f>AUM!F30</f>
        <v>669</v>
      </c>
      <c r="G49" s="93">
        <f>AUM!G30</f>
        <v>804</v>
      </c>
      <c r="H49" s="93">
        <f>AUM!H30</f>
        <v>1173.7</v>
      </c>
      <c r="I49" s="93">
        <f>AUM!I30</f>
        <v>1496</v>
      </c>
      <c r="J49" s="93">
        <f>AUM!J30</f>
        <v>1617</v>
      </c>
      <c r="K49" s="93">
        <f>AUM!K30</f>
        <v>1908</v>
      </c>
      <c r="L49" s="93">
        <f>AUM!L30</f>
        <v>2093.7345748176594</v>
      </c>
      <c r="M49" s="93">
        <f>AUM!M30</f>
        <v>2103.4473483043162</v>
      </c>
      <c r="N49" s="93">
        <f>AUM!N30</f>
        <v>2155.5635201351351</v>
      </c>
      <c r="O49" s="93">
        <f>AUM!O30</f>
        <v>1988.2606901144698</v>
      </c>
      <c r="P49" s="93">
        <f>AUM!P30</f>
        <v>2171.6999999999998</v>
      </c>
      <c r="Q49" s="93">
        <f>AUM!Q30</f>
        <v>2437.27</v>
      </c>
      <c r="R49" s="93">
        <f>AUM!R30</f>
        <v>2661.22</v>
      </c>
    </row>
    <row r="50" spans="1:18">
      <c r="A50" s="2" t="s">
        <v>231</v>
      </c>
      <c r="B50" s="93">
        <f>AUM!B31</f>
        <v>0</v>
      </c>
      <c r="C50" s="93">
        <f>AUM!C31</f>
        <v>50.004934274154508</v>
      </c>
      <c r="D50" s="93">
        <f>AUM!D31</f>
        <v>199</v>
      </c>
      <c r="E50" s="93">
        <f>AUM!E31</f>
        <v>458</v>
      </c>
      <c r="F50" s="93">
        <f>AUM!F31</f>
        <v>669</v>
      </c>
      <c r="G50" s="93">
        <f>AUM!G31</f>
        <v>829</v>
      </c>
      <c r="H50" s="93">
        <f>AUM!H31</f>
        <v>1870.3000000000002</v>
      </c>
      <c r="I50" s="93">
        <f>AUM!I31</f>
        <v>2792</v>
      </c>
      <c r="J50" s="93">
        <f>AUM!J31</f>
        <v>3045</v>
      </c>
      <c r="K50" s="93">
        <f>AUM!K31</f>
        <v>4501</v>
      </c>
      <c r="L50" s="93">
        <f>AUM!L31</f>
        <v>5561.8122554660895</v>
      </c>
      <c r="M50" s="93">
        <f>AUM!M31</f>
        <v>6346.582334692348</v>
      </c>
      <c r="N50" s="93">
        <f>AUM!N31</f>
        <v>7070.7325272272255</v>
      </c>
      <c r="O50" s="93">
        <f>AUM!O31</f>
        <v>7889.0847862190267</v>
      </c>
      <c r="P50" s="93">
        <f>AUM!P31</f>
        <v>8915.8078936123184</v>
      </c>
      <c r="Q50" s="93">
        <f>AUM!Q31</f>
        <v>9116.8410246341246</v>
      </c>
      <c r="R50" s="93">
        <f>AUM!R31</f>
        <v>10425.159032405369</v>
      </c>
    </row>
    <row r="52" spans="1:18">
      <c r="A52" s="2" t="s">
        <v>82</v>
      </c>
      <c r="B52" s="95"/>
      <c r="C52" s="95">
        <f t="shared" ref="C52:O52" si="39">C48/C50</f>
        <v>0</v>
      </c>
      <c r="D52" s="95">
        <f t="shared" si="39"/>
        <v>0</v>
      </c>
      <c r="E52" s="95">
        <f t="shared" si="39"/>
        <v>0</v>
      </c>
      <c r="F52" s="95">
        <f t="shared" si="39"/>
        <v>0</v>
      </c>
      <c r="G52" s="95">
        <f t="shared" si="39"/>
        <v>3.0156815440289506E-2</v>
      </c>
      <c r="H52" s="95">
        <f t="shared" si="39"/>
        <v>0.37245361706678071</v>
      </c>
      <c r="I52" s="95">
        <f t="shared" si="39"/>
        <v>0.46418338108882523</v>
      </c>
      <c r="J52" s="95">
        <f t="shared" si="39"/>
        <v>0.4689655172413793</v>
      </c>
      <c r="K52" s="95">
        <f t="shared" si="39"/>
        <v>0.57609420128860256</v>
      </c>
      <c r="L52" s="95">
        <f t="shared" si="39"/>
        <v>0.62355173482169235</v>
      </c>
      <c r="M52" s="95">
        <f t="shared" si="39"/>
        <v>0.66857006852235512</v>
      </c>
      <c r="N52" s="95">
        <f t="shared" si="39"/>
        <v>0.69514282829470353</v>
      </c>
      <c r="O52" s="95">
        <f t="shared" si="39"/>
        <v>0.74797321311749054</v>
      </c>
      <c r="P52" s="95">
        <f t="shared" ref="P52:Q52" si="40">P48/P50</f>
        <v>0.75642140051538098</v>
      </c>
      <c r="Q52" s="95">
        <f t="shared" si="40"/>
        <v>0.73266288252538536</v>
      </c>
      <c r="R52" s="95">
        <f t="shared" ref="R52" si="41">R48/R50</f>
        <v>0.7447309924263108</v>
      </c>
    </row>
    <row r="53" spans="1:18">
      <c r="A53" s="2" t="s">
        <v>83</v>
      </c>
      <c r="B53" s="95"/>
      <c r="C53" s="95">
        <f t="shared" ref="C53:O53" si="42">C49/C50</f>
        <v>1</v>
      </c>
      <c r="D53" s="95">
        <f t="shared" si="42"/>
        <v>1</v>
      </c>
      <c r="E53" s="95">
        <f t="shared" si="42"/>
        <v>1</v>
      </c>
      <c r="F53" s="95">
        <f t="shared" si="42"/>
        <v>1</v>
      </c>
      <c r="G53" s="95">
        <f t="shared" si="42"/>
        <v>0.96984318455971052</v>
      </c>
      <c r="H53" s="95">
        <f t="shared" si="42"/>
        <v>0.62754638293321918</v>
      </c>
      <c r="I53" s="95">
        <f t="shared" si="42"/>
        <v>0.53581661891117482</v>
      </c>
      <c r="J53" s="95">
        <f t="shared" si="42"/>
        <v>0.53103448275862064</v>
      </c>
      <c r="K53" s="95">
        <f t="shared" si="42"/>
        <v>0.42390579871139744</v>
      </c>
      <c r="L53" s="95">
        <f t="shared" si="42"/>
        <v>0.3764482651783076</v>
      </c>
      <c r="M53" s="95">
        <f t="shared" si="42"/>
        <v>0.33142993147764482</v>
      </c>
      <c r="N53" s="95">
        <f t="shared" si="42"/>
        <v>0.30485717170529647</v>
      </c>
      <c r="O53" s="95">
        <f t="shared" si="42"/>
        <v>0.2520267868825094</v>
      </c>
      <c r="P53" s="95">
        <f t="shared" ref="P53:Q53" si="43">P49/P50</f>
        <v>0.24357859948461905</v>
      </c>
      <c r="Q53" s="95">
        <f t="shared" si="43"/>
        <v>0.26733711747461475</v>
      </c>
      <c r="R53" s="95">
        <f t="shared" ref="R53" si="44">R49/R50</f>
        <v>0.25526900757368914</v>
      </c>
    </row>
    <row r="54" spans="1:18">
      <c r="A54" s="2" t="s">
        <v>109</v>
      </c>
      <c r="B54" s="96"/>
      <c r="C54" s="96">
        <f t="shared" ref="C54:O54" si="45">SUM(C52:C53)</f>
        <v>1</v>
      </c>
      <c r="D54" s="96">
        <f t="shared" si="45"/>
        <v>1</v>
      </c>
      <c r="E54" s="96">
        <f t="shared" si="45"/>
        <v>1</v>
      </c>
      <c r="F54" s="96">
        <f t="shared" si="45"/>
        <v>1</v>
      </c>
      <c r="G54" s="96">
        <f t="shared" si="45"/>
        <v>1</v>
      </c>
      <c r="H54" s="96">
        <f t="shared" si="45"/>
        <v>0.99999999999999989</v>
      </c>
      <c r="I54" s="96">
        <f t="shared" si="45"/>
        <v>1</v>
      </c>
      <c r="J54" s="96">
        <f t="shared" si="45"/>
        <v>1</v>
      </c>
      <c r="K54" s="96">
        <f t="shared" si="45"/>
        <v>1</v>
      </c>
      <c r="L54" s="96">
        <f t="shared" si="45"/>
        <v>1</v>
      </c>
      <c r="M54" s="96">
        <f t="shared" si="45"/>
        <v>1</v>
      </c>
      <c r="N54" s="96">
        <f t="shared" si="45"/>
        <v>1</v>
      </c>
      <c r="O54" s="96">
        <f t="shared" si="45"/>
        <v>1</v>
      </c>
      <c r="P54" s="96">
        <f t="shared" ref="P54:Q54" si="46">SUM(P52:P53)</f>
        <v>1</v>
      </c>
      <c r="Q54" s="96">
        <f t="shared" si="46"/>
        <v>1</v>
      </c>
      <c r="R54" s="96">
        <f t="shared" ref="R54" si="47">SUM(R52:R53)</f>
        <v>1</v>
      </c>
    </row>
    <row r="56" spans="1:18">
      <c r="A56" s="6" t="s">
        <v>247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</row>
    <row r="57" spans="1:18">
      <c r="A57" s="2" t="s">
        <v>86</v>
      </c>
      <c r="B57" s="93">
        <f t="shared" ref="B57:O57" si="48">B4</f>
        <v>42854.135113062519</v>
      </c>
      <c r="C57" s="93">
        <f t="shared" si="48"/>
        <v>44357.832308077464</v>
      </c>
      <c r="D57" s="93">
        <f t="shared" si="48"/>
        <v>44049.408231938643</v>
      </c>
      <c r="E57" s="93">
        <f t="shared" si="48"/>
        <v>43175</v>
      </c>
      <c r="F57" s="93">
        <f t="shared" si="48"/>
        <v>41655</v>
      </c>
      <c r="G57" s="93">
        <f t="shared" si="48"/>
        <v>38079</v>
      </c>
      <c r="H57" s="93">
        <f t="shared" si="48"/>
        <v>35101</v>
      </c>
      <c r="I57" s="93">
        <f t="shared" si="48"/>
        <v>29053.000000000004</v>
      </c>
      <c r="J57" s="93">
        <f t="shared" si="48"/>
        <v>26001.999999999996</v>
      </c>
      <c r="K57" s="93">
        <f t="shared" si="48"/>
        <v>23827.000000000004</v>
      </c>
      <c r="L57" s="93">
        <f t="shared" si="48"/>
        <v>18692.993904399129</v>
      </c>
      <c r="M57" s="93">
        <f t="shared" si="48"/>
        <v>14572</v>
      </c>
      <c r="N57" s="93">
        <f t="shared" si="48"/>
        <v>12974.757788127543</v>
      </c>
      <c r="O57" s="93">
        <f t="shared" si="48"/>
        <v>12066.02536817637</v>
      </c>
      <c r="P57" s="93">
        <f t="shared" ref="P57:Q57" si="49">P4</f>
        <v>10353.042338898958</v>
      </c>
      <c r="Q57" s="93">
        <f t="shared" si="49"/>
        <v>6919.891847915027</v>
      </c>
      <c r="R57" s="93">
        <f t="shared" ref="R57" si="50">R4</f>
        <v>6326.5165041612781</v>
      </c>
    </row>
    <row r="58" spans="1:18">
      <c r="A58" s="2" t="s">
        <v>248</v>
      </c>
      <c r="B58" s="95">
        <f>B57/B5</f>
        <v>0.90829521755116849</v>
      </c>
      <c r="C58" s="95">
        <f t="shared" ref="C58:O58" si="51">C57/C5</f>
        <v>0.66220100081353639</v>
      </c>
      <c r="D58" s="95">
        <f t="shared" si="51"/>
        <v>0.66952114105096783</v>
      </c>
      <c r="E58" s="95">
        <f t="shared" si="51"/>
        <v>0.66234563166372629</v>
      </c>
      <c r="F58" s="95">
        <f t="shared" si="51"/>
        <v>0.64490513392487181</v>
      </c>
      <c r="G58" s="95">
        <f t="shared" si="51"/>
        <v>0.59703204708346436</v>
      </c>
      <c r="H58" s="95">
        <f t="shared" si="51"/>
        <v>0.54112182517761931</v>
      </c>
      <c r="I58" s="95">
        <f t="shared" si="51"/>
        <v>0.45402855760233901</v>
      </c>
      <c r="J58" s="95">
        <f t="shared" si="51"/>
        <v>0.40459963277627353</v>
      </c>
      <c r="K58" s="95">
        <f t="shared" si="51"/>
        <v>0.35598816709496212</v>
      </c>
      <c r="L58" s="95">
        <f t="shared" si="51"/>
        <v>0.27782720387708298</v>
      </c>
      <c r="M58" s="95">
        <f t="shared" si="51"/>
        <v>0.2116634673416348</v>
      </c>
      <c r="N58" s="95">
        <f t="shared" si="51"/>
        <v>0.1838421566889038</v>
      </c>
      <c r="O58" s="95">
        <f t="shared" si="51"/>
        <v>0.16154408698355413</v>
      </c>
      <c r="P58" s="95">
        <f t="shared" ref="P58:Q58" si="52">P57/P5</f>
        <v>0.1321178508669566</v>
      </c>
      <c r="Q58" s="95">
        <f t="shared" si="52"/>
        <v>8.5759809692558947E-2</v>
      </c>
      <c r="R58" s="95">
        <f t="shared" ref="R58" si="53">R57/R5</f>
        <v>7.3773228656960566E-2</v>
      </c>
    </row>
    <row r="60" spans="1:18">
      <c r="A60" s="6" t="s">
        <v>249</v>
      </c>
      <c r="B60" s="100"/>
      <c r="C60" s="100"/>
      <c r="D60" s="100"/>
      <c r="E60" s="100"/>
      <c r="F60" s="100"/>
      <c r="G60" s="100"/>
      <c r="H60" s="100"/>
      <c r="I60" s="118" t="s">
        <v>250</v>
      </c>
      <c r="J60" s="100"/>
      <c r="K60" s="100"/>
      <c r="L60" s="100"/>
      <c r="M60" s="100"/>
      <c r="N60" s="100"/>
      <c r="O60" s="100"/>
      <c r="P60" s="100"/>
      <c r="Q60" s="100"/>
      <c r="R60" s="100"/>
    </row>
    <row r="61" spans="1:18">
      <c r="A61" s="2" t="s">
        <v>145</v>
      </c>
      <c r="D61" s="90"/>
      <c r="F61" s="102"/>
      <c r="G61" s="102"/>
      <c r="H61" s="102"/>
      <c r="I61" s="102">
        <v>0.15066960015419045</v>
      </c>
      <c r="J61" s="102">
        <v>0.1477195557118694</v>
      </c>
      <c r="K61" s="102">
        <v>0.14727007538592818</v>
      </c>
      <c r="L61" s="102">
        <v>0.14821397466499575</v>
      </c>
      <c r="M61" s="102">
        <v>0.15030013501928385</v>
      </c>
      <c r="N61" s="102">
        <v>0.14105699581639072</v>
      </c>
      <c r="O61" s="102">
        <v>0.14175829566093476</v>
      </c>
      <c r="P61" s="102">
        <v>0.13887794502563183</v>
      </c>
      <c r="Q61" s="102">
        <v>0.14276015757326815</v>
      </c>
      <c r="R61" s="162">
        <v>0.13500000000000001</v>
      </c>
    </row>
    <row r="62" spans="1:18">
      <c r="A62" s="2" t="s">
        <v>251</v>
      </c>
      <c r="D62" s="90"/>
      <c r="F62" s="102"/>
      <c r="G62" s="102"/>
      <c r="H62" s="102"/>
      <c r="I62" s="102">
        <v>6.1720993954046087E-2</v>
      </c>
      <c r="J62" s="102">
        <v>6.3484226802357102E-2</v>
      </c>
      <c r="K62" s="102">
        <v>6.2677101527278914E-2</v>
      </c>
      <c r="L62" s="102">
        <v>6.3218114185429497E-2</v>
      </c>
      <c r="M62" s="102">
        <v>6.8245661167754795E-2</v>
      </c>
      <c r="N62" s="102">
        <v>6.9617473464612917E-2</v>
      </c>
      <c r="O62" s="102">
        <v>7.2321121187803802E-2</v>
      </c>
      <c r="P62" s="102">
        <v>6.6317897095229755E-2</v>
      </c>
      <c r="Q62" s="102">
        <v>6.6761236084532369E-2</v>
      </c>
      <c r="R62" s="162">
        <v>6.6056844401927953E-2</v>
      </c>
    </row>
    <row r="63" spans="1:18">
      <c r="A63" s="2" t="s">
        <v>249</v>
      </c>
      <c r="F63" s="102"/>
      <c r="G63" s="102"/>
      <c r="H63" s="102"/>
      <c r="I63" s="102">
        <v>8.8948606200144359E-2</v>
      </c>
      <c r="J63" s="102">
        <v>8.4235328909512297E-2</v>
      </c>
      <c r="K63" s="102">
        <v>8.4592973858649265E-2</v>
      </c>
      <c r="L63" s="102">
        <v>8.4995860479566254E-2</v>
      </c>
      <c r="M63" s="102">
        <v>8.2054473851529058E-2</v>
      </c>
      <c r="N63" s="102">
        <v>7.1439522351777807E-2</v>
      </c>
      <c r="O63" s="102">
        <v>6.9437174473130955E-2</v>
      </c>
      <c r="P63" s="102">
        <v>7.2560047930402077E-2</v>
      </c>
      <c r="Q63" s="102">
        <v>7.5998921488735785E-2</v>
      </c>
      <c r="R63" s="102">
        <f>R61-R62</f>
        <v>6.8943155598072056E-2</v>
      </c>
    </row>
    <row r="64" spans="1:18"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Q64" s="99"/>
    </row>
    <row r="65" spans="1:18">
      <c r="A65" s="6" t="s">
        <v>252</v>
      </c>
      <c r="B65" s="100"/>
      <c r="C65" s="100"/>
      <c r="D65" s="100"/>
      <c r="E65" s="100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</row>
    <row r="66" spans="1:18">
      <c r="A66" s="92" t="s">
        <v>252</v>
      </c>
      <c r="B66" s="92"/>
      <c r="C66" s="92"/>
      <c r="D66" s="92"/>
      <c r="E66" s="92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2"/>
      <c r="Q66" s="102"/>
      <c r="R66" s="102"/>
    </row>
    <row r="68" spans="1:18">
      <c r="A68" s="6" t="s">
        <v>180</v>
      </c>
      <c r="B68" s="100"/>
      <c r="C68" s="100"/>
      <c r="D68" s="100"/>
      <c r="E68" s="100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</row>
    <row r="69" spans="1:18" s="92" customFormat="1">
      <c r="A69" s="92" t="s">
        <v>180</v>
      </c>
      <c r="F69" s="104"/>
      <c r="G69" s="104"/>
      <c r="H69" s="104"/>
      <c r="I69" s="104">
        <v>5.6117228157412824E-2</v>
      </c>
      <c r="J69" s="104">
        <v>5.6467385087295575E-2</v>
      </c>
      <c r="K69" s="104">
        <v>5.2958439406164279E-2</v>
      </c>
      <c r="L69" s="104">
        <v>4.9450531877999845E-2</v>
      </c>
      <c r="M69" s="104">
        <v>4.8290170512772061E-2</v>
      </c>
      <c r="N69" s="104">
        <v>4.4623715963367422E-2</v>
      </c>
      <c r="O69" s="104">
        <v>4.3146781660659377E-2</v>
      </c>
      <c r="P69" s="104">
        <v>4.2224673875873482E-2</v>
      </c>
      <c r="Q69" s="104">
        <v>4.0238777848369142E-2</v>
      </c>
      <c r="R69" s="163">
        <v>3.8998955459931206E-2</v>
      </c>
    </row>
    <row r="71" spans="1:18">
      <c r="A71" s="6" t="s">
        <v>253</v>
      </c>
      <c r="B71" s="100"/>
      <c r="C71" s="100"/>
      <c r="D71" s="100"/>
      <c r="E71" s="100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</row>
    <row r="72" spans="1:18">
      <c r="A72" s="92" t="s">
        <v>253</v>
      </c>
      <c r="B72" s="92"/>
      <c r="C72" s="92"/>
      <c r="D72" s="92"/>
      <c r="E72" s="92"/>
      <c r="F72" s="104"/>
      <c r="G72" s="104"/>
      <c r="H72" s="104"/>
      <c r="I72" s="104">
        <v>3.2831378042731521E-2</v>
      </c>
      <c r="J72" s="104">
        <v>2.7767943822216732E-2</v>
      </c>
      <c r="K72" s="104">
        <v>3.1634534452484986E-2</v>
      </c>
      <c r="L72" s="104">
        <v>3.554532860156643E-2</v>
      </c>
      <c r="M72" s="104">
        <v>3.3764303338756997E-2</v>
      </c>
      <c r="N72" s="104">
        <v>2.6815806388410357E-2</v>
      </c>
      <c r="O72" s="104">
        <v>2.6290392812471593E-2</v>
      </c>
      <c r="P72" s="104">
        <v>3.0335374054528599E-2</v>
      </c>
      <c r="Q72" s="102">
        <v>3.5760143640366643E-2</v>
      </c>
      <c r="R72" s="162">
        <v>2.9621804597133969E-2</v>
      </c>
    </row>
    <row r="74" spans="1:18">
      <c r="A74" s="6" t="s">
        <v>254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</row>
    <row r="75" spans="1:18">
      <c r="A75" s="2" t="s">
        <v>104</v>
      </c>
      <c r="F75" s="102"/>
      <c r="G75" s="102"/>
      <c r="H75" s="102"/>
      <c r="I75" s="102">
        <v>1.9290628219713474E-2</v>
      </c>
      <c r="J75" s="102">
        <v>7.9303299948512082E-3</v>
      </c>
      <c r="K75" s="102">
        <v>1.9292228127402881E-2</v>
      </c>
      <c r="L75" s="102">
        <v>1.3725710984556827E-2</v>
      </c>
      <c r="M75" s="102">
        <v>1.5161181928600161E-2</v>
      </c>
      <c r="N75" s="102">
        <v>1.5873488103485798E-2</v>
      </c>
      <c r="O75" s="102">
        <v>1.7180972188087285E-2</v>
      </c>
      <c r="P75" s="102">
        <v>2.0992578022344062E-2</v>
      </c>
      <c r="Q75" s="102">
        <v>2.0370865252923562E-2</v>
      </c>
      <c r="R75" s="162">
        <v>1.4999999999999999E-2</v>
      </c>
    </row>
    <row r="76" spans="1:18">
      <c r="A76" s="2" t="s">
        <v>255</v>
      </c>
      <c r="F76" s="102"/>
      <c r="G76" s="102"/>
      <c r="H76" s="102"/>
      <c r="I76" s="102">
        <v>-1.4986922866467628E-2</v>
      </c>
      <c r="J76" s="102">
        <v>-5.8047818543043445E-3</v>
      </c>
      <c r="K76" s="102">
        <v>-1.0272511176038798E-2</v>
      </c>
      <c r="L76" s="102">
        <v>-5.0117602118467403E-3</v>
      </c>
      <c r="M76" s="102">
        <v>-2.9946523905640052E-3</v>
      </c>
      <c r="N76" s="102">
        <v>-3.7283613162256198E-3</v>
      </c>
      <c r="O76" s="102">
        <v>-2.4067755097053321E-3</v>
      </c>
      <c r="P76" s="102">
        <v>-3.4915894960621521E-3</v>
      </c>
      <c r="Q76" s="102">
        <v>-2.3552276816024812E-3</v>
      </c>
      <c r="R76" s="162">
        <v>-1E-3</v>
      </c>
    </row>
    <row r="77" spans="1:18">
      <c r="A77" s="2" t="s">
        <v>198</v>
      </c>
      <c r="F77" s="102"/>
      <c r="G77" s="102"/>
      <c r="H77" s="102"/>
      <c r="I77" s="102">
        <v>4.4090767644829765E-3</v>
      </c>
      <c r="J77" s="102">
        <v>2.3059360442938656E-3</v>
      </c>
      <c r="K77" s="102">
        <v>8.9956102272062081E-3</v>
      </c>
      <c r="L77" s="102">
        <v>8.907497729746916E-3</v>
      </c>
      <c r="M77" s="102">
        <v>1.2067638543627409E-2</v>
      </c>
      <c r="N77" s="102">
        <v>1.2191696253330197E-2</v>
      </c>
      <c r="O77" s="102">
        <v>1.4804412099709537E-2</v>
      </c>
      <c r="P77" s="102">
        <v>1.7459723939411139E-2</v>
      </c>
      <c r="Q77" s="102">
        <v>1.8050522799061632E-2</v>
      </c>
      <c r="R77" s="162">
        <v>1.4E-2</v>
      </c>
    </row>
    <row r="79" spans="1:18">
      <c r="A79" s="6" t="s">
        <v>256</v>
      </c>
      <c r="B79" s="100"/>
      <c r="C79" s="100"/>
      <c r="D79" s="100"/>
      <c r="E79" s="100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</row>
    <row r="80" spans="1:18">
      <c r="A80" s="92" t="s">
        <v>256</v>
      </c>
      <c r="B80" s="104">
        <f>('Asset quality '!B8+'Asset quality '!B29)/('Asset quality '!B11+'Asset quality '!B32)</f>
        <v>1.8288792220202962E-2</v>
      </c>
      <c r="C80" s="104">
        <f>('Asset quality '!C8+'Asset quality '!C29)/('Asset quality '!C11+'Asset quality '!C32)</f>
        <v>3.1767724231948928E-3</v>
      </c>
      <c r="D80" s="104">
        <f>('Asset quality '!D8+'Asset quality '!D29)/('Asset quality '!D11+'Asset quality '!D32)</f>
        <v>7.5146147118417585E-3</v>
      </c>
      <c r="E80" s="104">
        <f>('Asset quality '!E8+'Asset quality '!E29)/('Asset quality '!E11+'Asset quality '!E32)</f>
        <v>1.0631627729465964E-2</v>
      </c>
      <c r="F80" s="104">
        <f>('Asset quality '!F8+'Asset quality '!F29)/('Asset quality '!F11+'Asset quality '!F32)</f>
        <v>1.3449561679644301E-2</v>
      </c>
      <c r="G80" s="104">
        <f>('Asset quality '!G8+'Asset quality '!G29)/('Asset quality '!G11+'Asset quality '!G32)</f>
        <v>1.4551952892972786E-2</v>
      </c>
      <c r="H80" s="104">
        <f>('Asset quality '!H8+'Asset quality '!H29)/('Asset quality '!H11+'Asset quality '!H32)</f>
        <v>1.6611659257310788E-2</v>
      </c>
      <c r="I80" s="104">
        <f>('Asset quality '!I8+'Asset quality '!I29)/('Asset quality '!I11+'Asset quality '!I32)</f>
        <v>1.5038962020159403E-2</v>
      </c>
      <c r="J80" s="104">
        <f>('Asset quality '!J8+'Asset quality '!J29)/('Asset quality '!J11+'Asset quality '!J32)</f>
        <v>1.6282081697915788E-2</v>
      </c>
      <c r="K80" s="104">
        <f>('Asset quality '!K8+'Asset quality '!K29)/('Asset quality '!K11+'Asset quality '!K32)</f>
        <v>1.5560428408577381E-2</v>
      </c>
      <c r="L80" s="104">
        <f>('Asset quality '!L8+'Asset quality '!L29)/('Asset quality '!L11+'Asset quality '!L32)</f>
        <v>1.4282416968684942E-2</v>
      </c>
      <c r="M80" s="104">
        <f>('Asset quality '!M8+'Asset quality '!M29)/('Asset quality '!M11+'Asset quality '!M32)</f>
        <v>1.1977113220682616E-2</v>
      </c>
      <c r="N80" s="104">
        <f>('Asset quality '!N8+'Asset quality '!N29)/('Asset quality '!N11+'Asset quality '!N32)</f>
        <v>1.3732111576651036E-2</v>
      </c>
      <c r="O80" s="104">
        <f>('Asset quality '!O8+'Asset quality '!O29)/('Asset quality '!O11+'Asset quality '!O32)</f>
        <v>1.4963550227919642E-2</v>
      </c>
      <c r="P80" s="104">
        <f>('Asset quality '!P8+'Asset quality '!P29)/('Asset quality '!P11+'Asset quality '!P32)</f>
        <v>1.6179082720893065E-2</v>
      </c>
      <c r="Q80" s="104">
        <f>('Asset quality '!Q8+'Asset quality '!Q29)/('Asset quality '!Q11+'Asset quality '!Q32)</f>
        <v>1.6308550928452764E-2</v>
      </c>
      <c r="R80" s="104">
        <f>('Asset quality '!R8+'Asset quality '!R29)/('Asset quality '!R11+'Asset quality '!R32)</f>
        <v>1.7556277841991461E-2</v>
      </c>
    </row>
    <row r="82" spans="1:19">
      <c r="A82" s="6" t="s">
        <v>257</v>
      </c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</row>
    <row r="83" spans="1:19">
      <c r="A83" s="2" t="s">
        <v>258</v>
      </c>
      <c r="F83" s="102"/>
      <c r="G83" s="102"/>
      <c r="H83" s="102"/>
      <c r="I83" s="102">
        <v>2.8422301278248543E-2</v>
      </c>
      <c r="J83" s="102">
        <v>2.546200777792287E-2</v>
      </c>
      <c r="K83" s="102">
        <v>2.263892422527878E-2</v>
      </c>
      <c r="L83" s="102">
        <v>2.663783087181951E-2</v>
      </c>
      <c r="M83" s="102">
        <v>2.1696664795129588E-2</v>
      </c>
      <c r="N83" s="102">
        <v>1.4624110135080162E-2</v>
      </c>
      <c r="O83" s="102">
        <v>1.1485980712762052E-2</v>
      </c>
      <c r="P83" s="102">
        <v>1.2875650115117458E-2</v>
      </c>
      <c r="Q83" s="102">
        <v>1.7709620841305011E-2</v>
      </c>
      <c r="R83" s="162">
        <v>1.4999999999999999E-2</v>
      </c>
    </row>
    <row r="84" spans="1:19">
      <c r="A84" s="2" t="s">
        <v>255</v>
      </c>
      <c r="F84" s="102"/>
      <c r="G84" s="102"/>
      <c r="H84" s="102"/>
      <c r="I84" s="102">
        <v>1.4986922866467601E-2</v>
      </c>
      <c r="J84" s="102">
        <v>5.8047818543043401E-3</v>
      </c>
      <c r="K84" s="102">
        <v>1.02725111760388E-2</v>
      </c>
      <c r="L84" s="102">
        <v>5.0117602118467403E-3</v>
      </c>
      <c r="M84" s="102">
        <v>2.9946523905640099E-3</v>
      </c>
      <c r="N84" s="102">
        <v>3.7283613162256198E-3</v>
      </c>
      <c r="O84" s="102">
        <v>2.4067755097053299E-3</v>
      </c>
      <c r="P84" s="102">
        <v>3.4915894960621499E-3</v>
      </c>
      <c r="Q84" s="102">
        <v>2.3552276816024799E-3</v>
      </c>
      <c r="R84" s="162">
        <v>1E-3</v>
      </c>
    </row>
    <row r="85" spans="1:19">
      <c r="A85" s="2" t="s">
        <v>259</v>
      </c>
      <c r="F85" s="99"/>
      <c r="G85" s="99"/>
      <c r="H85" s="99"/>
      <c r="I85" s="99">
        <f t="shared" ref="I85:Q85" si="54">I83-I84</f>
        <v>1.3435378411780942E-2</v>
      </c>
      <c r="J85" s="99">
        <f t="shared" si="54"/>
        <v>1.9657225923618529E-2</v>
      </c>
      <c r="K85" s="99">
        <f t="shared" si="54"/>
        <v>1.236641304923998E-2</v>
      </c>
      <c r="L85" s="99">
        <f t="shared" si="54"/>
        <v>2.1626070659972768E-2</v>
      </c>
      <c r="M85" s="99">
        <f t="shared" si="54"/>
        <v>1.8702012404565579E-2</v>
      </c>
      <c r="N85" s="99">
        <f t="shared" si="54"/>
        <v>1.0895748818854542E-2</v>
      </c>
      <c r="O85" s="99">
        <f t="shared" si="54"/>
        <v>9.0792052030567224E-3</v>
      </c>
      <c r="P85" s="99">
        <f t="shared" si="54"/>
        <v>9.3840606190553084E-3</v>
      </c>
      <c r="Q85" s="99">
        <f t="shared" si="54"/>
        <v>1.535439315970253E-2</v>
      </c>
      <c r="R85" s="99">
        <f t="shared" ref="R85" si="55">R83-R84</f>
        <v>1.3999999999999999E-2</v>
      </c>
    </row>
    <row r="86" spans="1:19">
      <c r="F86" s="99"/>
      <c r="G86" s="99"/>
      <c r="H86" s="99"/>
      <c r="I86" s="99"/>
      <c r="J86" s="99"/>
      <c r="K86" s="99"/>
      <c r="L86" s="99"/>
      <c r="M86" s="99"/>
      <c r="N86" s="99"/>
      <c r="O86" s="99"/>
    </row>
    <row r="87" spans="1:19" s="92" customFormat="1">
      <c r="A87" s="91" t="s">
        <v>211</v>
      </c>
      <c r="B87" s="18"/>
      <c r="C87" s="18"/>
      <c r="D87" s="18"/>
      <c r="E87" s="18"/>
      <c r="F87" s="18"/>
      <c r="G87" s="18"/>
      <c r="H87" s="18"/>
      <c r="I87" s="18" t="s">
        <v>21</v>
      </c>
      <c r="J87" s="18" t="str">
        <f t="shared" ref="J87:Q87" si="56">J1</f>
        <v>Q1 FY24</v>
      </c>
      <c r="K87" s="18" t="str">
        <f t="shared" si="56"/>
        <v>Q2 FY24</v>
      </c>
      <c r="L87" s="18" t="str">
        <f t="shared" si="56"/>
        <v>Q3 FY24</v>
      </c>
      <c r="M87" s="18" t="str">
        <f t="shared" si="56"/>
        <v>Q4 FY24</v>
      </c>
      <c r="N87" s="18" t="str">
        <f t="shared" si="56"/>
        <v>Q1 FY25</v>
      </c>
      <c r="O87" s="18" t="str">
        <f t="shared" si="56"/>
        <v>Q2 FY25</v>
      </c>
      <c r="P87" s="18" t="str">
        <f t="shared" si="56"/>
        <v>Q3 FY25</v>
      </c>
      <c r="Q87" s="18" t="str">
        <f t="shared" si="56"/>
        <v>Q4 FY25</v>
      </c>
      <c r="R87" s="18" t="str">
        <f>R1</f>
        <v>Q1 FY26</v>
      </c>
    </row>
    <row r="88" spans="1:19">
      <c r="A88" s="6" t="str">
        <f>A60</f>
        <v>Net total income</v>
      </c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</row>
    <row r="89" spans="1:19">
      <c r="A89" s="2" t="str">
        <f>A61</f>
        <v>Total income</v>
      </c>
      <c r="D89" s="90"/>
      <c r="F89" s="102"/>
      <c r="G89" s="102"/>
      <c r="H89" s="102"/>
      <c r="I89" s="102">
        <f>I61</f>
        <v>0.15066960015419045</v>
      </c>
      <c r="J89" s="102">
        <f t="shared" ref="J89:Q89" si="57">J61</f>
        <v>0.1477195557118694</v>
      </c>
      <c r="K89" s="102">
        <f t="shared" si="57"/>
        <v>0.14727007538592818</v>
      </c>
      <c r="L89" s="102">
        <f t="shared" si="57"/>
        <v>0.14821397466499575</v>
      </c>
      <c r="M89" s="102">
        <f t="shared" si="57"/>
        <v>0.15030013501928385</v>
      </c>
      <c r="N89" s="102">
        <f t="shared" si="57"/>
        <v>0.14105699581639072</v>
      </c>
      <c r="O89" s="102">
        <f t="shared" si="57"/>
        <v>0.14175829566093476</v>
      </c>
      <c r="P89" s="102">
        <f t="shared" si="57"/>
        <v>0.13887794502563183</v>
      </c>
      <c r="Q89" s="102">
        <f t="shared" si="57"/>
        <v>0.14276015757326815</v>
      </c>
      <c r="R89" s="102">
        <f t="shared" ref="R89" si="58">R61</f>
        <v>0.13500000000000001</v>
      </c>
      <c r="S89"/>
    </row>
    <row r="90" spans="1:19">
      <c r="A90" s="2" t="str">
        <f>A62</f>
        <v>Cost of funds</v>
      </c>
      <c r="D90" s="90"/>
      <c r="F90" s="102"/>
      <c r="G90" s="102"/>
      <c r="H90" s="102"/>
      <c r="I90" s="102">
        <f>I62</f>
        <v>6.1720993954046087E-2</v>
      </c>
      <c r="J90" s="102">
        <f t="shared" ref="J90:Q90" si="59">J62</f>
        <v>6.3484226802357102E-2</v>
      </c>
      <c r="K90" s="102">
        <f t="shared" si="59"/>
        <v>6.2677101527278914E-2</v>
      </c>
      <c r="L90" s="102">
        <f t="shared" si="59"/>
        <v>6.3218114185429497E-2</v>
      </c>
      <c r="M90" s="102">
        <f t="shared" si="59"/>
        <v>6.8245661167754795E-2</v>
      </c>
      <c r="N90" s="102">
        <f t="shared" si="59"/>
        <v>6.9617473464612917E-2</v>
      </c>
      <c r="O90" s="102">
        <f t="shared" si="59"/>
        <v>7.2321121187803802E-2</v>
      </c>
      <c r="P90" s="102">
        <f t="shared" si="59"/>
        <v>6.6317897095229755E-2</v>
      </c>
      <c r="Q90" s="102">
        <f t="shared" si="59"/>
        <v>6.6761236084532369E-2</v>
      </c>
      <c r="R90" s="102">
        <f t="shared" ref="R90" si="60">R62</f>
        <v>6.6056844401927953E-2</v>
      </c>
      <c r="S90"/>
    </row>
    <row r="91" spans="1:19">
      <c r="A91" s="2" t="str">
        <f>A63</f>
        <v>Net total income</v>
      </c>
      <c r="F91" s="102"/>
      <c r="G91" s="102"/>
      <c r="H91" s="102"/>
      <c r="I91" s="102">
        <f>I63</f>
        <v>8.8948606200144359E-2</v>
      </c>
      <c r="J91" s="102">
        <f t="shared" ref="J91:Q91" si="61">J63</f>
        <v>8.4235328909512297E-2</v>
      </c>
      <c r="K91" s="102">
        <f t="shared" si="61"/>
        <v>8.4592973858649265E-2</v>
      </c>
      <c r="L91" s="102">
        <f t="shared" si="61"/>
        <v>8.4995860479566254E-2</v>
      </c>
      <c r="M91" s="102">
        <f t="shared" si="61"/>
        <v>8.2054473851529058E-2</v>
      </c>
      <c r="N91" s="102">
        <f t="shared" si="61"/>
        <v>7.1439522351777807E-2</v>
      </c>
      <c r="O91" s="102">
        <f t="shared" si="61"/>
        <v>6.9437174473130955E-2</v>
      </c>
      <c r="P91" s="102">
        <f t="shared" si="61"/>
        <v>7.2560047930402077E-2</v>
      </c>
      <c r="Q91" s="102">
        <f t="shared" si="61"/>
        <v>7.5998921488735785E-2</v>
      </c>
      <c r="R91" s="102">
        <f t="shared" ref="R91" si="62">R63</f>
        <v>6.8943155598072056E-2</v>
      </c>
      <c r="S91"/>
    </row>
    <row r="92" spans="1:19">
      <c r="F92" s="102"/>
      <c r="G92" s="102"/>
      <c r="H92" s="102"/>
      <c r="I92" s="102"/>
      <c r="J92" s="102"/>
      <c r="K92" s="102"/>
      <c r="L92" s="102"/>
      <c r="M92" s="102"/>
      <c r="N92" s="102"/>
      <c r="O92" s="102"/>
    </row>
    <row r="93" spans="1:19">
      <c r="A93" s="6" t="s">
        <v>252</v>
      </c>
      <c r="B93" s="100"/>
      <c r="C93" s="100"/>
      <c r="D93" s="100"/>
      <c r="E93" s="100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</row>
    <row r="94" spans="1:19">
      <c r="A94" s="92" t="s">
        <v>252</v>
      </c>
      <c r="B94" s="92"/>
      <c r="C94" s="92"/>
      <c r="D94" s="92"/>
      <c r="E94" s="92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</row>
    <row r="96" spans="1:19">
      <c r="A96" s="6" t="s">
        <v>180</v>
      </c>
      <c r="B96" s="100"/>
      <c r="C96" s="100"/>
      <c r="D96" s="100"/>
      <c r="E96" s="100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</row>
    <row r="97" spans="1:18" s="92" customFormat="1">
      <c r="A97" s="92" t="s">
        <v>180</v>
      </c>
      <c r="F97" s="104"/>
      <c r="G97" s="104"/>
      <c r="H97" s="104"/>
      <c r="I97" s="104">
        <f t="shared" ref="I97:Q97" si="63">I69</f>
        <v>5.6117228157412824E-2</v>
      </c>
      <c r="J97" s="104">
        <f t="shared" si="63"/>
        <v>5.6467385087295575E-2</v>
      </c>
      <c r="K97" s="104">
        <f t="shared" si="63"/>
        <v>5.2958439406164279E-2</v>
      </c>
      <c r="L97" s="104">
        <f t="shared" si="63"/>
        <v>4.9450531877999845E-2</v>
      </c>
      <c r="M97" s="104">
        <f t="shared" si="63"/>
        <v>4.8290170512772061E-2</v>
      </c>
      <c r="N97" s="104">
        <f t="shared" si="63"/>
        <v>4.4623715963367422E-2</v>
      </c>
      <c r="O97" s="104">
        <f t="shared" si="63"/>
        <v>4.3146781660659377E-2</v>
      </c>
      <c r="P97" s="104">
        <f t="shared" si="63"/>
        <v>4.2224673875873482E-2</v>
      </c>
      <c r="Q97" s="104">
        <f t="shared" si="63"/>
        <v>4.0238777848369142E-2</v>
      </c>
      <c r="R97" s="104">
        <f t="shared" ref="R97" si="64">R69</f>
        <v>3.8998955459931206E-2</v>
      </c>
    </row>
    <row r="99" spans="1:18">
      <c r="A99" s="6" t="s">
        <v>253</v>
      </c>
      <c r="B99" s="100"/>
      <c r="C99" s="100"/>
      <c r="D99" s="100"/>
      <c r="E99" s="100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1:18">
      <c r="A100" s="92" t="s">
        <v>253</v>
      </c>
      <c r="B100" s="92"/>
      <c r="C100" s="92"/>
      <c r="D100" s="92"/>
      <c r="E100" s="92"/>
      <c r="F100" s="104"/>
      <c r="G100" s="104"/>
      <c r="H100" s="104"/>
      <c r="I100" s="104">
        <f>I72</f>
        <v>3.2831378042731521E-2</v>
      </c>
      <c r="J100" s="104">
        <f t="shared" ref="J100:Q100" si="65">J72</f>
        <v>2.7767943822216732E-2</v>
      </c>
      <c r="K100" s="104">
        <f t="shared" si="65"/>
        <v>3.1634534452484986E-2</v>
      </c>
      <c r="L100" s="104">
        <f t="shared" si="65"/>
        <v>3.554532860156643E-2</v>
      </c>
      <c r="M100" s="104">
        <f t="shared" si="65"/>
        <v>3.3764303338756997E-2</v>
      </c>
      <c r="N100" s="104">
        <f t="shared" si="65"/>
        <v>2.6815806388410357E-2</v>
      </c>
      <c r="O100" s="104">
        <f t="shared" si="65"/>
        <v>2.6290392812471593E-2</v>
      </c>
      <c r="P100" s="104">
        <f t="shared" si="65"/>
        <v>3.0335374054528599E-2</v>
      </c>
      <c r="Q100" s="104">
        <f t="shared" si="65"/>
        <v>3.5760143640366643E-2</v>
      </c>
      <c r="R100" s="104">
        <f t="shared" ref="R100" si="66">R72</f>
        <v>2.9621804597133969E-2</v>
      </c>
    </row>
    <row r="102" spans="1:18">
      <c r="A102" s="6" t="s">
        <v>254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1:18">
      <c r="A103" s="2" t="s">
        <v>104</v>
      </c>
      <c r="F103" s="102"/>
      <c r="G103" s="102"/>
      <c r="H103" s="102"/>
      <c r="I103" s="102">
        <f>I75</f>
        <v>1.9290628219713474E-2</v>
      </c>
      <c r="J103" s="102">
        <f t="shared" ref="J103:Q103" si="67">J75</f>
        <v>7.9303299948512082E-3</v>
      </c>
      <c r="K103" s="102">
        <f t="shared" si="67"/>
        <v>1.9292228127402881E-2</v>
      </c>
      <c r="L103" s="102">
        <f t="shared" si="67"/>
        <v>1.3725710984556827E-2</v>
      </c>
      <c r="M103" s="102">
        <f t="shared" si="67"/>
        <v>1.5161181928600161E-2</v>
      </c>
      <c r="N103" s="102">
        <f t="shared" si="67"/>
        <v>1.5873488103485798E-2</v>
      </c>
      <c r="O103" s="102">
        <f t="shared" si="67"/>
        <v>1.7180972188087285E-2</v>
      </c>
      <c r="P103" s="102">
        <f t="shared" si="67"/>
        <v>2.0992578022344062E-2</v>
      </c>
      <c r="Q103" s="102">
        <f t="shared" si="67"/>
        <v>2.0370865252923562E-2</v>
      </c>
      <c r="R103" s="102">
        <f t="shared" ref="R103" si="68">R75</f>
        <v>1.4999999999999999E-2</v>
      </c>
    </row>
    <row r="104" spans="1:18">
      <c r="A104" s="2" t="s">
        <v>255</v>
      </c>
      <c r="F104" s="102"/>
      <c r="G104" s="102"/>
      <c r="H104" s="102"/>
      <c r="I104" s="102">
        <f>I76</f>
        <v>-1.4986922866467628E-2</v>
      </c>
      <c r="J104" s="102">
        <f t="shared" ref="J104:Q104" si="69">J76</f>
        <v>-5.8047818543043445E-3</v>
      </c>
      <c r="K104" s="102">
        <f t="shared" si="69"/>
        <v>-1.0272511176038798E-2</v>
      </c>
      <c r="L104" s="102">
        <f t="shared" si="69"/>
        <v>-5.0117602118467403E-3</v>
      </c>
      <c r="M104" s="102">
        <f t="shared" si="69"/>
        <v>-2.9946523905640052E-3</v>
      </c>
      <c r="N104" s="102">
        <f t="shared" si="69"/>
        <v>-3.7283613162256198E-3</v>
      </c>
      <c r="O104" s="102">
        <f t="shared" si="69"/>
        <v>-2.4067755097053321E-3</v>
      </c>
      <c r="P104" s="102">
        <f t="shared" si="69"/>
        <v>-3.4915894960621521E-3</v>
      </c>
      <c r="Q104" s="102">
        <f t="shared" si="69"/>
        <v>-2.3552276816024812E-3</v>
      </c>
      <c r="R104" s="102">
        <f t="shared" ref="R104" si="70">R76</f>
        <v>-1E-3</v>
      </c>
    </row>
    <row r="105" spans="1:18">
      <c r="A105" s="2" t="s">
        <v>198</v>
      </c>
      <c r="F105" s="102"/>
      <c r="G105" s="102"/>
      <c r="H105" s="102"/>
      <c r="I105" s="102">
        <f>I77</f>
        <v>4.4090767644829765E-3</v>
      </c>
      <c r="J105" s="102">
        <f t="shared" ref="J105:Q105" si="71">J77</f>
        <v>2.3059360442938656E-3</v>
      </c>
      <c r="K105" s="102">
        <f t="shared" si="71"/>
        <v>8.9956102272062081E-3</v>
      </c>
      <c r="L105" s="102">
        <f t="shared" si="71"/>
        <v>8.907497729746916E-3</v>
      </c>
      <c r="M105" s="102">
        <f t="shared" si="71"/>
        <v>1.2067638543627409E-2</v>
      </c>
      <c r="N105" s="102">
        <f t="shared" si="71"/>
        <v>1.2191696253330197E-2</v>
      </c>
      <c r="O105" s="102">
        <f t="shared" si="71"/>
        <v>1.4804412099709537E-2</v>
      </c>
      <c r="P105" s="102">
        <f t="shared" si="71"/>
        <v>1.7459723939411139E-2</v>
      </c>
      <c r="Q105" s="102">
        <f t="shared" si="71"/>
        <v>1.8050522799061632E-2</v>
      </c>
      <c r="R105" s="102">
        <f t="shared" ref="R105" si="72">R77</f>
        <v>1.4E-2</v>
      </c>
    </row>
    <row r="107" spans="1:18">
      <c r="A107" s="6" t="s">
        <v>256</v>
      </c>
      <c r="B107" s="100"/>
      <c r="C107" s="100"/>
      <c r="D107" s="100"/>
      <c r="E107" s="100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1:18">
      <c r="A108" s="92" t="s">
        <v>256</v>
      </c>
      <c r="B108" s="104"/>
      <c r="C108" s="104"/>
      <c r="D108" s="104"/>
      <c r="E108" s="104"/>
      <c r="F108" s="104"/>
      <c r="G108" s="104"/>
      <c r="H108" s="104"/>
      <c r="I108" s="104">
        <f>I80</f>
        <v>1.5038962020159403E-2</v>
      </c>
      <c r="J108" s="104">
        <f t="shared" ref="J108:Q108" si="73">J80</f>
        <v>1.6282081697915788E-2</v>
      </c>
      <c r="K108" s="104">
        <f t="shared" si="73"/>
        <v>1.5560428408577381E-2</v>
      </c>
      <c r="L108" s="104">
        <f t="shared" si="73"/>
        <v>1.4282416968684942E-2</v>
      </c>
      <c r="M108" s="104">
        <f t="shared" si="73"/>
        <v>1.1977113220682616E-2</v>
      </c>
      <c r="N108" s="104">
        <f t="shared" si="73"/>
        <v>1.3732111576651036E-2</v>
      </c>
      <c r="O108" s="104">
        <f t="shared" si="73"/>
        <v>1.4963550227919642E-2</v>
      </c>
      <c r="P108" s="104">
        <f t="shared" si="73"/>
        <v>1.6179082720893065E-2</v>
      </c>
      <c r="Q108" s="104">
        <f t="shared" si="73"/>
        <v>1.6308550928452764E-2</v>
      </c>
      <c r="R108" s="104">
        <f t="shared" ref="R108" si="74">R80</f>
        <v>1.7556277841991461E-2</v>
      </c>
    </row>
    <row r="110" spans="1:18">
      <c r="A110" s="6" t="s">
        <v>257</v>
      </c>
      <c r="B110" s="100"/>
      <c r="C110" s="100"/>
      <c r="D110" s="100"/>
      <c r="E110" s="100"/>
      <c r="F110" s="100"/>
      <c r="G110" s="100"/>
      <c r="H110" s="100"/>
      <c r="I110" s="58" t="str">
        <f>I87</f>
        <v>FY23</v>
      </c>
      <c r="J110" s="58" t="str">
        <f t="shared" ref="J110:R110" si="75">J87</f>
        <v>Q1 FY24</v>
      </c>
      <c r="K110" s="58" t="str">
        <f t="shared" si="75"/>
        <v>Q2 FY24</v>
      </c>
      <c r="L110" s="58" t="str">
        <f t="shared" si="75"/>
        <v>Q3 FY24</v>
      </c>
      <c r="M110" s="58" t="str">
        <f t="shared" si="75"/>
        <v>Q4 FY24</v>
      </c>
      <c r="N110" s="58" t="str">
        <f t="shared" si="75"/>
        <v>Q1 FY25</v>
      </c>
      <c r="O110" s="58" t="str">
        <f t="shared" si="75"/>
        <v>Q2 FY25</v>
      </c>
      <c r="P110" s="58" t="str">
        <f t="shared" si="75"/>
        <v>Q3 FY25</v>
      </c>
      <c r="Q110" s="58" t="str">
        <f t="shared" si="75"/>
        <v>Q4 FY25</v>
      </c>
      <c r="R110" s="58" t="str">
        <f t="shared" si="75"/>
        <v>Q1 FY26</v>
      </c>
    </row>
    <row r="111" spans="1:18">
      <c r="A111" s="2" t="s">
        <v>258</v>
      </c>
      <c r="F111" s="102"/>
      <c r="G111" s="102"/>
      <c r="H111" s="102"/>
      <c r="I111" s="102">
        <f>I83</f>
        <v>2.8422301278248543E-2</v>
      </c>
      <c r="J111" s="102">
        <f t="shared" ref="J111:Q111" si="76">J83</f>
        <v>2.546200777792287E-2</v>
      </c>
      <c r="K111" s="102">
        <f t="shared" si="76"/>
        <v>2.263892422527878E-2</v>
      </c>
      <c r="L111" s="102">
        <f t="shared" si="76"/>
        <v>2.663783087181951E-2</v>
      </c>
      <c r="M111" s="102">
        <f t="shared" si="76"/>
        <v>2.1696664795129588E-2</v>
      </c>
      <c r="N111" s="102">
        <f t="shared" si="76"/>
        <v>1.4624110135080162E-2</v>
      </c>
      <c r="O111" s="102">
        <f t="shared" si="76"/>
        <v>1.1485980712762052E-2</v>
      </c>
      <c r="P111" s="102">
        <f t="shared" si="76"/>
        <v>1.2875650115117458E-2</v>
      </c>
      <c r="Q111" s="102">
        <f t="shared" si="76"/>
        <v>1.7709620841305011E-2</v>
      </c>
      <c r="R111" s="102">
        <f t="shared" ref="R111" si="77">R83</f>
        <v>1.4999999999999999E-2</v>
      </c>
    </row>
    <row r="112" spans="1:18">
      <c r="A112" s="2" t="s">
        <v>255</v>
      </c>
      <c r="F112" s="102"/>
      <c r="G112" s="102"/>
      <c r="H112" s="102"/>
      <c r="I112" s="102">
        <f>I84</f>
        <v>1.4986922866467601E-2</v>
      </c>
      <c r="J112" s="102">
        <f t="shared" ref="J112:Q112" si="78">J84</f>
        <v>5.8047818543043401E-3</v>
      </c>
      <c r="K112" s="102">
        <f t="shared" si="78"/>
        <v>1.02725111760388E-2</v>
      </c>
      <c r="L112" s="102">
        <f t="shared" si="78"/>
        <v>5.0117602118467403E-3</v>
      </c>
      <c r="M112" s="102">
        <f t="shared" si="78"/>
        <v>2.9946523905640099E-3</v>
      </c>
      <c r="N112" s="102">
        <f t="shared" si="78"/>
        <v>3.7283613162256198E-3</v>
      </c>
      <c r="O112" s="102">
        <f t="shared" si="78"/>
        <v>2.4067755097053299E-3</v>
      </c>
      <c r="P112" s="102">
        <f t="shared" si="78"/>
        <v>3.4915894960621499E-3</v>
      </c>
      <c r="Q112" s="102">
        <f t="shared" si="78"/>
        <v>2.3552276816024799E-3</v>
      </c>
      <c r="R112" s="102">
        <f t="shared" ref="R112" si="79">R84</f>
        <v>1E-3</v>
      </c>
    </row>
    <row r="113" spans="1:18">
      <c r="A113" s="2" t="s">
        <v>259</v>
      </c>
      <c r="F113" s="99"/>
      <c r="G113" s="99"/>
      <c r="H113" s="99"/>
      <c r="I113" s="102">
        <f>I85</f>
        <v>1.3435378411780942E-2</v>
      </c>
      <c r="J113" s="102">
        <f t="shared" ref="J113:Q113" si="80">J85</f>
        <v>1.9657225923618529E-2</v>
      </c>
      <c r="K113" s="102">
        <f t="shared" si="80"/>
        <v>1.236641304923998E-2</v>
      </c>
      <c r="L113" s="102">
        <f t="shared" si="80"/>
        <v>2.1626070659972768E-2</v>
      </c>
      <c r="M113" s="102">
        <f t="shared" si="80"/>
        <v>1.8702012404565579E-2</v>
      </c>
      <c r="N113" s="102">
        <f t="shared" si="80"/>
        <v>1.0895748818854542E-2</v>
      </c>
      <c r="O113" s="102">
        <f t="shared" si="80"/>
        <v>9.0792052030567224E-3</v>
      </c>
      <c r="P113" s="102">
        <f t="shared" si="80"/>
        <v>9.3840606190553084E-3</v>
      </c>
      <c r="Q113" s="102">
        <f t="shared" si="80"/>
        <v>1.535439315970253E-2</v>
      </c>
      <c r="R113" s="102">
        <f t="shared" ref="R113" si="81">R85</f>
        <v>1.3999999999999999E-2</v>
      </c>
    </row>
    <row r="115" spans="1:18">
      <c r="I115" s="99"/>
    </row>
  </sheetData>
  <phoneticPr fontId="12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F5668-6A87-496F-9921-FA8A43BBA66D}">
  <dimension ref="A1:R115"/>
  <sheetViews>
    <sheetView zoomScale="70" zoomScaleNormal="70" workbookViewId="0"/>
  </sheetViews>
  <sheetFormatPr defaultColWidth="8.6640625" defaultRowHeight="14.4"/>
  <cols>
    <col min="1" max="16384" width="8.6640625" style="2"/>
  </cols>
  <sheetData>
    <row r="1" spans="1:18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8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8" spans="1:18" ht="15.6">
      <c r="R8" s="109"/>
    </row>
    <row r="115" spans="1:15">
      <c r="A115" s="6" t="s">
        <v>19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1EBC-597F-4A5A-8B82-78D0C4B0B48C}">
  <dimension ref="A1:AK21"/>
  <sheetViews>
    <sheetView zoomScale="80" zoomScaleNormal="80" workbookViewId="0">
      <pane xSplit="1" ySplit="2" topLeftCell="B3" activePane="bottomRight" state="frozen"/>
      <selection pane="topRight" activeCell="A6" sqref="A6"/>
      <selection pane="bottomLeft" activeCell="A6" sqref="A6"/>
      <selection pane="bottomRight" activeCell="R23" sqref="R23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3" customWidth="1"/>
    <col min="6" max="8" width="9.33203125" style="10" customWidth="1"/>
    <col min="9" max="9" width="9.33203125" style="33" customWidth="1"/>
    <col min="10" max="12" width="9.33203125" style="10" customWidth="1"/>
    <col min="13" max="13" width="9.33203125" style="33" customWidth="1"/>
    <col min="14" max="18" width="9.33203125" style="10" customWidth="1"/>
    <col min="19" max="19" width="8.6640625" style="10"/>
    <col min="20" max="22" width="9.33203125" style="10" customWidth="1"/>
    <col min="23" max="16384" width="8.6640625" style="10"/>
  </cols>
  <sheetData>
    <row r="1" spans="1:37" s="9" customFormat="1" ht="22.5" customHeight="1">
      <c r="A1" s="4"/>
      <c r="B1" s="168" t="s">
        <v>20</v>
      </c>
      <c r="C1" s="168"/>
      <c r="D1" s="168"/>
      <c r="E1" s="169"/>
      <c r="F1" s="170" t="s">
        <v>21</v>
      </c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52"/>
      <c r="R1" s="161" t="s">
        <v>24</v>
      </c>
      <c r="S1" s="17"/>
      <c r="T1" s="168" t="s">
        <v>25</v>
      </c>
      <c r="U1" s="168"/>
      <c r="V1" s="168"/>
      <c r="W1" s="168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34" t="s">
        <v>26</v>
      </c>
      <c r="B2" s="18" t="s">
        <v>27</v>
      </c>
      <c r="C2" s="18" t="s">
        <v>28</v>
      </c>
      <c r="D2" s="18" t="s">
        <v>29</v>
      </c>
      <c r="E2" s="19" t="s">
        <v>30</v>
      </c>
      <c r="F2" s="18" t="s">
        <v>27</v>
      </c>
      <c r="G2" s="18" t="s">
        <v>28</v>
      </c>
      <c r="H2" s="18" t="s">
        <v>29</v>
      </c>
      <c r="I2" s="19" t="s">
        <v>30</v>
      </c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18"/>
      <c r="T2" s="18" t="s">
        <v>20</v>
      </c>
      <c r="U2" s="18" t="s">
        <v>21</v>
      </c>
      <c r="V2" s="18" t="s">
        <v>22</v>
      </c>
      <c r="W2" s="18" t="s">
        <v>23</v>
      </c>
    </row>
    <row r="3" spans="1:37" ht="17.25" customHeight="1">
      <c r="A3" s="20" t="s">
        <v>31</v>
      </c>
      <c r="B3" s="21"/>
      <c r="C3" s="21"/>
      <c r="D3" s="21"/>
      <c r="E3" s="22"/>
      <c r="F3" s="21"/>
      <c r="G3" s="21"/>
      <c r="H3" s="21"/>
      <c r="I3" s="22"/>
      <c r="J3" s="21"/>
      <c r="K3" s="21"/>
      <c r="L3" s="21"/>
      <c r="M3" s="22"/>
      <c r="N3" s="21"/>
      <c r="O3" s="21"/>
      <c r="P3" s="21"/>
      <c r="Q3" s="22"/>
      <c r="R3" s="21"/>
      <c r="S3" s="21"/>
      <c r="T3" s="21"/>
      <c r="U3" s="21"/>
      <c r="V3" s="21"/>
      <c r="W3" s="21"/>
    </row>
    <row r="4" spans="1:37" ht="17.25" customHeight="1">
      <c r="A4" s="23" t="s">
        <v>32</v>
      </c>
      <c r="B4" s="24"/>
      <c r="C4" s="24"/>
      <c r="D4" s="24"/>
      <c r="E4" s="25"/>
      <c r="F4" s="24"/>
      <c r="G4" s="24"/>
      <c r="H4" s="24"/>
      <c r="I4" s="25"/>
      <c r="J4" s="24"/>
      <c r="K4" s="24"/>
      <c r="L4" s="24"/>
      <c r="M4" s="25"/>
      <c r="N4" s="24"/>
      <c r="O4" s="24"/>
      <c r="P4" s="24"/>
      <c r="Q4" s="25"/>
      <c r="R4" s="24"/>
      <c r="S4" s="26"/>
      <c r="T4" s="24"/>
      <c r="U4" s="24"/>
      <c r="V4" s="24"/>
      <c r="W4" s="24"/>
    </row>
    <row r="5" spans="1:37" ht="17.25" customHeight="1">
      <c r="A5" s="27" t="s">
        <v>33</v>
      </c>
      <c r="B5" s="9"/>
      <c r="C5" s="9"/>
      <c r="D5" s="9"/>
      <c r="E5" s="51"/>
      <c r="F5" s="9"/>
      <c r="G5" s="9">
        <v>6984</v>
      </c>
      <c r="H5" s="9">
        <v>6032.08</v>
      </c>
      <c r="I5" s="51">
        <v>7430.3</v>
      </c>
      <c r="J5" s="9">
        <v>9613</v>
      </c>
      <c r="K5" s="9">
        <v>6587.56</v>
      </c>
      <c r="L5" s="9">
        <v>6588</v>
      </c>
      <c r="M5" s="51">
        <v>6247</v>
      </c>
      <c r="N5" s="9">
        <v>5803</v>
      </c>
      <c r="O5" s="9">
        <v>6039.2380608175199</v>
      </c>
      <c r="P5" s="9">
        <v>8276.7000000000007</v>
      </c>
      <c r="Q5" s="9">
        <v>10083.57</v>
      </c>
      <c r="R5" s="9">
        <v>9070.23</v>
      </c>
      <c r="S5" s="9"/>
      <c r="T5" s="9">
        <v>8815</v>
      </c>
      <c r="U5" s="9">
        <f>I5</f>
        <v>7430.3</v>
      </c>
      <c r="V5" s="9">
        <f>M5</f>
        <v>6247</v>
      </c>
      <c r="W5" s="9">
        <f>Q5</f>
        <v>10083.57</v>
      </c>
      <c r="Y5" s="130"/>
    </row>
    <row r="6" spans="1:37" ht="17.25" customHeight="1">
      <c r="A6" s="28" t="s">
        <v>34</v>
      </c>
      <c r="B6" s="1">
        <v>47181</v>
      </c>
      <c r="C6" s="1">
        <v>66985</v>
      </c>
      <c r="D6" s="1">
        <f>(442480+215440)/10</f>
        <v>65792</v>
      </c>
      <c r="E6" s="29">
        <v>66119</v>
      </c>
      <c r="F6" s="1">
        <v>64590</v>
      </c>
      <c r="G6" s="1">
        <v>63780</v>
      </c>
      <c r="H6" s="1">
        <v>64867</v>
      </c>
      <c r="I6" s="29">
        <v>63989</v>
      </c>
      <c r="J6" s="1">
        <v>63938</v>
      </c>
      <c r="K6" s="1">
        <v>66320.600000000006</v>
      </c>
      <c r="L6" s="1">
        <v>66407</v>
      </c>
      <c r="M6" s="29">
        <v>67219</v>
      </c>
      <c r="N6" s="1">
        <v>68053</v>
      </c>
      <c r="O6" s="1">
        <v>70719.591585617178</v>
      </c>
      <c r="P6" s="1">
        <v>72810.938294011008</v>
      </c>
      <c r="Q6" s="1">
        <v>73684.558460122236</v>
      </c>
      <c r="R6" s="1">
        <v>77571.722138469951</v>
      </c>
      <c r="S6" s="1"/>
      <c r="T6" s="1">
        <f>E6</f>
        <v>66119</v>
      </c>
      <c r="U6" s="1">
        <f t="shared" ref="U6:U13" si="0">I6</f>
        <v>63989</v>
      </c>
      <c r="V6" s="1">
        <f t="shared" ref="V6:V13" si="1">M6</f>
        <v>67219</v>
      </c>
      <c r="W6" s="1">
        <f t="shared" ref="W6:W18" si="2">Q6</f>
        <v>73684.558460122236</v>
      </c>
    </row>
    <row r="7" spans="1:37" ht="17.25" customHeight="1">
      <c r="A7" s="27" t="s">
        <v>35</v>
      </c>
      <c r="B7" s="9"/>
      <c r="C7" s="9"/>
      <c r="D7" s="9"/>
      <c r="E7" s="51"/>
      <c r="F7" s="9"/>
      <c r="G7" s="9">
        <v>5492</v>
      </c>
      <c r="H7" s="9">
        <v>6485</v>
      </c>
      <c r="I7" s="51">
        <v>3964</v>
      </c>
      <c r="J7" s="9">
        <v>2828</v>
      </c>
      <c r="K7" s="9">
        <v>2666.3</v>
      </c>
      <c r="L7" s="9">
        <v>2859</v>
      </c>
      <c r="M7" s="51">
        <v>3429</v>
      </c>
      <c r="N7" s="9">
        <v>2997</v>
      </c>
      <c r="O7" s="9">
        <v>3118.2691721228916</v>
      </c>
      <c r="P7" s="9">
        <v>3101.2948474216723</v>
      </c>
      <c r="Q7" s="9">
        <v>2042.4980806429828</v>
      </c>
      <c r="R7" s="9">
        <v>1828.6308434019909</v>
      </c>
      <c r="S7" s="9"/>
      <c r="T7" s="9">
        <v>3584</v>
      </c>
      <c r="U7" s="9">
        <f t="shared" si="0"/>
        <v>3964</v>
      </c>
      <c r="V7" s="9">
        <f t="shared" si="1"/>
        <v>3429</v>
      </c>
      <c r="W7" s="9">
        <f t="shared" si="2"/>
        <v>2042.4980806429828</v>
      </c>
    </row>
    <row r="8" spans="1:37" ht="17.25" customHeight="1">
      <c r="A8" s="28" t="s">
        <v>36</v>
      </c>
      <c r="B8" s="1"/>
      <c r="C8" s="1"/>
      <c r="D8" s="1"/>
      <c r="E8" s="29"/>
      <c r="F8" s="1"/>
      <c r="G8" s="1">
        <f t="shared" ref="G8:T8" si="3">G6-G7</f>
        <v>58288</v>
      </c>
      <c r="H8" s="1">
        <f t="shared" si="3"/>
        <v>58382</v>
      </c>
      <c r="I8" s="29">
        <f t="shared" si="3"/>
        <v>60025</v>
      </c>
      <c r="J8" s="1">
        <f t="shared" si="3"/>
        <v>61110</v>
      </c>
      <c r="K8" s="1">
        <f t="shared" si="3"/>
        <v>63654.3</v>
      </c>
      <c r="L8" s="1">
        <f t="shared" si="3"/>
        <v>63548</v>
      </c>
      <c r="M8" s="29">
        <f t="shared" si="3"/>
        <v>63790</v>
      </c>
      <c r="N8" s="1">
        <f t="shared" si="3"/>
        <v>65056</v>
      </c>
      <c r="O8" s="1">
        <f t="shared" si="3"/>
        <v>67601.322413494287</v>
      </c>
      <c r="P8" s="1">
        <f t="shared" ref="P8:Q8" si="4">P6-P7</f>
        <v>69709.64344658934</v>
      </c>
      <c r="Q8" s="1">
        <f t="shared" si="4"/>
        <v>71642.060379479255</v>
      </c>
      <c r="R8" s="1">
        <v>75743.091295067963</v>
      </c>
      <c r="S8" s="1"/>
      <c r="T8" s="1">
        <f t="shared" si="3"/>
        <v>62535</v>
      </c>
      <c r="U8" s="1">
        <f t="shared" si="0"/>
        <v>60025</v>
      </c>
      <c r="V8" s="1">
        <f t="shared" si="1"/>
        <v>63790</v>
      </c>
      <c r="W8" s="1">
        <f t="shared" si="2"/>
        <v>71642.060379479255</v>
      </c>
    </row>
    <row r="9" spans="1:37" ht="17.25" customHeight="1">
      <c r="A9" s="27" t="s">
        <v>37</v>
      </c>
      <c r="B9" s="9"/>
      <c r="C9" s="9"/>
      <c r="D9" s="9"/>
      <c r="E9" s="51"/>
      <c r="F9" s="9"/>
      <c r="G9" s="9">
        <v>5436</v>
      </c>
      <c r="H9" s="9">
        <v>6586.4</v>
      </c>
      <c r="I9" s="51">
        <v>6211.4</v>
      </c>
      <c r="J9" s="9">
        <v>2278</v>
      </c>
      <c r="K9" s="9">
        <v>2277.54</v>
      </c>
      <c r="L9" s="9">
        <v>2278</v>
      </c>
      <c r="M9" s="51">
        <v>1708</v>
      </c>
      <c r="N9" s="9">
        <v>1708</v>
      </c>
      <c r="O9" s="9">
        <v>1708.34</v>
      </c>
      <c r="P9" s="9">
        <v>1708.34</v>
      </c>
      <c r="Q9" s="9">
        <v>1708.34</v>
      </c>
      <c r="R9" s="9">
        <v>1708.34</v>
      </c>
      <c r="S9" s="9"/>
      <c r="T9" s="9">
        <v>5094</v>
      </c>
      <c r="U9" s="9">
        <f t="shared" si="0"/>
        <v>6211.4</v>
      </c>
      <c r="V9" s="9">
        <f t="shared" si="1"/>
        <v>1708</v>
      </c>
      <c r="W9" s="9">
        <f t="shared" si="2"/>
        <v>1708.34</v>
      </c>
    </row>
    <row r="10" spans="1:37" ht="17.25" customHeight="1">
      <c r="A10" s="27" t="s">
        <v>38</v>
      </c>
      <c r="B10" s="9"/>
      <c r="C10" s="9"/>
      <c r="D10" s="9"/>
      <c r="E10" s="51"/>
      <c r="F10" s="9"/>
      <c r="G10" s="9">
        <v>2547</v>
      </c>
      <c r="H10" s="9">
        <v>2369</v>
      </c>
      <c r="I10" s="51">
        <v>2361.3000000000002</v>
      </c>
      <c r="J10" s="9">
        <v>2252</v>
      </c>
      <c r="K10" s="9">
        <v>2398</v>
      </c>
      <c r="L10" s="9">
        <v>2658</v>
      </c>
      <c r="M10" s="51">
        <v>2537</v>
      </c>
      <c r="N10" s="9">
        <v>3141</v>
      </c>
      <c r="O10" s="9">
        <v>3264.2690011793638</v>
      </c>
      <c r="P10" s="9">
        <v>3468.9545175411299</v>
      </c>
      <c r="Q10" s="9">
        <v>3405.182223183072</v>
      </c>
      <c r="R10" s="9">
        <v>3608.0964069517013</v>
      </c>
      <c r="S10" s="9"/>
      <c r="T10" s="9">
        <v>2607</v>
      </c>
      <c r="U10" s="9">
        <f t="shared" si="0"/>
        <v>2361.3000000000002</v>
      </c>
      <c r="V10" s="9">
        <f t="shared" si="1"/>
        <v>2537</v>
      </c>
      <c r="W10" s="9">
        <f t="shared" si="2"/>
        <v>3405.182223183072</v>
      </c>
    </row>
    <row r="11" spans="1:37" ht="17.25" customHeight="1">
      <c r="A11" s="27" t="s">
        <v>39</v>
      </c>
      <c r="B11" s="9"/>
      <c r="C11" s="9"/>
      <c r="D11" s="9"/>
      <c r="E11" s="51"/>
      <c r="F11" s="9"/>
      <c r="G11" s="9">
        <v>931</v>
      </c>
      <c r="H11" s="9">
        <v>1962</v>
      </c>
      <c r="I11" s="51">
        <v>1934</v>
      </c>
      <c r="J11" s="9">
        <v>1686</v>
      </c>
      <c r="K11" s="9">
        <v>1703</v>
      </c>
      <c r="L11" s="9">
        <v>2726</v>
      </c>
      <c r="M11" s="51">
        <v>2734</v>
      </c>
      <c r="N11" s="9">
        <v>2750</v>
      </c>
      <c r="O11" s="9">
        <v>2673.1226000000001</v>
      </c>
      <c r="P11" s="9">
        <v>2665.9150999999997</v>
      </c>
      <c r="Q11" s="9">
        <v>2635.4768999999997</v>
      </c>
      <c r="R11" s="9">
        <v>2570.8073266000001</v>
      </c>
      <c r="S11" s="9"/>
      <c r="T11" s="9">
        <v>875</v>
      </c>
      <c r="U11" s="9">
        <f t="shared" si="0"/>
        <v>1934</v>
      </c>
      <c r="V11" s="9">
        <f t="shared" si="1"/>
        <v>2734</v>
      </c>
      <c r="W11" s="9">
        <f t="shared" si="2"/>
        <v>2635.4768999999997</v>
      </c>
    </row>
    <row r="12" spans="1:37" ht="17.25" customHeight="1">
      <c r="A12" s="27" t="s">
        <v>40</v>
      </c>
      <c r="B12" s="9"/>
      <c r="C12" s="9"/>
      <c r="D12" s="9"/>
      <c r="E12" s="51"/>
      <c r="F12" s="9"/>
      <c r="G12" s="9">
        <v>-1116</v>
      </c>
      <c r="H12" s="9">
        <v>2618.41</v>
      </c>
      <c r="I12" s="51">
        <v>1920</v>
      </c>
      <c r="J12" s="9">
        <v>982</v>
      </c>
      <c r="K12" s="9">
        <v>1346</v>
      </c>
      <c r="L12" s="9">
        <v>2293</v>
      </c>
      <c r="M12" s="51">
        <v>2943</v>
      </c>
      <c r="N12" s="9">
        <v>3230</v>
      </c>
      <c r="O12" s="9">
        <v>3191.9465144088372</v>
      </c>
      <c r="P12" s="9">
        <v>3225.3491374695386</v>
      </c>
      <c r="Q12" s="9">
        <v>3105.2804973376751</v>
      </c>
      <c r="R12" s="9">
        <v>3240.9416341165866</v>
      </c>
      <c r="S12" s="9"/>
      <c r="T12" s="9">
        <v>-876</v>
      </c>
      <c r="U12" s="9">
        <f t="shared" si="0"/>
        <v>1920</v>
      </c>
      <c r="V12" s="9">
        <f t="shared" si="1"/>
        <v>2943</v>
      </c>
      <c r="W12" s="9">
        <f t="shared" si="2"/>
        <v>3105.2804973376751</v>
      </c>
    </row>
    <row r="13" spans="1:37" ht="17.25" customHeight="1">
      <c r="A13" s="28" t="s">
        <v>41</v>
      </c>
      <c r="B13" s="1"/>
      <c r="C13" s="1"/>
      <c r="D13" s="1"/>
      <c r="E13" s="29"/>
      <c r="F13" s="1"/>
      <c r="G13" s="1">
        <f t="shared" ref="G13:T13" si="5">G5+G8+G9+G10+G11+G12</f>
        <v>73070</v>
      </c>
      <c r="H13" s="1">
        <f t="shared" si="5"/>
        <v>77949.89</v>
      </c>
      <c r="I13" s="29">
        <f t="shared" si="5"/>
        <v>79882</v>
      </c>
      <c r="J13" s="1">
        <f t="shared" si="5"/>
        <v>77921</v>
      </c>
      <c r="K13" s="1">
        <f t="shared" si="5"/>
        <v>77966.399999999994</v>
      </c>
      <c r="L13" s="1">
        <f t="shared" si="5"/>
        <v>80091</v>
      </c>
      <c r="M13" s="29">
        <f t="shared" si="5"/>
        <v>79959</v>
      </c>
      <c r="N13" s="1">
        <f t="shared" si="5"/>
        <v>81688</v>
      </c>
      <c r="O13" s="1">
        <f t="shared" si="5"/>
        <v>84478.238589899993</v>
      </c>
      <c r="P13" s="1">
        <f>P5+P8+P9+P10+P11+P12</f>
        <v>89054.902201600009</v>
      </c>
      <c r="Q13" s="1">
        <f>Q5+Q8+Q9+Q10+Q11+Q12</f>
        <v>92579.91</v>
      </c>
      <c r="R13" s="1">
        <f>R5+R8+R9+R10+R11+R12</f>
        <v>95941.506662736254</v>
      </c>
      <c r="S13" s="1"/>
      <c r="T13" s="1">
        <f t="shared" si="5"/>
        <v>79050</v>
      </c>
      <c r="U13" s="1">
        <f t="shared" si="0"/>
        <v>79882</v>
      </c>
      <c r="V13" s="1">
        <f t="shared" si="1"/>
        <v>79959</v>
      </c>
      <c r="W13" s="1">
        <f t="shared" si="2"/>
        <v>92579.91</v>
      </c>
    </row>
    <row r="14" spans="1:37" ht="17.25" customHeight="1">
      <c r="A14" s="30"/>
      <c r="B14" s="31"/>
      <c r="C14" s="31"/>
      <c r="D14" s="31"/>
      <c r="E14" s="32"/>
      <c r="F14" s="31"/>
      <c r="G14" s="31"/>
      <c r="H14" s="31"/>
      <c r="I14" s="32"/>
      <c r="J14" s="31"/>
      <c r="K14" s="31"/>
      <c r="L14" s="31"/>
      <c r="M14" s="32"/>
      <c r="N14" s="31"/>
      <c r="O14" s="31"/>
      <c r="P14" s="31"/>
      <c r="Q14" s="31"/>
      <c r="R14" s="31"/>
      <c r="S14" s="31"/>
      <c r="T14" s="31"/>
      <c r="U14" s="31"/>
      <c r="V14" s="31"/>
      <c r="W14" s="9"/>
    </row>
    <row r="15" spans="1:37" ht="17.25" customHeight="1">
      <c r="A15" s="23" t="s">
        <v>42</v>
      </c>
      <c r="B15" s="24"/>
      <c r="C15" s="24"/>
      <c r="D15" s="24"/>
      <c r="E15" s="25"/>
      <c r="F15" s="24"/>
      <c r="G15" s="24"/>
      <c r="H15" s="24"/>
      <c r="I15" s="25"/>
      <c r="J15" s="24"/>
      <c r="K15" s="24"/>
      <c r="L15" s="24"/>
      <c r="M15" s="25"/>
      <c r="N15" s="24"/>
      <c r="O15" s="24"/>
      <c r="P15" s="24"/>
      <c r="Q15" s="25"/>
      <c r="R15" s="24"/>
      <c r="S15" s="24"/>
      <c r="T15" s="24"/>
      <c r="U15" s="24"/>
      <c r="V15" s="24"/>
      <c r="W15" s="24"/>
    </row>
    <row r="16" spans="1:37" ht="17.25" customHeight="1">
      <c r="A16" s="27" t="s">
        <v>43</v>
      </c>
      <c r="B16" s="45"/>
      <c r="C16" s="45"/>
      <c r="D16" s="45"/>
      <c r="E16" s="51"/>
      <c r="F16" s="9"/>
      <c r="G16" s="9">
        <v>27472</v>
      </c>
      <c r="H16" s="9">
        <v>31241</v>
      </c>
      <c r="I16" s="51">
        <v>31059</v>
      </c>
      <c r="J16" s="9">
        <v>30844</v>
      </c>
      <c r="K16" s="9">
        <v>28710</v>
      </c>
      <c r="L16" s="9">
        <v>26376</v>
      </c>
      <c r="M16" s="51">
        <v>26557</v>
      </c>
      <c r="N16" s="9">
        <v>26863</v>
      </c>
      <c r="O16" s="9">
        <v>26929.94</v>
      </c>
      <c r="P16" s="9">
        <v>26923.88</v>
      </c>
      <c r="Q16" s="9">
        <v>27095.940000000002</v>
      </c>
      <c r="R16" s="9">
        <v>27174.33</v>
      </c>
      <c r="S16" s="9"/>
      <c r="T16" s="9">
        <v>30120</v>
      </c>
      <c r="U16" s="9">
        <f>I16</f>
        <v>31059</v>
      </c>
      <c r="V16" s="9">
        <f>M16</f>
        <v>26557</v>
      </c>
      <c r="W16" s="9">
        <f t="shared" si="2"/>
        <v>27095.940000000002</v>
      </c>
    </row>
    <row r="17" spans="1:23" ht="17.25" customHeight="1">
      <c r="A17" s="27" t="s">
        <v>44</v>
      </c>
      <c r="B17" s="45"/>
      <c r="C17" s="45"/>
      <c r="D17" s="45"/>
      <c r="E17" s="51"/>
      <c r="F17" s="9"/>
      <c r="G17" s="9">
        <v>45598</v>
      </c>
      <c r="H17" s="9">
        <v>46709</v>
      </c>
      <c r="I17" s="51">
        <v>48823</v>
      </c>
      <c r="J17" s="9">
        <v>47077</v>
      </c>
      <c r="K17" s="9">
        <v>49256</v>
      </c>
      <c r="L17" s="9">
        <v>53715</v>
      </c>
      <c r="M17" s="51">
        <v>53402</v>
      </c>
      <c r="N17" s="9">
        <v>54825</v>
      </c>
      <c r="O17" s="9">
        <v>57548.298589899998</v>
      </c>
      <c r="P17" s="9">
        <v>62131.022201600004</v>
      </c>
      <c r="Q17" s="9">
        <v>65483.97</v>
      </c>
      <c r="R17" s="9">
        <v>68767.176662736252</v>
      </c>
      <c r="S17" s="9"/>
      <c r="T17" s="9">
        <v>48930</v>
      </c>
      <c r="U17" s="9">
        <f>I17</f>
        <v>48823</v>
      </c>
      <c r="V17" s="9">
        <f>M17</f>
        <v>53402</v>
      </c>
      <c r="W17" s="9">
        <f t="shared" si="2"/>
        <v>65483.97</v>
      </c>
    </row>
    <row r="18" spans="1:23" ht="17.25" customHeight="1">
      <c r="A18" s="28" t="s">
        <v>45</v>
      </c>
      <c r="B18" s="1"/>
      <c r="C18" s="1"/>
      <c r="D18" s="1"/>
      <c r="E18" s="29"/>
      <c r="F18" s="1"/>
      <c r="G18" s="1">
        <f t="shared" ref="G18:T18" si="6">SUM(G16:G17)</f>
        <v>73070</v>
      </c>
      <c r="H18" s="1">
        <f t="shared" si="6"/>
        <v>77950</v>
      </c>
      <c r="I18" s="29">
        <f t="shared" si="6"/>
        <v>79882</v>
      </c>
      <c r="J18" s="1">
        <f t="shared" si="6"/>
        <v>77921</v>
      </c>
      <c r="K18" s="1">
        <f t="shared" si="6"/>
        <v>77966</v>
      </c>
      <c r="L18" s="1">
        <f t="shared" si="6"/>
        <v>80091</v>
      </c>
      <c r="M18" s="29">
        <f t="shared" si="6"/>
        <v>79959</v>
      </c>
      <c r="N18" s="1">
        <f t="shared" si="6"/>
        <v>81688</v>
      </c>
      <c r="O18" s="1">
        <f t="shared" si="6"/>
        <v>84478.238589899993</v>
      </c>
      <c r="P18" s="1">
        <f t="shared" ref="P18:R18" si="7">SUM(P16:P17)</f>
        <v>89054.902201600009</v>
      </c>
      <c r="Q18" s="1">
        <f t="shared" si="7"/>
        <v>92579.91</v>
      </c>
      <c r="R18" s="1">
        <f t="shared" si="7"/>
        <v>95941.506662736254</v>
      </c>
      <c r="S18" s="1"/>
      <c r="T18" s="1">
        <f t="shared" si="6"/>
        <v>79050</v>
      </c>
      <c r="U18" s="1">
        <f>I18</f>
        <v>79882</v>
      </c>
      <c r="V18" s="1">
        <f>M18</f>
        <v>79959</v>
      </c>
      <c r="W18" s="1">
        <f t="shared" si="2"/>
        <v>92579.91</v>
      </c>
    </row>
    <row r="21" spans="1:23" ht="17.25" customHeight="1">
      <c r="G21" s="9"/>
      <c r="H21" s="128"/>
      <c r="I21" s="128"/>
      <c r="J21" s="9"/>
      <c r="K21" s="9"/>
      <c r="L21" s="9"/>
      <c r="M21" s="9"/>
      <c r="N21" s="9"/>
      <c r="O21" s="9"/>
      <c r="P21" s="9"/>
      <c r="Q21" s="9"/>
      <c r="R21" s="130"/>
      <c r="S21" s="9"/>
      <c r="T21" s="9"/>
      <c r="U21" s="9"/>
      <c r="V21" s="9"/>
    </row>
  </sheetData>
  <mergeCells count="5">
    <mergeCell ref="B1:E1"/>
    <mergeCell ref="F1:I1"/>
    <mergeCell ref="J1:M1"/>
    <mergeCell ref="N1:P1"/>
    <mergeCell ref="T1:W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2B28-CDC9-4FB0-A2D2-9A7162E54D86}">
  <dimension ref="A1:AK30"/>
  <sheetViews>
    <sheetView zoomScale="70" zoomScaleNormal="70" workbookViewId="0">
      <pane xSplit="1" ySplit="2" topLeftCell="B3" activePane="bottomRight" state="frozen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3" customWidth="1"/>
    <col min="6" max="8" width="9.33203125" style="10" customWidth="1"/>
    <col min="9" max="9" width="9.33203125" style="33" customWidth="1"/>
    <col min="10" max="12" width="9.33203125" style="10" customWidth="1"/>
    <col min="13" max="13" width="9.33203125" style="33" customWidth="1"/>
    <col min="14" max="18" width="9.33203125" style="10" customWidth="1"/>
    <col min="19" max="19" width="8.6640625" style="10"/>
    <col min="20" max="22" width="9.33203125" style="10" customWidth="1"/>
    <col min="23" max="16384" width="8.6640625" style="10"/>
  </cols>
  <sheetData>
    <row r="1" spans="1:37" s="9" customFormat="1" ht="22.5" customHeight="1">
      <c r="A1" s="4"/>
      <c r="B1" s="168" t="s">
        <v>20</v>
      </c>
      <c r="C1" s="168"/>
      <c r="D1" s="168"/>
      <c r="E1" s="169"/>
      <c r="F1" s="170" t="s">
        <v>21</v>
      </c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68"/>
      <c r="R1" s="161" t="s">
        <v>24</v>
      </c>
      <c r="S1" s="35"/>
      <c r="T1" s="168" t="s">
        <v>25</v>
      </c>
      <c r="U1" s="168"/>
      <c r="V1" s="168"/>
      <c r="W1" s="168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34" t="s">
        <v>26</v>
      </c>
      <c r="B2" s="18" t="s">
        <v>27</v>
      </c>
      <c r="C2" s="18" t="s">
        <v>28</v>
      </c>
      <c r="D2" s="18" t="s">
        <v>29</v>
      </c>
      <c r="E2" s="19" t="s">
        <v>30</v>
      </c>
      <c r="F2" s="18" t="s">
        <v>27</v>
      </c>
      <c r="G2" s="18" t="s">
        <v>28</v>
      </c>
      <c r="H2" s="18" t="s">
        <v>29</v>
      </c>
      <c r="I2" s="19" t="s">
        <v>30</v>
      </c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36"/>
      <c r="T2" s="18" t="s">
        <v>20</v>
      </c>
      <c r="U2" s="18" t="s">
        <v>21</v>
      </c>
      <c r="V2" s="18" t="s">
        <v>22</v>
      </c>
      <c r="W2" s="18" t="s">
        <v>23</v>
      </c>
    </row>
    <row r="3" spans="1:37" ht="17.25" customHeight="1">
      <c r="A3" s="20" t="s">
        <v>46</v>
      </c>
      <c r="B3" s="21"/>
      <c r="C3" s="21"/>
      <c r="D3" s="21"/>
      <c r="E3" s="22"/>
      <c r="F3" s="21"/>
      <c r="G3" s="21"/>
      <c r="H3" s="21"/>
      <c r="I3" s="22"/>
      <c r="J3" s="21"/>
      <c r="K3" s="21"/>
      <c r="L3" s="21"/>
      <c r="M3" s="22"/>
      <c r="N3" s="21"/>
      <c r="O3" s="21"/>
      <c r="P3" s="21"/>
      <c r="Q3" s="22"/>
      <c r="R3" s="21"/>
      <c r="S3" s="21"/>
      <c r="T3" s="21"/>
      <c r="U3" s="21"/>
      <c r="V3" s="21"/>
      <c r="W3" s="21"/>
    </row>
    <row r="4" spans="1:37" ht="17.25" customHeight="1">
      <c r="A4" s="15" t="s">
        <v>47</v>
      </c>
      <c r="B4" s="42">
        <v>1539.6799999999998</v>
      </c>
      <c r="C4" s="42">
        <v>1533</v>
      </c>
      <c r="D4" s="42">
        <v>2157.8000000000002</v>
      </c>
      <c r="E4" s="53">
        <v>2292.3000000000002</v>
      </c>
      <c r="F4" s="90">
        <v>2029.91</v>
      </c>
      <c r="G4" s="42">
        <v>1841.92</v>
      </c>
      <c r="H4" s="42">
        <v>2006.23</v>
      </c>
      <c r="I4" s="53">
        <v>1920.56</v>
      </c>
      <c r="J4" s="42">
        <v>1725.06</v>
      </c>
      <c r="K4" s="42">
        <v>1800.3200000000002</v>
      </c>
      <c r="L4" s="42">
        <v>1952.6599999999999</v>
      </c>
      <c r="M4" s="53">
        <v>1943.67</v>
      </c>
      <c r="N4" s="42">
        <v>2011.3308005220413</v>
      </c>
      <c r="O4" s="42">
        <v>2197.9743138868771</v>
      </c>
      <c r="P4" s="42">
        <v>2318.0737000000004</v>
      </c>
      <c r="Q4" s="42">
        <v>2381.3468511260926</v>
      </c>
      <c r="R4" s="42">
        <v>2503.98</v>
      </c>
      <c r="T4" s="42">
        <f>SUM(B4:E4)</f>
        <v>7522.78</v>
      </c>
      <c r="U4" s="42">
        <f>SUM(F4:I4)</f>
        <v>7798.619999999999</v>
      </c>
      <c r="V4" s="42">
        <f>SUM(J4:M4)</f>
        <v>7421.71</v>
      </c>
      <c r="W4" s="42">
        <f>SUM(N4:Q4)</f>
        <v>8908.725665535012</v>
      </c>
    </row>
    <row r="5" spans="1:37" ht="17.25" customHeight="1">
      <c r="A5" s="15" t="s">
        <v>48</v>
      </c>
      <c r="B5" s="42">
        <v>943.15</v>
      </c>
      <c r="C5" s="42">
        <v>914.01</v>
      </c>
      <c r="D5" s="42">
        <v>1249.3300000000002</v>
      </c>
      <c r="E5" s="53">
        <v>1175.23</v>
      </c>
      <c r="F5" s="90">
        <v>1051.4000000000001</v>
      </c>
      <c r="G5" s="42">
        <v>1012.9400000000002</v>
      </c>
      <c r="H5" s="42">
        <v>973.33000000000015</v>
      </c>
      <c r="I5" s="53">
        <v>1003.5099999999999</v>
      </c>
      <c r="J5" s="42">
        <v>1043.8900000000001</v>
      </c>
      <c r="K5" s="42">
        <v>1050.03</v>
      </c>
      <c r="L5" s="42">
        <v>1117.79</v>
      </c>
      <c r="M5" s="53">
        <v>1188.73</v>
      </c>
      <c r="N5" s="42">
        <v>1204.6874132837784</v>
      </c>
      <c r="O5" s="42">
        <v>1317.4</v>
      </c>
      <c r="P5" s="42">
        <v>1377.8999999999999</v>
      </c>
      <c r="Q5" s="42">
        <v>1417.4</v>
      </c>
      <c r="R5" s="42">
        <v>1493.98</v>
      </c>
      <c r="T5" s="42">
        <f t="shared" ref="T5:T27" si="0">SUM(B5:E5)</f>
        <v>4281.7199999999993</v>
      </c>
      <c r="U5" s="42">
        <f t="shared" ref="U5:U27" si="1">SUM(F5:I5)</f>
        <v>4041.18</v>
      </c>
      <c r="V5" s="42">
        <f t="shared" ref="V5:V27" si="2">SUM(J5:M5)</f>
        <v>4400.4400000000005</v>
      </c>
      <c r="W5" s="42">
        <f t="shared" ref="W5:W27" si="3">SUM(N5:Q5)</f>
        <v>5317.3874132837791</v>
      </c>
    </row>
    <row r="6" spans="1:37" ht="17.25" customHeight="1">
      <c r="A6" s="39" t="s">
        <v>49</v>
      </c>
      <c r="B6" s="40">
        <f t="shared" ref="B6:L6" si="4">B4-B5</f>
        <v>596.52999999999986</v>
      </c>
      <c r="C6" s="40">
        <f t="shared" si="4"/>
        <v>618.99</v>
      </c>
      <c r="D6" s="40">
        <f t="shared" si="4"/>
        <v>908.47</v>
      </c>
      <c r="E6" s="41">
        <f t="shared" si="4"/>
        <v>1117.0700000000002</v>
      </c>
      <c r="F6" s="40">
        <f t="shared" si="4"/>
        <v>978.51</v>
      </c>
      <c r="G6" s="40">
        <f t="shared" si="4"/>
        <v>828.9799999999999</v>
      </c>
      <c r="H6" s="40">
        <f t="shared" si="4"/>
        <v>1032.8999999999999</v>
      </c>
      <c r="I6" s="41">
        <f t="shared" si="4"/>
        <v>917.05000000000007</v>
      </c>
      <c r="J6" s="40">
        <f t="shared" si="4"/>
        <v>681.16999999999985</v>
      </c>
      <c r="K6" s="40">
        <f t="shared" si="4"/>
        <v>750.29000000000019</v>
      </c>
      <c r="L6" s="40">
        <f t="shared" si="4"/>
        <v>834.86999999999989</v>
      </c>
      <c r="M6" s="41">
        <f t="shared" ref="M6:R6" si="5">M4-M5</f>
        <v>754.94</v>
      </c>
      <c r="N6" s="40">
        <f t="shared" si="5"/>
        <v>806.6433872382629</v>
      </c>
      <c r="O6" s="40">
        <f t="shared" si="5"/>
        <v>880.57431388687701</v>
      </c>
      <c r="P6" s="40">
        <f t="shared" si="5"/>
        <v>940.17370000000051</v>
      </c>
      <c r="Q6" s="40">
        <f t="shared" si="5"/>
        <v>963.9468511260925</v>
      </c>
      <c r="R6" s="40">
        <f t="shared" si="5"/>
        <v>1010</v>
      </c>
      <c r="T6" s="40">
        <f t="shared" si="0"/>
        <v>3241.06</v>
      </c>
      <c r="U6" s="40">
        <f t="shared" si="1"/>
        <v>3757.4399999999996</v>
      </c>
      <c r="V6" s="40">
        <f t="shared" si="2"/>
        <v>3021.27</v>
      </c>
      <c r="W6" s="40">
        <f t="shared" si="3"/>
        <v>3591.3382522512329</v>
      </c>
    </row>
    <row r="7" spans="1:37" ht="17.25" customHeight="1">
      <c r="A7" s="39"/>
      <c r="B7" s="40"/>
      <c r="C7" s="40"/>
      <c r="D7" s="40"/>
      <c r="E7" s="41"/>
      <c r="F7" s="40"/>
      <c r="G7" s="40"/>
      <c r="H7" s="40"/>
      <c r="I7" s="41"/>
      <c r="J7" s="40"/>
      <c r="K7" s="40"/>
      <c r="L7" s="40"/>
      <c r="M7" s="41"/>
      <c r="N7" s="40"/>
      <c r="O7" s="40"/>
      <c r="P7" s="40"/>
      <c r="Q7" s="40"/>
      <c r="R7" s="40"/>
      <c r="T7" s="40"/>
      <c r="U7" s="40"/>
      <c r="V7" s="40"/>
      <c r="W7" s="40"/>
    </row>
    <row r="8" spans="1:37" ht="17.25" customHeight="1">
      <c r="A8" s="15" t="s">
        <v>50</v>
      </c>
      <c r="B8" s="105">
        <v>36.479999999999997</v>
      </c>
      <c r="C8" s="105">
        <v>19.760000000000002</v>
      </c>
      <c r="D8" s="105">
        <v>37.520000000000003</v>
      </c>
      <c r="E8" s="106">
        <v>41.67</v>
      </c>
      <c r="F8" s="138">
        <v>63.09</v>
      </c>
      <c r="G8" s="107">
        <v>48.26</v>
      </c>
      <c r="H8" s="107">
        <v>84.48</v>
      </c>
      <c r="I8" s="106">
        <v>95.81</v>
      </c>
      <c r="J8" s="107">
        <v>90.16</v>
      </c>
      <c r="K8" s="107">
        <v>125.19000000000001</v>
      </c>
      <c r="L8" s="107">
        <v>154.58000000000001</v>
      </c>
      <c r="M8" s="106">
        <v>189.79000000000002</v>
      </c>
      <c r="N8" s="42">
        <v>108.78</v>
      </c>
      <c r="O8" s="42">
        <v>101.94999999999999</v>
      </c>
      <c r="P8" s="42">
        <v>106.94</v>
      </c>
      <c r="Q8" s="42">
        <v>122.66000000000001</v>
      </c>
      <c r="R8" s="42">
        <v>114.27</v>
      </c>
      <c r="T8" s="42">
        <f t="shared" si="0"/>
        <v>135.43</v>
      </c>
      <c r="U8" s="42">
        <f t="shared" si="1"/>
        <v>291.64</v>
      </c>
      <c r="V8" s="42">
        <f t="shared" si="2"/>
        <v>559.72</v>
      </c>
      <c r="W8" s="42">
        <f t="shared" si="3"/>
        <v>440.33</v>
      </c>
      <c r="X8" s="129"/>
    </row>
    <row r="9" spans="1:37" ht="17.25" customHeight="1">
      <c r="A9" s="15" t="s">
        <v>51</v>
      </c>
      <c r="B9" s="105">
        <v>13.680000000000001</v>
      </c>
      <c r="C9" s="105">
        <v>16.97</v>
      </c>
      <c r="D9" s="105">
        <v>10.34</v>
      </c>
      <c r="E9" s="106">
        <v>8.3699999999999992</v>
      </c>
      <c r="F9" s="137">
        <v>0</v>
      </c>
      <c r="G9" s="107">
        <v>0</v>
      </c>
      <c r="H9" s="107">
        <v>0</v>
      </c>
      <c r="I9" s="106">
        <v>91.71</v>
      </c>
      <c r="J9" s="107">
        <v>76.209999999999994</v>
      </c>
      <c r="K9" s="107">
        <v>13.330000000000013</v>
      </c>
      <c r="L9" s="107">
        <v>9.25</v>
      </c>
      <c r="M9" s="106">
        <v>49.1</v>
      </c>
      <c r="N9" s="42">
        <v>0.03</v>
      </c>
      <c r="O9" s="42">
        <v>32.24</v>
      </c>
      <c r="P9" s="42">
        <v>12.119999999999997</v>
      </c>
      <c r="Q9" s="42">
        <v>13.149999999999999</v>
      </c>
      <c r="R9" s="42">
        <v>14.88</v>
      </c>
      <c r="T9" s="42">
        <f t="shared" si="0"/>
        <v>49.359999999999992</v>
      </c>
      <c r="U9" s="42">
        <f t="shared" si="1"/>
        <v>91.71</v>
      </c>
      <c r="V9" s="42">
        <f t="shared" si="2"/>
        <v>147.89000000000001</v>
      </c>
      <c r="W9" s="42">
        <f t="shared" si="3"/>
        <v>57.54</v>
      </c>
      <c r="X9" s="129"/>
    </row>
    <row r="10" spans="1:37" ht="17.25" customHeight="1">
      <c r="A10" s="15" t="s">
        <v>52</v>
      </c>
      <c r="B10" s="105">
        <v>27.380000000000003</v>
      </c>
      <c r="C10" s="105">
        <v>31.049999999999997</v>
      </c>
      <c r="D10" s="105">
        <v>48.86</v>
      </c>
      <c r="E10" s="106">
        <v>96.030000000000015</v>
      </c>
      <c r="F10" s="138">
        <v>27.72</v>
      </c>
      <c r="G10" s="107">
        <v>66.05</v>
      </c>
      <c r="H10" s="107">
        <v>776.0200000000001</v>
      </c>
      <c r="I10" s="106">
        <v>34.940000000000005</v>
      </c>
      <c r="J10" s="107">
        <v>43.610000000000007</v>
      </c>
      <c r="K10" s="107">
        <v>25.670000000000009</v>
      </c>
      <c r="L10" s="107">
        <v>87.6</v>
      </c>
      <c r="M10" s="106">
        <v>83.770000000000152</v>
      </c>
      <c r="N10" s="42">
        <v>57.892653774745753</v>
      </c>
      <c r="O10" s="42">
        <v>122.60169999999999</v>
      </c>
      <c r="P10" s="42">
        <v>85.61160000000001</v>
      </c>
      <c r="Q10" s="42">
        <v>240.90375790000004</v>
      </c>
      <c r="R10" s="42">
        <v>98.24</v>
      </c>
      <c r="T10" s="42">
        <f>SUM(B10:E10)</f>
        <v>203.32</v>
      </c>
      <c r="U10" s="42">
        <f>SUM(F10:I10)</f>
        <v>904.73000000000013</v>
      </c>
      <c r="V10" s="42">
        <f>SUM(J10:M10)</f>
        <v>240.65000000000015</v>
      </c>
      <c r="W10" s="42">
        <f t="shared" si="3"/>
        <v>507.00971167474586</v>
      </c>
      <c r="X10" s="129"/>
    </row>
    <row r="11" spans="1:37" ht="17.25" customHeight="1">
      <c r="A11" s="39" t="s">
        <v>53</v>
      </c>
      <c r="B11" s="40">
        <f t="shared" ref="B11:O11" si="6">B8+B9+B10</f>
        <v>77.539999999999992</v>
      </c>
      <c r="C11" s="40">
        <f t="shared" si="6"/>
        <v>67.78</v>
      </c>
      <c r="D11" s="40">
        <f t="shared" si="6"/>
        <v>96.72</v>
      </c>
      <c r="E11" s="41">
        <f t="shared" si="6"/>
        <v>146.07000000000002</v>
      </c>
      <c r="F11" s="40">
        <f t="shared" si="6"/>
        <v>90.81</v>
      </c>
      <c r="G11" s="40">
        <f t="shared" si="6"/>
        <v>114.31</v>
      </c>
      <c r="H11" s="40">
        <f t="shared" si="6"/>
        <v>860.50000000000011</v>
      </c>
      <c r="I11" s="41">
        <f t="shared" si="6"/>
        <v>222.45999999999998</v>
      </c>
      <c r="J11" s="40">
        <f t="shared" si="6"/>
        <v>209.98000000000002</v>
      </c>
      <c r="K11" s="40">
        <f t="shared" si="6"/>
        <v>164.19000000000005</v>
      </c>
      <c r="L11" s="40">
        <f t="shared" si="6"/>
        <v>251.43</v>
      </c>
      <c r="M11" s="41">
        <f t="shared" si="6"/>
        <v>322.6600000000002</v>
      </c>
      <c r="N11" s="40">
        <f t="shared" si="6"/>
        <v>166.70265377474576</v>
      </c>
      <c r="O11" s="40">
        <f t="shared" si="6"/>
        <v>256.79169999999999</v>
      </c>
      <c r="P11" s="40">
        <f t="shared" ref="P11:Q11" si="7">P8+P9+P10</f>
        <v>204.67160000000001</v>
      </c>
      <c r="Q11" s="40">
        <f t="shared" si="7"/>
        <v>376.71375790000002</v>
      </c>
      <c r="R11" s="40">
        <f t="shared" ref="R11" si="8">R8+R9+R10</f>
        <v>227.39</v>
      </c>
      <c r="T11" s="40">
        <f t="shared" si="0"/>
        <v>388.11</v>
      </c>
      <c r="U11" s="40">
        <f t="shared" si="1"/>
        <v>1288.0800000000002</v>
      </c>
      <c r="V11" s="40">
        <f t="shared" si="2"/>
        <v>948.26000000000033</v>
      </c>
      <c r="W11" s="40">
        <f t="shared" si="3"/>
        <v>1004.8797116747457</v>
      </c>
      <c r="X11" s="129"/>
    </row>
    <row r="12" spans="1:37" ht="17.25" customHeight="1">
      <c r="A12" s="39" t="s">
        <v>54</v>
      </c>
      <c r="B12" s="40">
        <f t="shared" ref="B12:O12" si="9">B6+B11</f>
        <v>674.06999999999982</v>
      </c>
      <c r="C12" s="40">
        <f t="shared" si="9"/>
        <v>686.77</v>
      </c>
      <c r="D12" s="40">
        <f t="shared" si="9"/>
        <v>1005.19</v>
      </c>
      <c r="E12" s="41">
        <f t="shared" si="9"/>
        <v>1263.1400000000001</v>
      </c>
      <c r="F12" s="40">
        <f t="shared" si="9"/>
        <v>1069.32</v>
      </c>
      <c r="G12" s="40">
        <f t="shared" si="9"/>
        <v>943.29</v>
      </c>
      <c r="H12" s="40">
        <f t="shared" si="9"/>
        <v>1893.4</v>
      </c>
      <c r="I12" s="41">
        <f t="shared" si="9"/>
        <v>1139.51</v>
      </c>
      <c r="J12" s="40">
        <f t="shared" si="9"/>
        <v>891.14999999999986</v>
      </c>
      <c r="K12" s="40">
        <f t="shared" si="9"/>
        <v>914.48000000000025</v>
      </c>
      <c r="L12" s="40">
        <f t="shared" si="9"/>
        <v>1086.3</v>
      </c>
      <c r="M12" s="41">
        <f t="shared" si="9"/>
        <v>1077.6000000000004</v>
      </c>
      <c r="N12" s="40">
        <f t="shared" si="9"/>
        <v>973.34604101300863</v>
      </c>
      <c r="O12" s="40">
        <f t="shared" si="9"/>
        <v>1137.366013886877</v>
      </c>
      <c r="P12" s="40">
        <f t="shared" ref="P12:Q12" si="10">P6+P11</f>
        <v>1144.8453000000004</v>
      </c>
      <c r="Q12" s="40">
        <f t="shared" si="10"/>
        <v>1340.6606090260925</v>
      </c>
      <c r="R12" s="40">
        <f t="shared" ref="R12" si="11">R6+R11</f>
        <v>1237.3899999999999</v>
      </c>
      <c r="T12" s="40">
        <f t="shared" si="0"/>
        <v>3629.17</v>
      </c>
      <c r="U12" s="40">
        <f t="shared" si="1"/>
        <v>5045.5200000000004</v>
      </c>
      <c r="V12" s="40">
        <f t="shared" si="2"/>
        <v>3969.5300000000007</v>
      </c>
      <c r="W12" s="40">
        <f t="shared" si="3"/>
        <v>4596.2179639259784</v>
      </c>
    </row>
    <row r="13" spans="1:37" ht="17.25" customHeight="1">
      <c r="A13" s="39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T13" s="40"/>
      <c r="U13" s="40"/>
      <c r="V13" s="40"/>
      <c r="W13" s="40"/>
    </row>
    <row r="14" spans="1:37" ht="17.25" customHeight="1">
      <c r="A14" s="27" t="s">
        <v>55</v>
      </c>
      <c r="B14" s="42">
        <f>'P&amp;L - SEBI Format'!B22</f>
        <v>100.72</v>
      </c>
      <c r="C14" s="42">
        <f>'P&amp;L - SEBI Format'!C22</f>
        <v>95.63</v>
      </c>
      <c r="D14" s="42">
        <f>'P&amp;L - SEBI Format'!D22</f>
        <v>114.51000000000002</v>
      </c>
      <c r="E14" s="42">
        <f>'P&amp;L - SEBI Format'!E22</f>
        <v>201.78</v>
      </c>
      <c r="F14" s="90">
        <f>'P&amp;L - SEBI Format'!F22</f>
        <v>201.91000000000003</v>
      </c>
      <c r="G14" s="42">
        <f>'P&amp;L - SEBI Format'!G22</f>
        <v>187.37</v>
      </c>
      <c r="H14" s="42">
        <f>'P&amp;L - SEBI Format'!H22</f>
        <v>260.83999999999997</v>
      </c>
      <c r="I14" s="42">
        <f>'P&amp;L - SEBI Format'!I22</f>
        <v>279.93</v>
      </c>
      <c r="J14" s="42">
        <f>'P&amp;L - SEBI Format'!J22</f>
        <v>301.02</v>
      </c>
      <c r="K14" s="42">
        <f>'P&amp;L - SEBI Format'!K22</f>
        <v>359.44000000000005</v>
      </c>
      <c r="L14" s="42">
        <f>'P&amp;L - SEBI Format'!L22</f>
        <v>355.65999999999997</v>
      </c>
      <c r="M14" s="42">
        <f>'P&amp;L - SEBI Format'!M22</f>
        <v>334.53000000000003</v>
      </c>
      <c r="N14" s="42">
        <f>'P&amp;L - SEBI Format'!N22</f>
        <v>379.5</v>
      </c>
      <c r="O14" s="42">
        <f>'P&amp;L - SEBI Format'!O22</f>
        <v>413.03</v>
      </c>
      <c r="P14" s="42">
        <f>'P&amp;L - SEBI Format'!P22</f>
        <v>424.61000000000013</v>
      </c>
      <c r="Q14" s="42">
        <f>'P&amp;L - SEBI Format'!Q22</f>
        <v>404.5</v>
      </c>
      <c r="R14" s="42">
        <f>'P&amp;L - SEBI Format'!R22</f>
        <v>450.84</v>
      </c>
      <c r="S14" s="42"/>
      <c r="T14" s="42">
        <f>'P&amp;L - SEBI Format'!T22</f>
        <v>512.64</v>
      </c>
      <c r="U14" s="42">
        <f>'P&amp;L - SEBI Format'!U22</f>
        <v>930.05</v>
      </c>
      <c r="V14" s="42">
        <f>'P&amp;L - SEBI Format'!V22</f>
        <v>1350.65</v>
      </c>
      <c r="W14" s="42">
        <f t="shared" si="3"/>
        <v>1621.64</v>
      </c>
    </row>
    <row r="15" spans="1:37" ht="17.25" customHeight="1">
      <c r="A15" s="15" t="s">
        <v>56</v>
      </c>
      <c r="B15" s="42">
        <f>'P&amp;L - SEBI Format'!B23+'P&amp;L - SEBI Format'!B24</f>
        <v>108.72000000000001</v>
      </c>
      <c r="C15" s="42">
        <f>'P&amp;L - SEBI Format'!C23+'P&amp;L - SEBI Format'!C24</f>
        <v>113.81</v>
      </c>
      <c r="D15" s="42">
        <f>'P&amp;L - SEBI Format'!D23+'P&amp;L - SEBI Format'!D24</f>
        <v>195.42</v>
      </c>
      <c r="E15" s="42">
        <f>'P&amp;L - SEBI Format'!E23+'P&amp;L - SEBI Format'!E24</f>
        <v>241.16</v>
      </c>
      <c r="F15" s="90">
        <f>'P&amp;L - SEBI Format'!F23+'P&amp;L - SEBI Format'!F24</f>
        <v>239.63</v>
      </c>
      <c r="G15" s="42">
        <f>'P&amp;L - SEBI Format'!G23+'P&amp;L - SEBI Format'!G24</f>
        <v>353.76000000000005</v>
      </c>
      <c r="H15" s="42">
        <f>'P&amp;L - SEBI Format'!H23+'P&amp;L - SEBI Format'!H24</f>
        <v>297.83999999999997</v>
      </c>
      <c r="I15" s="42">
        <f>'P&amp;L - SEBI Format'!I23+'P&amp;L - SEBI Format'!I24</f>
        <v>393.56</v>
      </c>
      <c r="J15" s="42">
        <v>326.98</v>
      </c>
      <c r="K15" s="42">
        <f>'P&amp;L - SEBI Format'!K23+'P&amp;L - SEBI Format'!K24</f>
        <v>304.66999999999996</v>
      </c>
      <c r="L15" s="42">
        <f>'P&amp;L - SEBI Format'!L23+'P&amp;L - SEBI Format'!L24</f>
        <v>341.34</v>
      </c>
      <c r="M15" s="42">
        <f>450.24+0.2</f>
        <v>450.44</v>
      </c>
      <c r="N15" s="42">
        <f>'P&amp;L - SEBI Format'!N23+'P&amp;L - SEBI Format'!N24</f>
        <v>323.85999999999996</v>
      </c>
      <c r="O15" s="42">
        <f>'P&amp;L - SEBI Format'!O23+'P&amp;L - SEBI Format'!O24</f>
        <v>327.95000000000005</v>
      </c>
      <c r="P15" s="42">
        <f>'P&amp;L - SEBI Format'!P23+'P&amp;L - SEBI Format'!P24</f>
        <v>361.76</v>
      </c>
      <c r="Q15" s="42">
        <f>'P&amp;L - SEBI Format'!Q23+'P&amp;L - SEBI Format'!Q24</f>
        <v>378.9799999999999</v>
      </c>
      <c r="R15" s="42">
        <f>'P&amp;L - SEBI Format'!R23+'P&amp;L - SEBI Format'!R24</f>
        <v>361.40000000000003</v>
      </c>
      <c r="S15" s="42"/>
      <c r="T15" s="42">
        <f>T16-T14</f>
        <v>659.11</v>
      </c>
      <c r="U15" s="42">
        <f>U16-U14</f>
        <v>1284.7900000000002</v>
      </c>
      <c r="V15" s="42">
        <f>V16-V14</f>
        <v>1423.4299999999998</v>
      </c>
      <c r="W15" s="42">
        <f t="shared" si="3"/>
        <v>1392.5499999999997</v>
      </c>
    </row>
    <row r="16" spans="1:37" s="43" customFormat="1" ht="17.25" customHeight="1">
      <c r="A16" s="39" t="s">
        <v>57</v>
      </c>
      <c r="B16" s="40">
        <f>B14+B15</f>
        <v>209.44</v>
      </c>
      <c r="C16" s="40">
        <f t="shared" ref="C16:O16" si="12">C14+C15</f>
        <v>209.44</v>
      </c>
      <c r="D16" s="40">
        <f t="shared" si="12"/>
        <v>309.93</v>
      </c>
      <c r="E16" s="40">
        <f t="shared" si="12"/>
        <v>442.94</v>
      </c>
      <c r="F16" s="40">
        <f t="shared" si="12"/>
        <v>441.54</v>
      </c>
      <c r="G16" s="40">
        <f t="shared" si="12"/>
        <v>541.13000000000011</v>
      </c>
      <c r="H16" s="40">
        <f t="shared" si="12"/>
        <v>558.67999999999995</v>
      </c>
      <c r="I16" s="40">
        <f t="shared" si="12"/>
        <v>673.49</v>
      </c>
      <c r="J16" s="40">
        <f t="shared" si="12"/>
        <v>628</v>
      </c>
      <c r="K16" s="40">
        <f t="shared" si="12"/>
        <v>664.11</v>
      </c>
      <c r="L16" s="40">
        <f t="shared" si="12"/>
        <v>697</v>
      </c>
      <c r="M16" s="40">
        <v>784.97</v>
      </c>
      <c r="N16" s="40">
        <f t="shared" si="12"/>
        <v>703.3599999999999</v>
      </c>
      <c r="O16" s="40">
        <f t="shared" si="12"/>
        <v>740.98</v>
      </c>
      <c r="P16" s="40">
        <f t="shared" ref="P16:Q16" si="13">P14+P15</f>
        <v>786.37000000000012</v>
      </c>
      <c r="Q16" s="40">
        <f t="shared" si="13"/>
        <v>783.4799999999999</v>
      </c>
      <c r="R16" s="40">
        <f t="shared" ref="R16" si="14">R14+R15</f>
        <v>812.24</v>
      </c>
      <c r="T16" s="40">
        <f t="shared" si="0"/>
        <v>1171.75</v>
      </c>
      <c r="U16" s="40">
        <f t="shared" si="1"/>
        <v>2214.84</v>
      </c>
      <c r="V16" s="40">
        <f t="shared" si="2"/>
        <v>2774.08</v>
      </c>
      <c r="W16" s="40">
        <f t="shared" si="3"/>
        <v>3014.19</v>
      </c>
    </row>
    <row r="17" spans="1:25" ht="17.25" customHeight="1">
      <c r="A17" s="39" t="s">
        <v>58</v>
      </c>
      <c r="B17" s="40">
        <f t="shared" ref="B17:L17" si="15">B12-B16</f>
        <v>464.62999999999982</v>
      </c>
      <c r="C17" s="40">
        <f t="shared" si="15"/>
        <v>477.33</v>
      </c>
      <c r="D17" s="40">
        <f t="shared" si="15"/>
        <v>695.26</v>
      </c>
      <c r="E17" s="41">
        <f t="shared" si="15"/>
        <v>820.2</v>
      </c>
      <c r="F17" s="40">
        <f t="shared" si="15"/>
        <v>627.78</v>
      </c>
      <c r="G17" s="40">
        <f t="shared" si="15"/>
        <v>402.15999999999985</v>
      </c>
      <c r="H17" s="40">
        <f t="shared" si="15"/>
        <v>1334.7200000000003</v>
      </c>
      <c r="I17" s="41">
        <f t="shared" si="15"/>
        <v>466.02</v>
      </c>
      <c r="J17" s="40">
        <f t="shared" si="15"/>
        <v>263.14999999999986</v>
      </c>
      <c r="K17" s="40">
        <f t="shared" si="15"/>
        <v>250.37000000000023</v>
      </c>
      <c r="L17" s="40">
        <f t="shared" si="15"/>
        <v>389.29999999999995</v>
      </c>
      <c r="M17" s="41">
        <f t="shared" ref="M17:R17" si="16">M12-M16</f>
        <v>292.63000000000034</v>
      </c>
      <c r="N17" s="40">
        <f t="shared" si="16"/>
        <v>269.98604101300873</v>
      </c>
      <c r="O17" s="40">
        <f t="shared" si="16"/>
        <v>396.38601388687698</v>
      </c>
      <c r="P17" s="40">
        <f t="shared" si="16"/>
        <v>358.47530000000029</v>
      </c>
      <c r="Q17" s="40">
        <f t="shared" si="16"/>
        <v>557.18060902609261</v>
      </c>
      <c r="R17" s="40">
        <f t="shared" si="16"/>
        <v>425.14999999999986</v>
      </c>
      <c r="S17" s="130"/>
      <c r="T17" s="40">
        <f t="shared" si="0"/>
        <v>2457.42</v>
      </c>
      <c r="U17" s="40">
        <f t="shared" si="1"/>
        <v>2830.68</v>
      </c>
      <c r="V17" s="40">
        <f t="shared" si="2"/>
        <v>1195.4500000000003</v>
      </c>
      <c r="W17" s="40">
        <f t="shared" si="3"/>
        <v>1582.0279639259784</v>
      </c>
    </row>
    <row r="18" spans="1:25" ht="17.25" customHeight="1">
      <c r="A18" s="39"/>
      <c r="B18" s="40"/>
      <c r="C18" s="40"/>
      <c r="D18" s="40"/>
      <c r="E18" s="41"/>
      <c r="F18" s="40"/>
      <c r="G18" s="40"/>
      <c r="H18" s="40"/>
      <c r="I18" s="41"/>
      <c r="J18" s="40"/>
      <c r="K18" s="40"/>
      <c r="L18" s="40"/>
      <c r="M18" s="41"/>
      <c r="N18" s="40"/>
      <c r="O18" s="40"/>
      <c r="P18" s="40"/>
      <c r="Q18" s="40"/>
      <c r="R18" s="40"/>
      <c r="T18" s="40"/>
      <c r="U18" s="40"/>
      <c r="V18" s="40"/>
      <c r="W18" s="40"/>
      <c r="X18" s="42"/>
    </row>
    <row r="19" spans="1:25" ht="17.25" customHeight="1">
      <c r="A19" s="15" t="s">
        <v>59</v>
      </c>
      <c r="B19" s="42">
        <v>-76.040000000000006</v>
      </c>
      <c r="C19" s="42">
        <v>-68.28</v>
      </c>
      <c r="D19" s="42">
        <v>-97.02000000000001</v>
      </c>
      <c r="E19" s="53">
        <v>1071.26</v>
      </c>
      <c r="F19" s="42">
        <v>90.199999999999321</v>
      </c>
      <c r="G19" s="42">
        <v>3256.69</v>
      </c>
      <c r="H19" s="42">
        <v>1535.35</v>
      </c>
      <c r="I19" s="53">
        <v>297.82000000000016</v>
      </c>
      <c r="J19" s="42">
        <v>179.22000000000008</v>
      </c>
      <c r="K19" s="42">
        <v>197.77999999999992</v>
      </c>
      <c r="L19" s="42">
        <f>257.41+3539.8</f>
        <v>3797.21</v>
      </c>
      <c r="M19" s="53">
        <f>3354.4-1517.12</f>
        <v>1837.2800000000002</v>
      </c>
      <c r="N19" s="107">
        <f>133.357131710664-103.71</f>
        <v>29.647131710663999</v>
      </c>
      <c r="O19" s="42">
        <f>317.366013886877-76.93</f>
        <v>240.43601388687699</v>
      </c>
      <c r="P19" s="42">
        <f>648.3253-376.02</f>
        <v>272.30529999999999</v>
      </c>
      <c r="Q19" s="42">
        <v>531.29060902609206</v>
      </c>
      <c r="R19" s="42">
        <v>202.48000000000002</v>
      </c>
      <c r="T19" s="42">
        <f t="shared" si="0"/>
        <v>829.92</v>
      </c>
      <c r="U19" s="42">
        <f t="shared" si="1"/>
        <v>5180.0599999999995</v>
      </c>
      <c r="V19" s="42">
        <f t="shared" si="2"/>
        <v>6011.49</v>
      </c>
      <c r="W19" s="42">
        <f t="shared" si="3"/>
        <v>1073.679054623633</v>
      </c>
      <c r="Y19" s="42"/>
    </row>
    <row r="20" spans="1:25" ht="17.25" customHeight="1">
      <c r="A20" s="15" t="s">
        <v>60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-260</v>
      </c>
      <c r="I20" s="53">
        <v>375</v>
      </c>
      <c r="J20" s="42">
        <v>-855</v>
      </c>
      <c r="K20" s="53">
        <v>0</v>
      </c>
      <c r="L20" s="42">
        <v>0</v>
      </c>
      <c r="M20" s="53">
        <v>-870.69</v>
      </c>
      <c r="N20" s="107">
        <v>0</v>
      </c>
      <c r="O20" s="42">
        <v>0</v>
      </c>
      <c r="P20" s="42">
        <v>0</v>
      </c>
      <c r="Q20" s="42">
        <v>0</v>
      </c>
      <c r="R20" s="42">
        <v>0</v>
      </c>
      <c r="T20" s="42">
        <f t="shared" si="0"/>
        <v>0</v>
      </c>
      <c r="U20" s="42">
        <f t="shared" si="1"/>
        <v>115</v>
      </c>
      <c r="V20" s="42">
        <f t="shared" si="2"/>
        <v>-1725.69</v>
      </c>
      <c r="W20" s="42">
        <f t="shared" si="3"/>
        <v>0</v>
      </c>
    </row>
    <row r="21" spans="1:25" ht="17.25" customHeight="1">
      <c r="A21" s="15" t="s">
        <v>61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53">
        <v>0</v>
      </c>
      <c r="J21" s="42">
        <v>278</v>
      </c>
      <c r="K21" s="53">
        <v>0</v>
      </c>
      <c r="L21" s="42">
        <v>0</v>
      </c>
      <c r="M21" s="53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T21" s="42">
        <f t="shared" si="0"/>
        <v>0</v>
      </c>
      <c r="U21" s="42">
        <f t="shared" si="1"/>
        <v>0</v>
      </c>
      <c r="V21" s="42">
        <f t="shared" si="2"/>
        <v>278</v>
      </c>
      <c r="W21" s="42">
        <f t="shared" si="3"/>
        <v>0</v>
      </c>
    </row>
    <row r="22" spans="1:25" ht="17.25" customHeight="1">
      <c r="A22" s="39" t="s">
        <v>62</v>
      </c>
      <c r="B22" s="40">
        <f t="shared" ref="B22:L22" si="17">B17-B19-B20-B21</f>
        <v>540.66999999999985</v>
      </c>
      <c r="C22" s="40">
        <f t="shared" si="17"/>
        <v>545.61</v>
      </c>
      <c r="D22" s="40">
        <f t="shared" si="17"/>
        <v>792.28</v>
      </c>
      <c r="E22" s="41">
        <f t="shared" si="17"/>
        <v>-251.05999999999995</v>
      </c>
      <c r="F22" s="40">
        <f t="shared" si="17"/>
        <v>537.58000000000061</v>
      </c>
      <c r="G22" s="40">
        <f t="shared" si="17"/>
        <v>-2854.53</v>
      </c>
      <c r="H22" s="40">
        <f t="shared" si="17"/>
        <v>59.370000000000346</v>
      </c>
      <c r="I22" s="41">
        <f t="shared" si="17"/>
        <v>-206.80000000000018</v>
      </c>
      <c r="J22" s="40">
        <f t="shared" si="17"/>
        <v>660.92999999999984</v>
      </c>
      <c r="K22" s="40">
        <f t="shared" si="17"/>
        <v>52.590000000000316</v>
      </c>
      <c r="L22" s="40">
        <f t="shared" si="17"/>
        <v>-3407.91</v>
      </c>
      <c r="M22" s="41">
        <f t="shared" ref="M22:R22" si="18">M17-M19-M20-M21</f>
        <v>-673.95999999999981</v>
      </c>
      <c r="N22" s="40">
        <f t="shared" si="18"/>
        <v>240.33890930234475</v>
      </c>
      <c r="O22" s="40">
        <f t="shared" si="18"/>
        <v>155.94999999999999</v>
      </c>
      <c r="P22" s="40">
        <f t="shared" si="18"/>
        <v>86.1700000000003</v>
      </c>
      <c r="Q22" s="40">
        <f t="shared" si="18"/>
        <v>25.890000000000555</v>
      </c>
      <c r="R22" s="40">
        <f t="shared" si="18"/>
        <v>222.66999999999985</v>
      </c>
      <c r="T22" s="40">
        <f t="shared" si="0"/>
        <v>1627.4999999999998</v>
      </c>
      <c r="U22" s="40">
        <f t="shared" si="1"/>
        <v>-2464.3799999999997</v>
      </c>
      <c r="V22" s="40">
        <f t="shared" si="2"/>
        <v>-3368.3499999999995</v>
      </c>
      <c r="W22" s="40">
        <f t="shared" si="3"/>
        <v>508.34890930234559</v>
      </c>
    </row>
    <row r="23" spans="1:25" ht="17.25" customHeight="1">
      <c r="A23" s="39"/>
      <c r="B23" s="40"/>
      <c r="C23" s="40"/>
      <c r="D23" s="40"/>
      <c r="E23" s="41"/>
      <c r="F23" s="40"/>
      <c r="G23" s="40"/>
      <c r="H23" s="40"/>
      <c r="I23" s="41"/>
      <c r="J23" s="40"/>
      <c r="K23" s="40"/>
      <c r="L23" s="40"/>
      <c r="M23" s="41"/>
      <c r="N23" s="40"/>
      <c r="O23" s="40"/>
      <c r="P23" s="40"/>
      <c r="Q23" s="40"/>
      <c r="R23" s="40"/>
      <c r="T23" s="40"/>
      <c r="U23" s="40"/>
      <c r="V23" s="40"/>
      <c r="W23" s="40"/>
    </row>
    <row r="24" spans="1:25" ht="17.25" customHeight="1">
      <c r="A24" s="15" t="s">
        <v>63</v>
      </c>
      <c r="B24" s="42">
        <v>150.86999999999998</v>
      </c>
      <c r="C24" s="42">
        <v>100.19</v>
      </c>
      <c r="D24" s="42">
        <v>173.91</v>
      </c>
      <c r="E24" s="53">
        <v>168.88</v>
      </c>
      <c r="F24" s="42">
        <v>149.30000000000001</v>
      </c>
      <c r="G24" s="42">
        <v>172.09</v>
      </c>
      <c r="H24" s="42">
        <v>54.11</v>
      </c>
      <c r="I24" s="53">
        <v>13.11</v>
      </c>
      <c r="J24" s="42">
        <v>21.06</v>
      </c>
      <c r="K24" s="42">
        <v>70.679999999999993</v>
      </c>
      <c r="L24" s="42">
        <v>72.810000000000016</v>
      </c>
      <c r="M24" s="53">
        <v>-10.82</v>
      </c>
      <c r="N24" s="42">
        <v>7.587737405375961</v>
      </c>
      <c r="O24" s="42">
        <v>34.25</v>
      </c>
      <c r="P24" s="42">
        <v>4.519999999999996</v>
      </c>
      <c r="Q24" s="42">
        <v>90.27</v>
      </c>
      <c r="R24" s="42">
        <v>78.36</v>
      </c>
      <c r="T24" s="42">
        <f>SUM(B24:E24)</f>
        <v>593.84999999999991</v>
      </c>
      <c r="U24" s="42">
        <f>SUM(F24:I24)</f>
        <v>388.61</v>
      </c>
      <c r="V24" s="42">
        <f>SUM(J24:M24)</f>
        <v>153.73000000000002</v>
      </c>
      <c r="W24" s="42">
        <f>SUM(N24:Q24)</f>
        <v>136.62773740537597</v>
      </c>
    </row>
    <row r="25" spans="1:25" s="43" customFormat="1" ht="17.25" customHeight="1">
      <c r="A25" s="39" t="s">
        <v>64</v>
      </c>
      <c r="B25" s="40">
        <f t="shared" ref="B25:R25" si="19">+B22+B24</f>
        <v>691.53999999999985</v>
      </c>
      <c r="C25" s="40">
        <f t="shared" si="19"/>
        <v>645.79999999999995</v>
      </c>
      <c r="D25" s="40">
        <f t="shared" si="19"/>
        <v>966.18999999999994</v>
      </c>
      <c r="E25" s="40">
        <f t="shared" si="19"/>
        <v>-82.17999999999995</v>
      </c>
      <c r="F25" s="40">
        <f t="shared" si="19"/>
        <v>686.88000000000056</v>
      </c>
      <c r="G25" s="40">
        <f t="shared" si="19"/>
        <v>-2682.44</v>
      </c>
      <c r="H25" s="40">
        <f t="shared" si="19"/>
        <v>113.48000000000035</v>
      </c>
      <c r="I25" s="40">
        <f t="shared" si="19"/>
        <v>-193.69000000000017</v>
      </c>
      <c r="J25" s="40">
        <f t="shared" si="19"/>
        <v>681.98999999999978</v>
      </c>
      <c r="K25" s="40">
        <f t="shared" si="19"/>
        <v>123.27000000000031</v>
      </c>
      <c r="L25" s="40">
        <f t="shared" si="19"/>
        <v>-3335.1</v>
      </c>
      <c r="M25" s="40">
        <f t="shared" si="19"/>
        <v>-684.77999999999986</v>
      </c>
      <c r="N25" s="40">
        <f t="shared" si="19"/>
        <v>247.92664670772069</v>
      </c>
      <c r="O25" s="40">
        <f t="shared" si="19"/>
        <v>190.2</v>
      </c>
      <c r="P25" s="40">
        <f t="shared" si="19"/>
        <v>90.690000000000296</v>
      </c>
      <c r="Q25" s="40">
        <f t="shared" si="19"/>
        <v>116.16000000000055</v>
      </c>
      <c r="R25" s="40">
        <f t="shared" si="19"/>
        <v>301.02999999999986</v>
      </c>
      <c r="T25" s="40">
        <f>+T22+T24</f>
        <v>2221.3499999999995</v>
      </c>
      <c r="U25" s="40">
        <f>+U22+U24</f>
        <v>-2075.7699999999995</v>
      </c>
      <c r="V25" s="40">
        <f>+V22+V24</f>
        <v>-3214.6199999999994</v>
      </c>
      <c r="W25" s="40">
        <f>+W22+W24</f>
        <v>644.97664670772156</v>
      </c>
    </row>
    <row r="26" spans="1:25" ht="17.25" customHeight="1">
      <c r="A26" s="39"/>
      <c r="B26" s="42"/>
      <c r="C26" s="42"/>
      <c r="D26" s="42"/>
      <c r="E26" s="53"/>
      <c r="F26" s="42"/>
      <c r="G26" s="42"/>
      <c r="H26" s="42"/>
      <c r="I26" s="53"/>
      <c r="J26" s="42"/>
      <c r="K26" s="42"/>
      <c r="L26" s="42"/>
      <c r="M26" s="53"/>
      <c r="N26" s="42"/>
      <c r="O26" s="42"/>
      <c r="P26" s="42"/>
      <c r="Q26" s="42"/>
      <c r="R26" s="42"/>
      <c r="T26" s="42"/>
      <c r="U26" s="42"/>
      <c r="V26" s="42"/>
      <c r="W26" s="42"/>
    </row>
    <row r="27" spans="1:25" ht="17.25" customHeight="1">
      <c r="A27" s="15" t="s">
        <v>65</v>
      </c>
      <c r="B27" s="42">
        <v>134.11000000000001</v>
      </c>
      <c r="C27" s="42">
        <v>98.36</v>
      </c>
      <c r="D27" s="42">
        <v>210.83</v>
      </c>
      <c r="E27" s="53">
        <v>-37.11</v>
      </c>
      <c r="F27" s="42">
        <v>145.41</v>
      </c>
      <c r="G27" s="42">
        <v>-693.75</v>
      </c>
      <c r="H27" s="42">
        <v>-3431.8900000000003</v>
      </c>
      <c r="I27" s="53">
        <v>2.1799999999999908</v>
      </c>
      <c r="J27" s="42">
        <v>173.14999999999998</v>
      </c>
      <c r="K27" s="42">
        <v>10.729999999999999</v>
      </c>
      <c r="L27" s="42">
        <v>-957.51000000000056</v>
      </c>
      <c r="M27" s="53">
        <v>-821.24</v>
      </c>
      <c r="N27" s="42">
        <v>66.447731257456738</v>
      </c>
      <c r="O27" s="42">
        <v>27.229999999999997</v>
      </c>
      <c r="P27" s="42">
        <v>52.129999999999995</v>
      </c>
      <c r="Q27" s="42">
        <v>13.720000000000017</v>
      </c>
      <c r="R27" s="42">
        <v>24.66</v>
      </c>
      <c r="T27" s="42">
        <f t="shared" si="0"/>
        <v>406.19000000000005</v>
      </c>
      <c r="U27" s="42">
        <f t="shared" si="1"/>
        <v>-3978.0500000000006</v>
      </c>
      <c r="V27" s="42">
        <f t="shared" si="2"/>
        <v>-1594.8700000000006</v>
      </c>
      <c r="W27" s="42">
        <f t="shared" si="3"/>
        <v>159.52773125745676</v>
      </c>
      <c r="X27" s="129"/>
    </row>
    <row r="28" spans="1:25" ht="17.25" customHeight="1">
      <c r="A28" s="15" t="s">
        <v>66</v>
      </c>
      <c r="B28" s="42">
        <v>-23.63</v>
      </c>
      <c r="C28" s="42">
        <v>-120.96</v>
      </c>
      <c r="D28" s="42">
        <v>132.6</v>
      </c>
      <c r="E28" s="53">
        <v>195.6</v>
      </c>
      <c r="F28" s="42">
        <v>7613.96</v>
      </c>
      <c r="G28" s="42">
        <v>452.3</v>
      </c>
      <c r="H28" s="42">
        <v>0</v>
      </c>
      <c r="I28" s="53">
        <v>0</v>
      </c>
      <c r="J28" s="42">
        <v>0</v>
      </c>
      <c r="K28" s="42">
        <v>-64.34</v>
      </c>
      <c r="L28" s="42">
        <v>0</v>
      </c>
      <c r="M28" s="53">
        <f>0.43</f>
        <v>0.43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T28" s="42">
        <f>SUM(B28:E28)</f>
        <v>183.60999999999999</v>
      </c>
      <c r="U28" s="42">
        <f>SUM(F28:I28)</f>
        <v>8066.26</v>
      </c>
      <c r="V28" s="42">
        <f>SUM(J28:M28)</f>
        <v>-63.910000000000004</v>
      </c>
      <c r="W28" s="42">
        <f>SUM(N28:Q28)</f>
        <v>0</v>
      </c>
    </row>
    <row r="29" spans="1:25" ht="17.25" customHeight="1">
      <c r="A29" s="39" t="s">
        <v>67</v>
      </c>
      <c r="B29" s="40">
        <f t="shared" ref="B29:R29" si="20">+B25-B27+B28</f>
        <v>533.79999999999984</v>
      </c>
      <c r="C29" s="40">
        <f t="shared" si="20"/>
        <v>426.47999999999996</v>
      </c>
      <c r="D29" s="40">
        <f t="shared" si="20"/>
        <v>887.95999999999992</v>
      </c>
      <c r="E29" s="41">
        <f t="shared" si="20"/>
        <v>150.53000000000003</v>
      </c>
      <c r="F29" s="40">
        <f t="shared" si="20"/>
        <v>8155.43</v>
      </c>
      <c r="G29" s="40">
        <f t="shared" si="20"/>
        <v>-1536.39</v>
      </c>
      <c r="H29" s="40">
        <f t="shared" si="20"/>
        <v>3545.3700000000008</v>
      </c>
      <c r="I29" s="41">
        <f t="shared" si="20"/>
        <v>-195.87000000000015</v>
      </c>
      <c r="J29" s="40">
        <f t="shared" si="20"/>
        <v>508.8399999999998</v>
      </c>
      <c r="K29" s="40">
        <f t="shared" si="20"/>
        <v>48.200000000000301</v>
      </c>
      <c r="L29" s="40">
        <f t="shared" si="20"/>
        <v>-2377.5899999999992</v>
      </c>
      <c r="M29" s="41">
        <f t="shared" si="20"/>
        <v>136.89000000000016</v>
      </c>
      <c r="N29" s="40">
        <f t="shared" si="20"/>
        <v>181.47891545026397</v>
      </c>
      <c r="O29" s="40">
        <f t="shared" si="20"/>
        <v>162.97</v>
      </c>
      <c r="P29" s="40">
        <f t="shared" si="20"/>
        <v>38.560000000000301</v>
      </c>
      <c r="Q29" s="40">
        <f t="shared" si="20"/>
        <v>102.44000000000054</v>
      </c>
      <c r="R29" s="40">
        <f t="shared" si="20"/>
        <v>276.36999999999983</v>
      </c>
      <c r="T29" s="40">
        <f>+T25-T27+T28</f>
        <v>1998.7699999999993</v>
      </c>
      <c r="U29" s="40">
        <f>+U25-U27+U28</f>
        <v>9968.5400000000009</v>
      </c>
      <c r="V29" s="40">
        <f>+V25-V27+V28</f>
        <v>-1683.6599999999989</v>
      </c>
      <c r="W29" s="40">
        <f>+W25-W27+W28</f>
        <v>485.44891545026479</v>
      </c>
    </row>
    <row r="30" spans="1:25" ht="17.25" customHeight="1">
      <c r="A30" s="39"/>
      <c r="B30" s="40"/>
      <c r="C30" s="40"/>
      <c r="D30" s="40"/>
      <c r="E30" s="41"/>
      <c r="F30" s="40"/>
      <c r="G30" s="40"/>
      <c r="H30" s="40"/>
      <c r="I30" s="41"/>
      <c r="J30" s="40"/>
      <c r="K30" s="40"/>
      <c r="L30" s="40"/>
      <c r="M30" s="41"/>
      <c r="N30" s="40"/>
      <c r="O30" s="40"/>
      <c r="P30" s="40"/>
      <c r="Q30" s="40"/>
      <c r="R30" s="40"/>
      <c r="T30" s="40"/>
      <c r="U30" s="40"/>
      <c r="V30" s="40"/>
      <c r="W30" s="40"/>
    </row>
  </sheetData>
  <mergeCells count="5">
    <mergeCell ref="B1:E1"/>
    <mergeCell ref="F1:I1"/>
    <mergeCell ref="J1:M1"/>
    <mergeCell ref="N1:Q1"/>
    <mergeCell ref="T1:W1"/>
  </mergeCells>
  <pageMargins left="0.7" right="0.7" top="0.75" bottom="0.75" header="0.3" footer="0.3"/>
  <pageSetup orientation="portrait" r:id="rId1"/>
  <ignoredErrors>
    <ignoredError sqref="T4:W23 T27:W27 T24:W26 T28:W29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631-3165-42B9-926A-2B286D9039CF}">
  <dimension ref="A1:AK86"/>
  <sheetViews>
    <sheetView zoomScale="80" zoomScaleNormal="80" workbookViewId="0">
      <pane xSplit="1" ySplit="2" topLeftCell="B3" activePane="bottomRight" state="frozen"/>
      <selection pane="topRight" activeCell="Z17" sqref="Z17"/>
      <selection pane="bottomLeft" activeCell="Z17" sqref="Z17"/>
      <selection pane="bottomRight" activeCell="R5" sqref="R5:R6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3" customWidth="1"/>
    <col min="6" max="8" width="9.33203125" style="10" customWidth="1"/>
    <col min="9" max="9" width="9.33203125" style="33" customWidth="1"/>
    <col min="10" max="12" width="9.33203125" style="10" customWidth="1"/>
    <col min="13" max="13" width="9.33203125" style="33" customWidth="1"/>
    <col min="14" max="18" width="9.33203125" style="10" customWidth="1"/>
    <col min="19" max="19" width="8.6640625" style="10"/>
    <col min="20" max="23" width="9.33203125" style="10" customWidth="1"/>
    <col min="24" max="24" width="11.109375" style="10" bestFit="1" customWidth="1"/>
    <col min="25" max="26" width="10.109375" style="10" bestFit="1" customWidth="1"/>
    <col min="27" max="27" width="10" style="10" bestFit="1" customWidth="1"/>
    <col min="28" max="30" width="8.6640625" style="10"/>
    <col min="31" max="31" width="25.6640625" style="10" bestFit="1" customWidth="1"/>
    <col min="32" max="16384" width="8.6640625" style="10"/>
  </cols>
  <sheetData>
    <row r="1" spans="1:37" s="9" customFormat="1" ht="22.5" customHeight="1">
      <c r="A1" s="4"/>
      <c r="B1" s="168" t="s">
        <v>20</v>
      </c>
      <c r="C1" s="168"/>
      <c r="D1" s="168"/>
      <c r="E1" s="169"/>
      <c r="F1" s="170" t="s">
        <v>21</v>
      </c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69"/>
      <c r="R1" s="18" t="s">
        <v>24</v>
      </c>
      <c r="S1" s="35"/>
      <c r="T1" s="168" t="s">
        <v>25</v>
      </c>
      <c r="U1" s="168"/>
      <c r="V1" s="168"/>
      <c r="W1" s="168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34" t="s">
        <v>26</v>
      </c>
      <c r="B2" s="18" t="s">
        <v>27</v>
      </c>
      <c r="C2" s="18" t="s">
        <v>28</v>
      </c>
      <c r="D2" s="18" t="s">
        <v>29</v>
      </c>
      <c r="E2" s="19" t="s">
        <v>30</v>
      </c>
      <c r="F2" s="18" t="s">
        <v>27</v>
      </c>
      <c r="G2" s="18" t="s">
        <v>28</v>
      </c>
      <c r="H2" s="18" t="s">
        <v>29</v>
      </c>
      <c r="I2" s="19" t="s">
        <v>30</v>
      </c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36"/>
      <c r="T2" s="18" t="s">
        <v>20</v>
      </c>
      <c r="U2" s="18" t="s">
        <v>21</v>
      </c>
      <c r="V2" s="18" t="s">
        <v>22</v>
      </c>
      <c r="W2" s="18" t="s">
        <v>23</v>
      </c>
    </row>
    <row r="3" spans="1:37" ht="17.25" customHeight="1">
      <c r="A3" s="20" t="s">
        <v>68</v>
      </c>
      <c r="B3" s="21"/>
      <c r="C3" s="21"/>
      <c r="D3" s="21"/>
      <c r="E3" s="22"/>
      <c r="F3" s="21"/>
      <c r="G3" s="21"/>
      <c r="H3" s="21"/>
      <c r="I3" s="22"/>
      <c r="J3" s="21"/>
      <c r="K3" s="21"/>
      <c r="L3" s="21"/>
      <c r="M3" s="22"/>
      <c r="N3" s="21"/>
      <c r="O3" s="21"/>
      <c r="P3" s="21"/>
      <c r="Q3" s="22"/>
      <c r="R3" s="21"/>
      <c r="S3" s="21"/>
      <c r="T3" s="21"/>
      <c r="U3" s="21"/>
      <c r="V3" s="21"/>
      <c r="W3" s="21"/>
    </row>
    <row r="4" spans="1:37" ht="17.25" customHeight="1">
      <c r="A4" s="23" t="s">
        <v>69</v>
      </c>
      <c r="B4" s="23"/>
      <c r="C4" s="23"/>
      <c r="D4" s="23"/>
      <c r="E4" s="44"/>
      <c r="F4" s="23"/>
      <c r="G4" s="23"/>
      <c r="H4" s="23"/>
      <c r="I4" s="44"/>
      <c r="J4" s="23"/>
      <c r="K4" s="23"/>
      <c r="L4" s="23"/>
      <c r="M4" s="44"/>
      <c r="N4" s="23"/>
      <c r="O4" s="23"/>
      <c r="P4" s="23"/>
      <c r="Q4" s="44"/>
      <c r="R4" s="23"/>
      <c r="S4" s="23"/>
      <c r="T4" s="23"/>
      <c r="U4" s="23"/>
      <c r="V4" s="23"/>
      <c r="W4" s="23"/>
      <c r="X4" s="129"/>
      <c r="Z4" s="130"/>
    </row>
    <row r="5" spans="1:37" ht="17.25" customHeight="1">
      <c r="A5" s="27" t="s">
        <v>70</v>
      </c>
      <c r="B5" s="42">
        <v>3054.5398443601939</v>
      </c>
      <c r="C5" s="42">
        <v>15339.170178659486</v>
      </c>
      <c r="D5" s="42">
        <v>14328</v>
      </c>
      <c r="E5" s="53">
        <v>14462</v>
      </c>
      <c r="F5" s="42">
        <v>14340</v>
      </c>
      <c r="G5" s="42">
        <v>15307</v>
      </c>
      <c r="H5" s="42">
        <v>16227</v>
      </c>
      <c r="I5" s="53">
        <v>16568</v>
      </c>
      <c r="J5" s="42">
        <v>17480</v>
      </c>
      <c r="K5" s="42">
        <v>18949</v>
      </c>
      <c r="L5" s="42">
        <v>20275</v>
      </c>
      <c r="M5" s="53">
        <v>22021.770546060055</v>
      </c>
      <c r="N5" s="42">
        <v>22706.078097559803</v>
      </c>
      <c r="O5" s="42">
        <v>23965.074895710895</v>
      </c>
      <c r="P5" s="42">
        <v>25287.086125313093</v>
      </c>
      <c r="Q5" s="42">
        <v>26660.988978360547</v>
      </c>
      <c r="R5" s="42">
        <v>28033.998207162753</v>
      </c>
      <c r="S5" s="130"/>
      <c r="T5" s="42">
        <f>E5</f>
        <v>14462</v>
      </c>
      <c r="U5" s="42">
        <f>I5</f>
        <v>16568</v>
      </c>
      <c r="V5" s="42">
        <f>M5</f>
        <v>22021.770546060055</v>
      </c>
      <c r="W5" s="42">
        <f>Q5</f>
        <v>26660.988978360547</v>
      </c>
      <c r="X5" s="130"/>
      <c r="Y5" s="9"/>
      <c r="Z5" s="42"/>
      <c r="AA5" s="130"/>
      <c r="AB5" s="160"/>
      <c r="AC5" s="42"/>
      <c r="AD5" s="130"/>
      <c r="AE5" s="42"/>
      <c r="AF5" s="42"/>
    </row>
    <row r="6" spans="1:37" ht="17.25" customHeight="1">
      <c r="A6" s="27" t="s">
        <v>71</v>
      </c>
      <c r="B6" s="42">
        <v>1126.3900000000001</v>
      </c>
      <c r="C6" s="42">
        <v>6402.1931441999996</v>
      </c>
      <c r="D6" s="42">
        <v>6168</v>
      </c>
      <c r="E6" s="53">
        <v>5732</v>
      </c>
      <c r="F6" s="42">
        <v>5924</v>
      </c>
      <c r="G6" s="42">
        <v>6435</v>
      </c>
      <c r="H6" s="42">
        <v>7022</v>
      </c>
      <c r="I6" s="53">
        <v>6980</v>
      </c>
      <c r="J6" s="42">
        <v>7492</v>
      </c>
      <c r="K6" s="42">
        <v>8072</v>
      </c>
      <c r="L6" s="42">
        <v>9304</v>
      </c>
      <c r="M6" s="53">
        <v>10590.14210457057</v>
      </c>
      <c r="N6" s="42">
        <v>11397.727854141009</v>
      </c>
      <c r="O6" s="42">
        <v>13040.046020573549</v>
      </c>
      <c r="P6" s="42">
        <v>14740.262780693285</v>
      </c>
      <c r="Q6" s="42">
        <v>17179.597249894538</v>
      </c>
      <c r="R6" s="42">
        <v>19067.170799957403</v>
      </c>
      <c r="S6" s="130"/>
      <c r="T6" s="42">
        <f t="shared" ref="T6:T14" si="0">E6</f>
        <v>5732</v>
      </c>
      <c r="U6" s="42">
        <f t="shared" ref="U6:U14" si="1">I6</f>
        <v>6980</v>
      </c>
      <c r="V6" s="42">
        <f t="shared" ref="V6:V14" si="2">M6</f>
        <v>10590.14210457057</v>
      </c>
      <c r="W6" s="42">
        <f t="shared" ref="W6:W14" si="3">Q6</f>
        <v>17179.597249894538</v>
      </c>
      <c r="X6" s="130"/>
      <c r="Y6" s="9"/>
      <c r="Z6" s="42"/>
      <c r="AA6" s="130"/>
      <c r="AB6" s="160"/>
      <c r="AC6" s="42"/>
      <c r="AD6" s="130"/>
      <c r="AE6" s="42"/>
    </row>
    <row r="7" spans="1:37" ht="17.25" customHeight="1">
      <c r="A7" s="27" t="s">
        <v>72</v>
      </c>
      <c r="B7" s="42">
        <v>0</v>
      </c>
      <c r="C7" s="42">
        <v>59</v>
      </c>
      <c r="D7" s="42">
        <v>71</v>
      </c>
      <c r="E7" s="53">
        <v>117</v>
      </c>
      <c r="F7" s="42">
        <v>175</v>
      </c>
      <c r="G7" s="42">
        <v>321</v>
      </c>
      <c r="H7" s="42">
        <v>530</v>
      </c>
      <c r="I7" s="53">
        <v>778</v>
      </c>
      <c r="J7" s="42">
        <v>1008</v>
      </c>
      <c r="K7" s="42">
        <v>1254</v>
      </c>
      <c r="L7" s="42">
        <v>1611</v>
      </c>
      <c r="M7" s="53">
        <v>2117.117544608132</v>
      </c>
      <c r="N7" s="42">
        <v>2523.5549941680197</v>
      </c>
      <c r="O7" s="42">
        <v>3076.8687782535735</v>
      </c>
      <c r="P7" s="42">
        <v>3530.3799191665721</v>
      </c>
      <c r="Q7" s="42">
        <v>4039.4305795541786</v>
      </c>
      <c r="R7" s="42">
        <v>4356.5431385036836</v>
      </c>
      <c r="S7" s="130"/>
      <c r="T7" s="42">
        <f t="shared" si="0"/>
        <v>117</v>
      </c>
      <c r="U7" s="42">
        <f t="shared" si="1"/>
        <v>778</v>
      </c>
      <c r="V7" s="42">
        <f t="shared" si="2"/>
        <v>2117.117544608132</v>
      </c>
      <c r="W7" s="42">
        <f t="shared" si="3"/>
        <v>4039.4305795541786</v>
      </c>
      <c r="X7" s="130"/>
      <c r="Y7" s="9"/>
      <c r="Z7" s="42"/>
      <c r="AA7" s="130"/>
      <c r="AC7" s="42"/>
      <c r="AD7" s="130"/>
      <c r="AE7" s="70"/>
    </row>
    <row r="8" spans="1:37" ht="17.25" customHeight="1">
      <c r="A8" s="27" t="s">
        <v>73</v>
      </c>
      <c r="B8" s="42">
        <v>11.790891951999981</v>
      </c>
      <c r="C8" s="42">
        <v>46</v>
      </c>
      <c r="D8" s="42">
        <v>141</v>
      </c>
      <c r="E8" s="53">
        <v>280</v>
      </c>
      <c r="F8" s="42">
        <v>532.33551306662571</v>
      </c>
      <c r="G8" s="42">
        <v>998</v>
      </c>
      <c r="H8" s="42">
        <v>1654.6657018999999</v>
      </c>
      <c r="I8" s="53">
        <v>2735</v>
      </c>
      <c r="J8" s="42">
        <v>3306.2483138882735</v>
      </c>
      <c r="K8" s="42">
        <v>3471.2940794269989</v>
      </c>
      <c r="L8" s="42">
        <v>3781</v>
      </c>
      <c r="M8" s="53">
        <v>3814.2201035299818</v>
      </c>
      <c r="N8" s="42">
        <v>3541.7502496090638</v>
      </c>
      <c r="O8" s="42">
        <v>3076.4227855588824</v>
      </c>
      <c r="P8" s="42">
        <v>2851.8082583840001</v>
      </c>
      <c r="Q8" s="42">
        <v>2898.2790656241077</v>
      </c>
      <c r="R8" s="42">
        <v>3138.2361884258726</v>
      </c>
      <c r="S8" s="130"/>
      <c r="T8" s="42">
        <f t="shared" si="0"/>
        <v>280</v>
      </c>
      <c r="U8" s="42">
        <f t="shared" si="1"/>
        <v>2735</v>
      </c>
      <c r="V8" s="42">
        <f t="shared" si="2"/>
        <v>3814.2201035299818</v>
      </c>
      <c r="W8" s="42">
        <f t="shared" si="3"/>
        <v>2898.2790656241077</v>
      </c>
      <c r="X8" s="130"/>
      <c r="Y8" s="27"/>
      <c r="Z8" s="42"/>
      <c r="AA8" s="130"/>
      <c r="AC8" s="42"/>
      <c r="AD8" s="130"/>
      <c r="AE8" s="131"/>
    </row>
    <row r="9" spans="1:37" ht="17.25" customHeight="1">
      <c r="A9" s="27" t="s">
        <v>74</v>
      </c>
      <c r="B9" s="42">
        <v>0</v>
      </c>
      <c r="C9" s="42">
        <v>0</v>
      </c>
      <c r="D9" s="42">
        <v>24</v>
      </c>
      <c r="E9" s="53">
        <v>138</v>
      </c>
      <c r="F9" s="42">
        <v>325.37375779400003</v>
      </c>
      <c r="G9" s="42">
        <v>627.5821964779999</v>
      </c>
      <c r="H9" s="42">
        <v>969.00130270000011</v>
      </c>
      <c r="I9" s="53">
        <v>1570</v>
      </c>
      <c r="J9" s="42">
        <v>1951.8195305328038</v>
      </c>
      <c r="K9" s="42">
        <v>2265.9361593977501</v>
      </c>
      <c r="L9" s="42">
        <v>2707</v>
      </c>
      <c r="M9" s="53">
        <v>3084.0202711168804</v>
      </c>
      <c r="N9" s="42">
        <f>3024.50489633033+362.8891814667</f>
        <v>3387.3940777970301</v>
      </c>
      <c r="O9" s="42">
        <v>3757.259693986698</v>
      </c>
      <c r="P9" s="42">
        <v>4031.4123014218831</v>
      </c>
      <c r="Q9" s="42">
        <v>4247.2421601823562</v>
      </c>
      <c r="R9" s="42">
        <f>6033.86632225858-R10</f>
        <v>5263.6207268792805</v>
      </c>
      <c r="S9" s="130"/>
      <c r="T9" s="42">
        <f t="shared" si="0"/>
        <v>138</v>
      </c>
      <c r="U9" s="42">
        <f t="shared" si="1"/>
        <v>1570</v>
      </c>
      <c r="V9" s="42">
        <f t="shared" si="2"/>
        <v>3084.0202711168804</v>
      </c>
      <c r="W9" s="42">
        <f t="shared" si="3"/>
        <v>4247.2421601823562</v>
      </c>
      <c r="X9" s="130"/>
      <c r="Y9" s="9"/>
      <c r="Z9" s="42"/>
      <c r="AA9" s="130"/>
      <c r="AC9" s="42"/>
      <c r="AD9" s="130"/>
      <c r="AE9" s="131"/>
    </row>
    <row r="10" spans="1:37" ht="17.25" customHeight="1">
      <c r="A10" s="27" t="s">
        <v>75</v>
      </c>
      <c r="B10" s="42"/>
      <c r="C10" s="42">
        <v>135</v>
      </c>
      <c r="D10" s="42">
        <v>240</v>
      </c>
      <c r="E10" s="53">
        <v>281</v>
      </c>
      <c r="F10" s="42">
        <v>472.18058176402076</v>
      </c>
      <c r="G10" s="42">
        <v>664.82033359103343</v>
      </c>
      <c r="H10" s="42">
        <v>655.85</v>
      </c>
      <c r="I10" s="53">
        <v>878</v>
      </c>
      <c r="J10" s="42">
        <v>977.87543433214489</v>
      </c>
      <c r="K10" s="42">
        <v>1119.234859823845</v>
      </c>
      <c r="L10" s="42">
        <v>1132</v>
      </c>
      <c r="M10" s="53">
        <v>1198.16162008635</v>
      </c>
      <c r="N10" s="42">
        <v>1361.5308053313022</v>
      </c>
      <c r="O10" s="42">
        <v>1495.5116051080622</v>
      </c>
      <c r="P10" s="42">
        <v>1239.6053651000002</v>
      </c>
      <c r="Q10" s="42">
        <v>971.63650124769902</v>
      </c>
      <c r="R10" s="42">
        <v>770.24559537929929</v>
      </c>
      <c r="S10" s="130"/>
      <c r="T10" s="42">
        <f t="shared" si="0"/>
        <v>281</v>
      </c>
      <c r="U10" s="42">
        <f t="shared" si="1"/>
        <v>878</v>
      </c>
      <c r="V10" s="42">
        <f t="shared" si="2"/>
        <v>1198.16162008635</v>
      </c>
      <c r="W10" s="42">
        <f t="shared" si="3"/>
        <v>971.63650124769902</v>
      </c>
      <c r="X10" s="130"/>
      <c r="Y10" s="9"/>
      <c r="Z10" s="42"/>
      <c r="AA10" s="130"/>
      <c r="AC10" s="42"/>
      <c r="AD10" s="130"/>
      <c r="AE10" s="131"/>
    </row>
    <row r="11" spans="1:37" ht="17.25" customHeight="1">
      <c r="A11" s="27" t="s">
        <v>76</v>
      </c>
      <c r="B11" s="42">
        <v>0</v>
      </c>
      <c r="C11" s="42">
        <v>0</v>
      </c>
      <c r="D11" s="42">
        <v>0</v>
      </c>
      <c r="E11" s="53">
        <v>0</v>
      </c>
      <c r="F11" s="42">
        <v>0</v>
      </c>
      <c r="G11" s="42">
        <v>39.144259769000001</v>
      </c>
      <c r="H11" s="42">
        <v>378.302212</v>
      </c>
      <c r="I11" s="53">
        <v>816</v>
      </c>
      <c r="J11" s="42">
        <v>1194.9083763216372</v>
      </c>
      <c r="K11" s="42">
        <v>1655.6816892153201</v>
      </c>
      <c r="L11" s="42">
        <f>(22390+1240)/10</f>
        <v>2363</v>
      </c>
      <c r="M11" s="53">
        <v>3098.1457260198363</v>
      </c>
      <c r="N11" s="42">
        <v>3523.8521182001268</v>
      </c>
      <c r="O11" s="42">
        <v>4101.7387116687323</v>
      </c>
      <c r="P11" s="42">
        <v>4996.6543242252892</v>
      </c>
      <c r="Q11" s="42">
        <v>5974.8809012305701</v>
      </c>
      <c r="R11" s="42">
        <v>5615.0182471135913</v>
      </c>
      <c r="S11" s="130"/>
      <c r="T11" s="42">
        <f t="shared" si="0"/>
        <v>0</v>
      </c>
      <c r="U11" s="42">
        <f t="shared" si="1"/>
        <v>816</v>
      </c>
      <c r="V11" s="42">
        <f t="shared" si="2"/>
        <v>3098.1457260198363</v>
      </c>
      <c r="W11" s="42">
        <f t="shared" si="3"/>
        <v>5974.8809012305701</v>
      </c>
      <c r="X11" s="130"/>
      <c r="Y11" s="9"/>
      <c r="Z11" s="42"/>
      <c r="AA11" s="130"/>
      <c r="AC11" s="42"/>
      <c r="AD11" s="130"/>
      <c r="AE11" s="45"/>
    </row>
    <row r="12" spans="1:37" ht="17.25" customHeight="1">
      <c r="A12" s="27" t="s">
        <v>77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9</v>
      </c>
      <c r="K12" s="42">
        <v>37.473836673999998</v>
      </c>
      <c r="L12" s="42">
        <v>95.796016729999991</v>
      </c>
      <c r="M12" s="53">
        <v>272.9748263109999</v>
      </c>
      <c r="N12" s="42">
        <v>337.7459944769999</v>
      </c>
      <c r="O12" s="42">
        <v>500.73413875200015</v>
      </c>
      <c r="P12" s="42">
        <v>656.3666163649998</v>
      </c>
      <c r="Q12" s="42">
        <v>936.34801070000003</v>
      </c>
      <c r="R12" s="42">
        <v>1063.5294884</v>
      </c>
      <c r="S12" s="130"/>
      <c r="T12" s="42">
        <f t="shared" si="0"/>
        <v>0</v>
      </c>
      <c r="U12" s="42">
        <f t="shared" si="1"/>
        <v>0</v>
      </c>
      <c r="V12" s="42">
        <f t="shared" si="2"/>
        <v>272.9748263109999</v>
      </c>
      <c r="W12" s="42">
        <f t="shared" si="3"/>
        <v>936.34801070000003</v>
      </c>
      <c r="X12" s="130"/>
      <c r="Y12" s="9"/>
      <c r="Z12" s="42"/>
      <c r="AA12" s="31"/>
      <c r="AC12" s="42"/>
      <c r="AD12" s="31"/>
    </row>
    <row r="13" spans="1:37" ht="17.25" customHeight="1">
      <c r="A13" s="27" t="s">
        <v>78</v>
      </c>
      <c r="B13" s="42">
        <f t="shared" ref="B13:P13" si="4">B14-SUM(B5:B12)</f>
        <v>133.98831338600121</v>
      </c>
      <c r="C13" s="42">
        <f t="shared" si="4"/>
        <v>596.24985480089526</v>
      </c>
      <c r="D13" s="42">
        <f t="shared" si="4"/>
        <v>572</v>
      </c>
      <c r="E13" s="42">
        <f t="shared" si="4"/>
        <v>542</v>
      </c>
      <c r="F13" s="42">
        <f t="shared" si="4"/>
        <v>498.00547253584591</v>
      </c>
      <c r="G13" s="42">
        <f t="shared" si="4"/>
        <v>479.94905794449733</v>
      </c>
      <c r="H13" s="42">
        <f t="shared" si="4"/>
        <v>458.97423038553461</v>
      </c>
      <c r="I13" s="42">
        <f t="shared" si="4"/>
        <v>1819.3669980249942</v>
      </c>
      <c r="J13" s="42">
        <f t="shared" si="4"/>
        <v>1799.1483449251391</v>
      </c>
      <c r="K13" s="42">
        <f t="shared" si="4"/>
        <v>1779.3793754620856</v>
      </c>
      <c r="L13" s="42">
        <f t="shared" si="4"/>
        <v>1759.2039832700029</v>
      </c>
      <c r="M13" s="42">
        <f t="shared" si="4"/>
        <v>1730</v>
      </c>
      <c r="N13" s="42">
        <f t="shared" si="4"/>
        <v>1750.4062737330023</v>
      </c>
      <c r="O13" s="42">
        <f t="shared" si="4"/>
        <v>1723.0748889390015</v>
      </c>
      <c r="P13" s="42">
        <f t="shared" si="4"/>
        <v>1759.7505046251754</v>
      </c>
      <c r="Q13" s="42">
        <v>1744.0801414</v>
      </c>
      <c r="R13" s="42">
        <v>1696.226496191</v>
      </c>
      <c r="S13" s="130"/>
      <c r="T13" s="42">
        <f t="shared" si="0"/>
        <v>542</v>
      </c>
      <c r="U13" s="42">
        <f t="shared" si="1"/>
        <v>1819.3669980249942</v>
      </c>
      <c r="V13" s="42">
        <f t="shared" si="2"/>
        <v>1730</v>
      </c>
      <c r="W13" s="42">
        <f t="shared" si="3"/>
        <v>1744.0801414</v>
      </c>
      <c r="X13" s="130"/>
      <c r="Z13" s="42"/>
      <c r="AA13" s="31"/>
      <c r="AC13" s="42"/>
      <c r="AD13" s="31"/>
    </row>
    <row r="14" spans="1:37" ht="17.25" customHeight="1">
      <c r="A14" s="28" t="s">
        <v>79</v>
      </c>
      <c r="B14" s="40">
        <v>4326.7090496981946</v>
      </c>
      <c r="C14" s="40">
        <v>22577.61317766038</v>
      </c>
      <c r="D14" s="40">
        <v>21544</v>
      </c>
      <c r="E14" s="41">
        <v>21552</v>
      </c>
      <c r="F14" s="40">
        <v>22266.895325160491</v>
      </c>
      <c r="G14" s="40">
        <v>24872.495847782531</v>
      </c>
      <c r="H14" s="40">
        <v>27895.793446985532</v>
      </c>
      <c r="I14" s="41">
        <v>32144.366998024994</v>
      </c>
      <c r="J14" s="40">
        <v>35219</v>
      </c>
      <c r="K14" s="40">
        <v>38604</v>
      </c>
      <c r="L14" s="40">
        <v>43028</v>
      </c>
      <c r="M14" s="41">
        <v>47926.552742302811</v>
      </c>
      <c r="N14" s="40">
        <v>50530.040465016355</v>
      </c>
      <c r="O14" s="40">
        <v>54736.731518551394</v>
      </c>
      <c r="P14" s="40">
        <v>59093.326195294299</v>
      </c>
      <c r="Q14" s="40">
        <f>SUM(Q5:Q13)</f>
        <v>64652.483588193994</v>
      </c>
      <c r="R14" s="40">
        <f>SUM(R5:R13)</f>
        <v>69004.588888012877</v>
      </c>
      <c r="S14" s="130"/>
      <c r="T14" s="40">
        <f t="shared" si="0"/>
        <v>21552</v>
      </c>
      <c r="U14" s="40">
        <f t="shared" si="1"/>
        <v>32144.366998024994</v>
      </c>
      <c r="V14" s="40">
        <f t="shared" si="2"/>
        <v>47926.552742302811</v>
      </c>
      <c r="W14" s="40">
        <f t="shared" si="3"/>
        <v>64652.483588193994</v>
      </c>
      <c r="X14" s="130"/>
      <c r="Z14" s="42"/>
      <c r="AA14" s="31"/>
      <c r="AC14" s="42"/>
      <c r="AD14" s="31"/>
    </row>
    <row r="15" spans="1:37" ht="17.25" customHeight="1">
      <c r="A15" s="28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130"/>
      <c r="Q15" s="130"/>
      <c r="R15" s="85"/>
      <c r="S15" s="130"/>
      <c r="W15" s="130"/>
      <c r="X15" s="85"/>
      <c r="Y15" s="90"/>
      <c r="Z15" s="90"/>
      <c r="AA15" s="31"/>
      <c r="AC15" s="90"/>
      <c r="AD15" s="31"/>
    </row>
    <row r="16" spans="1:37" ht="17.25" customHeight="1">
      <c r="A16" s="64" t="s">
        <v>80</v>
      </c>
      <c r="B16" s="64"/>
      <c r="C16" s="64"/>
      <c r="D16" s="64"/>
      <c r="E16" s="122"/>
      <c r="F16" s="64"/>
      <c r="G16" s="64"/>
      <c r="H16" s="64"/>
      <c r="I16" s="12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130"/>
      <c r="Z16" s="42"/>
    </row>
    <row r="17" spans="1:30" ht="17.25" customHeight="1">
      <c r="A17" s="27" t="str">
        <f t="shared" ref="A17:A26" si="5">+A5</f>
        <v>Housing loans</v>
      </c>
      <c r="B17" s="45">
        <f t="shared" ref="B17:O17" si="6">+B5/B$14</f>
        <v>0.70597301766183251</v>
      </c>
      <c r="C17" s="45">
        <f t="shared" si="6"/>
        <v>0.67939733301113359</v>
      </c>
      <c r="D17" s="45">
        <f t="shared" si="6"/>
        <v>0.66505755662829558</v>
      </c>
      <c r="E17" s="46">
        <f t="shared" si="6"/>
        <v>0.6710282108389013</v>
      </c>
      <c r="F17" s="45">
        <f t="shared" si="6"/>
        <v>0.64400536269627628</v>
      </c>
      <c r="G17" s="45">
        <f t="shared" si="6"/>
        <v>0.61541873777675882</v>
      </c>
      <c r="H17" s="45">
        <f t="shared" si="6"/>
        <v>0.58170060768619281</v>
      </c>
      <c r="I17" s="46">
        <f t="shared" si="6"/>
        <v>0.51542467770536493</v>
      </c>
      <c r="J17" s="45">
        <f t="shared" si="6"/>
        <v>0.49632300746756014</v>
      </c>
      <c r="K17" s="45">
        <f t="shared" si="6"/>
        <v>0.4908558698580458</v>
      </c>
      <c r="L17" s="45">
        <f t="shared" si="6"/>
        <v>0.47120479687645256</v>
      </c>
      <c r="M17" s="46">
        <f t="shared" si="6"/>
        <v>0.45948997551460319</v>
      </c>
      <c r="N17" s="45">
        <f t="shared" si="6"/>
        <v>0.44935800344905685</v>
      </c>
      <c r="O17" s="45">
        <f t="shared" si="6"/>
        <v>0.43782436822316734</v>
      </c>
      <c r="P17" s="45">
        <f t="shared" ref="P17:Q17" si="7">+P5/P$14</f>
        <v>0.42791779974853988</v>
      </c>
      <c r="Q17" s="45">
        <f t="shared" si="7"/>
        <v>0.41237377899012428</v>
      </c>
      <c r="R17" s="45">
        <f t="shared" ref="R17" si="8">+R5/R$14</f>
        <v>0.40626281032786032</v>
      </c>
      <c r="T17" s="45">
        <f t="shared" ref="T17:V26" si="9">+T5/T$14</f>
        <v>0.6710282108389013</v>
      </c>
      <c r="U17" s="45">
        <f t="shared" si="9"/>
        <v>0.51542467770536493</v>
      </c>
      <c r="V17" s="45">
        <f t="shared" si="9"/>
        <v>0.45948997551460319</v>
      </c>
      <c r="W17" s="45">
        <f t="shared" ref="W17" si="10">+W5/W$14</f>
        <v>0.41237377899012428</v>
      </c>
      <c r="X17" s="130"/>
      <c r="Z17" s="130"/>
    </row>
    <row r="18" spans="1:30" ht="17.25" customHeight="1">
      <c r="A18" s="27" t="str">
        <f t="shared" si="5"/>
        <v>LAP</v>
      </c>
      <c r="B18" s="45">
        <f t="shared" ref="B18:O18" si="11">+B6/B$14</f>
        <v>0.26033412162959524</v>
      </c>
      <c r="C18" s="45">
        <f t="shared" si="11"/>
        <v>0.28356377150330075</v>
      </c>
      <c r="D18" s="45">
        <f t="shared" si="11"/>
        <v>0.28629780913479391</v>
      </c>
      <c r="E18" s="46">
        <f t="shared" si="11"/>
        <v>0.26596139569413513</v>
      </c>
      <c r="F18" s="45">
        <f t="shared" si="11"/>
        <v>0.26604517214872669</v>
      </c>
      <c r="G18" s="45">
        <f t="shared" si="11"/>
        <v>0.25871951248405584</v>
      </c>
      <c r="H18" s="45">
        <f t="shared" si="11"/>
        <v>0.25172254065276678</v>
      </c>
      <c r="I18" s="46">
        <f t="shared" si="11"/>
        <v>0.21714535552773098</v>
      </c>
      <c r="J18" s="45">
        <f t="shared" si="11"/>
        <v>0.21272608535165677</v>
      </c>
      <c r="K18" s="45">
        <f t="shared" si="11"/>
        <v>0.20909750284944564</v>
      </c>
      <c r="L18" s="45">
        <f t="shared" si="11"/>
        <v>0.21623129125220786</v>
      </c>
      <c r="M18" s="46">
        <f t="shared" si="11"/>
        <v>0.22096607201258361</v>
      </c>
      <c r="N18" s="45">
        <f t="shared" si="11"/>
        <v>0.22556340246812268</v>
      </c>
      <c r="O18" s="45">
        <f t="shared" si="11"/>
        <v>0.23823209129967893</v>
      </c>
      <c r="P18" s="45">
        <f t="shared" ref="P18:Q18" si="12">+P6/P$14</f>
        <v>0.24944039758362893</v>
      </c>
      <c r="Q18" s="45">
        <f t="shared" si="12"/>
        <v>0.26572215476393013</v>
      </c>
      <c r="R18" s="45">
        <f t="shared" ref="R18" si="13">+R6/R$14</f>
        <v>0.27631743203196812</v>
      </c>
      <c r="T18" s="45">
        <f t="shared" si="9"/>
        <v>0.26596139569413513</v>
      </c>
      <c r="U18" s="45">
        <f t="shared" si="9"/>
        <v>0.21714535552773098</v>
      </c>
      <c r="V18" s="45">
        <f t="shared" si="9"/>
        <v>0.22096607201258361</v>
      </c>
      <c r="W18" s="45">
        <f t="shared" ref="W18" si="14">+W6/W$14</f>
        <v>0.26572215476393013</v>
      </c>
      <c r="Z18" s="130"/>
      <c r="AC18" s="130"/>
    </row>
    <row r="19" spans="1:30" ht="17.25" customHeight="1">
      <c r="A19" s="27" t="str">
        <f t="shared" si="5"/>
        <v>Used car loans</v>
      </c>
      <c r="B19" s="45">
        <f t="shared" ref="B19:O19" si="15">+B7/B$14</f>
        <v>0</v>
      </c>
      <c r="C19" s="45">
        <f t="shared" si="15"/>
        <v>2.6132080276040017E-3</v>
      </c>
      <c r="D19" s="45">
        <f t="shared" si="15"/>
        <v>3.2955811362792423E-3</v>
      </c>
      <c r="E19" s="46">
        <f t="shared" si="15"/>
        <v>5.4287305122494431E-3</v>
      </c>
      <c r="F19" s="45">
        <f t="shared" si="15"/>
        <v>7.8592007302544179E-3</v>
      </c>
      <c r="G19" s="45">
        <f t="shared" si="15"/>
        <v>1.2905821834868986E-2</v>
      </c>
      <c r="H19" s="45">
        <f t="shared" si="15"/>
        <v>1.8999280339784447E-2</v>
      </c>
      <c r="I19" s="46">
        <f t="shared" si="15"/>
        <v>2.4203307535898954E-2</v>
      </c>
      <c r="J19" s="45">
        <f t="shared" si="15"/>
        <v>2.8620914847099575E-2</v>
      </c>
      <c r="K19" s="45">
        <f t="shared" si="15"/>
        <v>3.248368044762201E-2</v>
      </c>
      <c r="L19" s="45">
        <f t="shared" si="15"/>
        <v>3.7440736264757829E-2</v>
      </c>
      <c r="M19" s="46">
        <f t="shared" si="15"/>
        <v>4.4174208731258047E-2</v>
      </c>
      <c r="N19" s="45">
        <f t="shared" si="15"/>
        <v>4.9941677682113904E-2</v>
      </c>
      <c r="O19" s="45">
        <f t="shared" si="15"/>
        <v>5.6212139323860794E-2</v>
      </c>
      <c r="P19" s="45">
        <f t="shared" ref="P19:Q19" si="16">+P7/P$14</f>
        <v>5.9742447184293078E-2</v>
      </c>
      <c r="Q19" s="45">
        <f t="shared" si="16"/>
        <v>6.2479124627036101E-2</v>
      </c>
      <c r="R19" s="45">
        <f t="shared" ref="R19" si="17">+R7/R$14</f>
        <v>6.313410758194489E-2</v>
      </c>
      <c r="S19" s="42"/>
      <c r="T19" s="45">
        <f t="shared" si="9"/>
        <v>5.4287305122494431E-3</v>
      </c>
      <c r="U19" s="45">
        <f t="shared" si="9"/>
        <v>2.4203307535898954E-2</v>
      </c>
      <c r="V19" s="45">
        <f t="shared" si="9"/>
        <v>4.4174208731258047E-2</v>
      </c>
      <c r="W19" s="45">
        <f t="shared" ref="W19" si="18">+W7/W$14</f>
        <v>6.2479124627036101E-2</v>
      </c>
    </row>
    <row r="20" spans="1:30" ht="17.25" customHeight="1">
      <c r="A20" s="27" t="str">
        <f t="shared" si="5"/>
        <v>Digital loans</v>
      </c>
      <c r="B20" s="45">
        <f t="shared" ref="B20:O20" si="19">+B8/B$14</f>
        <v>2.7251409365791407E-3</v>
      </c>
      <c r="C20" s="45">
        <f t="shared" si="19"/>
        <v>2.0374164283014249E-3</v>
      </c>
      <c r="D20" s="45">
        <f t="shared" si="19"/>
        <v>6.544745636836242E-3</v>
      </c>
      <c r="E20" s="46">
        <f t="shared" si="19"/>
        <v>1.2991833704528583E-2</v>
      </c>
      <c r="F20" s="45">
        <f t="shared" si="19"/>
        <v>2.3907038017334771E-2</v>
      </c>
      <c r="G20" s="45">
        <f t="shared" si="19"/>
        <v>4.0124642340184577E-2</v>
      </c>
      <c r="H20" s="45">
        <f t="shared" si="19"/>
        <v>5.9315957620800566E-2</v>
      </c>
      <c r="I20" s="46">
        <f t="shared" si="19"/>
        <v>8.5084892173115226E-2</v>
      </c>
      <c r="J20" s="45">
        <f t="shared" si="19"/>
        <v>9.3876836761074237E-2</v>
      </c>
      <c r="K20" s="45">
        <f t="shared" si="19"/>
        <v>8.9920580235908168E-2</v>
      </c>
      <c r="L20" s="45">
        <f t="shared" si="19"/>
        <v>8.7873012921818344E-2</v>
      </c>
      <c r="M20" s="46">
        <f t="shared" si="19"/>
        <v>7.9584695440933009E-2</v>
      </c>
      <c r="N20" s="45">
        <f t="shared" si="19"/>
        <v>7.0091973349222556E-2</v>
      </c>
      <c r="O20" s="45">
        <f t="shared" si="19"/>
        <v>5.6203991363938492E-2</v>
      </c>
      <c r="P20" s="45">
        <f t="shared" ref="P20:Q20" si="20">+P8/P$14</f>
        <v>4.82593964834407E-2</v>
      </c>
      <c r="Q20" s="45">
        <f t="shared" si="20"/>
        <v>4.4828580508751784E-2</v>
      </c>
      <c r="R20" s="45">
        <f t="shared" ref="R20" si="21">+R8/R$14</f>
        <v>4.5478659303642789E-2</v>
      </c>
      <c r="T20" s="45">
        <f t="shared" si="9"/>
        <v>1.2991833704528583E-2</v>
      </c>
      <c r="U20" s="45">
        <f t="shared" si="9"/>
        <v>8.5084892173115226E-2</v>
      </c>
      <c r="V20" s="45">
        <f t="shared" si="9"/>
        <v>7.9584695440933009E-2</v>
      </c>
      <c r="W20" s="45">
        <f t="shared" ref="W20" si="22">+W8/W$14</f>
        <v>4.4828580508751784E-2</v>
      </c>
      <c r="Z20" s="130"/>
      <c r="AD20" s="130"/>
    </row>
    <row r="21" spans="1:30" ht="17.25" customHeight="1">
      <c r="A21" s="27" t="str">
        <f t="shared" si="5"/>
        <v>Business loans (ex-Microfinance)</v>
      </c>
      <c r="B21" s="45">
        <f t="shared" ref="B21:O21" si="23">+B9/B$14</f>
        <v>0</v>
      </c>
      <c r="C21" s="45">
        <f t="shared" si="23"/>
        <v>0</v>
      </c>
      <c r="D21" s="45">
        <f t="shared" si="23"/>
        <v>1.1139992573338284E-3</v>
      </c>
      <c r="E21" s="46">
        <f t="shared" si="23"/>
        <v>6.4031180400890867E-3</v>
      </c>
      <c r="F21" s="45">
        <f t="shared" si="23"/>
        <v>1.4612443856344165E-2</v>
      </c>
      <c r="G21" s="45">
        <f t="shared" si="23"/>
        <v>2.5231975122993175E-2</v>
      </c>
      <c r="H21" s="45">
        <f t="shared" si="23"/>
        <v>3.4736466791723826E-2</v>
      </c>
      <c r="I21" s="46">
        <f t="shared" si="23"/>
        <v>4.8842150168844932E-2</v>
      </c>
      <c r="J21" s="45">
        <f t="shared" si="23"/>
        <v>5.5419504543933781E-2</v>
      </c>
      <c r="K21" s="45">
        <f t="shared" si="23"/>
        <v>5.8696926727741947E-2</v>
      </c>
      <c r="L21" s="45">
        <f t="shared" si="23"/>
        <v>6.2912522078646463E-2</v>
      </c>
      <c r="M21" s="46">
        <f t="shared" si="23"/>
        <v>6.4348885839951964E-2</v>
      </c>
      <c r="N21" s="45">
        <f t="shared" si="23"/>
        <v>6.7037232636736888E-2</v>
      </c>
      <c r="O21" s="45">
        <f t="shared" si="23"/>
        <v>6.8642383089923556E-2</v>
      </c>
      <c r="P21" s="45">
        <f t="shared" ref="P21:Q21" si="24">+P9/P$14</f>
        <v>6.8221109911780722E-2</v>
      </c>
      <c r="Q21" s="45">
        <f t="shared" si="24"/>
        <v>6.5693410747146186E-2</v>
      </c>
      <c r="R21" s="45">
        <f t="shared" ref="R21" si="25">+R9/R$14</f>
        <v>7.6279285359145868E-2</v>
      </c>
      <c r="T21" s="45">
        <f t="shared" si="9"/>
        <v>6.4031180400890867E-3</v>
      </c>
      <c r="U21" s="45">
        <f t="shared" si="9"/>
        <v>4.8842150168844932E-2</v>
      </c>
      <c r="V21" s="45">
        <f t="shared" si="9"/>
        <v>6.4348885839951964E-2</v>
      </c>
      <c r="W21" s="45">
        <f t="shared" ref="W21" si="26">+W9/W$14</f>
        <v>6.5693410747146186E-2</v>
      </c>
      <c r="Z21" s="130"/>
      <c r="AD21" s="130"/>
    </row>
    <row r="22" spans="1:30" ht="17.25" customHeight="1">
      <c r="A22" s="27" t="str">
        <f t="shared" si="5"/>
        <v>Microfinance</v>
      </c>
      <c r="B22" s="45">
        <f t="shared" ref="B22:O22" si="27">+B10/B$14</f>
        <v>0</v>
      </c>
      <c r="C22" s="45">
        <f t="shared" si="27"/>
        <v>5.9793743004498343E-3</v>
      </c>
      <c r="D22" s="45">
        <f t="shared" si="27"/>
        <v>1.1139992573338284E-2</v>
      </c>
      <c r="E22" s="46">
        <f t="shared" si="27"/>
        <v>1.3038233110616184E-2</v>
      </c>
      <c r="F22" s="45">
        <f t="shared" si="27"/>
        <v>2.1205496988638557E-2</v>
      </c>
      <c r="G22" s="45">
        <f t="shared" si="27"/>
        <v>2.6729136378579575E-2</v>
      </c>
      <c r="H22" s="45">
        <f t="shared" si="27"/>
        <v>2.3510713228014395E-2</v>
      </c>
      <c r="I22" s="46">
        <f t="shared" si="27"/>
        <v>2.7314272514806275E-2</v>
      </c>
      <c r="J22" s="45">
        <f t="shared" si="27"/>
        <v>2.7765565016955193E-2</v>
      </c>
      <c r="K22" s="45">
        <f t="shared" si="27"/>
        <v>2.8992717330428065E-2</v>
      </c>
      <c r="L22" s="45">
        <f t="shared" si="27"/>
        <v>2.6308450311425119E-2</v>
      </c>
      <c r="M22" s="46">
        <f t="shared" si="27"/>
        <v>2.4999954128325647E-2</v>
      </c>
      <c r="N22" s="45">
        <f t="shared" si="27"/>
        <v>2.6944977538142598E-2</v>
      </c>
      <c r="O22" s="45">
        <f t="shared" si="27"/>
        <v>2.7321901831153416E-2</v>
      </c>
      <c r="P22" s="45">
        <f t="shared" ref="P22:Q22" si="28">+P10/P$14</f>
        <v>2.0977078883718549E-2</v>
      </c>
      <c r="Q22" s="45">
        <f t="shared" si="28"/>
        <v>1.5028602883016343E-2</v>
      </c>
      <c r="R22" s="45">
        <f t="shared" ref="R22" si="29">+R10/R$14</f>
        <v>1.116223729162891E-2</v>
      </c>
      <c r="S22" s="42"/>
      <c r="T22" s="45">
        <f t="shared" si="9"/>
        <v>1.3038233110616184E-2</v>
      </c>
      <c r="U22" s="45">
        <f t="shared" si="9"/>
        <v>2.7314272514806275E-2</v>
      </c>
      <c r="V22" s="45">
        <f t="shared" si="9"/>
        <v>2.4999954128325647E-2</v>
      </c>
      <c r="W22" s="45">
        <f t="shared" ref="W22" si="30">+W10/W$14</f>
        <v>1.5028602883016343E-2</v>
      </c>
      <c r="Z22" s="42"/>
    </row>
    <row r="23" spans="1:30" ht="17.25" customHeight="1">
      <c r="A23" s="27" t="str">
        <f t="shared" si="5"/>
        <v>Salaried PL</v>
      </c>
      <c r="B23" s="45">
        <f t="shared" ref="B23:O23" si="31">+B11/B$14</f>
        <v>0</v>
      </c>
      <c r="C23" s="45">
        <f t="shared" si="31"/>
        <v>0</v>
      </c>
      <c r="D23" s="45">
        <f t="shared" si="31"/>
        <v>0</v>
      </c>
      <c r="E23" s="46">
        <f t="shared" si="31"/>
        <v>0</v>
      </c>
      <c r="F23" s="45">
        <f t="shared" si="31"/>
        <v>0</v>
      </c>
      <c r="G23" s="45">
        <f t="shared" si="31"/>
        <v>1.5737970169362736E-3</v>
      </c>
      <c r="H23" s="45">
        <f t="shared" si="31"/>
        <v>1.3561263733865223E-2</v>
      </c>
      <c r="I23" s="46">
        <f t="shared" si="31"/>
        <v>2.5385474227883738E-2</v>
      </c>
      <c r="J23" s="45">
        <f t="shared" si="31"/>
        <v>3.3927947310305157E-2</v>
      </c>
      <c r="K23" s="45">
        <f t="shared" si="31"/>
        <v>4.2888863568938972E-2</v>
      </c>
      <c r="L23" s="45">
        <f t="shared" si="31"/>
        <v>5.4917727991075575E-2</v>
      </c>
      <c r="M23" s="46">
        <f t="shared" si="31"/>
        <v>6.4643617133873885E-2</v>
      </c>
      <c r="N23" s="45">
        <f t="shared" si="31"/>
        <v>6.973776560974275E-2</v>
      </c>
      <c r="O23" s="45">
        <f t="shared" si="31"/>
        <v>7.4935762473843898E-2</v>
      </c>
      <c r="P23" s="45">
        <f t="shared" ref="P23:Q23" si="32">+P11/P$14</f>
        <v>8.4555306765304081E-2</v>
      </c>
      <c r="Q23" s="45">
        <f t="shared" si="32"/>
        <v>9.2415334564527482E-2</v>
      </c>
      <c r="R23" s="45">
        <f t="shared" ref="R23" si="33">+R11/R$14</f>
        <v>8.13716643718604E-2</v>
      </c>
      <c r="S23" s="130"/>
      <c r="T23" s="45">
        <f t="shared" si="9"/>
        <v>0</v>
      </c>
      <c r="U23" s="45">
        <f t="shared" si="9"/>
        <v>2.5385474227883738E-2</v>
      </c>
      <c r="V23" s="45">
        <f t="shared" si="9"/>
        <v>6.4643617133873885E-2</v>
      </c>
      <c r="W23" s="45">
        <f t="shared" ref="W23" si="34">+W11/W$14</f>
        <v>9.2415334564527482E-2</v>
      </c>
      <c r="Z23" s="130"/>
    </row>
    <row r="24" spans="1:30" ht="17.25" customHeight="1">
      <c r="A24" s="27" t="str">
        <f t="shared" si="5"/>
        <v>Loan against Mutual Funds</v>
      </c>
      <c r="B24" s="45">
        <f t="shared" ref="B24:O24" si="35">+B12/B$14</f>
        <v>0</v>
      </c>
      <c r="C24" s="45">
        <f t="shared" si="35"/>
        <v>0</v>
      </c>
      <c r="D24" s="45">
        <f t="shared" si="35"/>
        <v>0</v>
      </c>
      <c r="E24" s="46">
        <f t="shared" si="35"/>
        <v>0</v>
      </c>
      <c r="F24" s="45">
        <f t="shared" si="35"/>
        <v>0</v>
      </c>
      <c r="G24" s="45">
        <f t="shared" si="35"/>
        <v>0</v>
      </c>
      <c r="H24" s="45">
        <f t="shared" si="35"/>
        <v>0</v>
      </c>
      <c r="I24" s="46">
        <f t="shared" si="35"/>
        <v>0</v>
      </c>
      <c r="J24" s="45">
        <f t="shared" si="35"/>
        <v>2.5554388256338907E-4</v>
      </c>
      <c r="K24" s="45">
        <f t="shared" si="35"/>
        <v>9.7072419112009106E-4</v>
      </c>
      <c r="L24" s="45">
        <f t="shared" si="35"/>
        <v>2.2263646167611784E-3</v>
      </c>
      <c r="M24" s="46">
        <f t="shared" si="35"/>
        <v>5.695690816294746E-3</v>
      </c>
      <c r="N24" s="45">
        <f t="shared" si="35"/>
        <v>6.6840634080004907E-3</v>
      </c>
      <c r="O24" s="45">
        <f t="shared" si="35"/>
        <v>9.1480460170021496E-3</v>
      </c>
      <c r="P24" s="45">
        <f t="shared" ref="P24:Q24" si="36">+P12/P$14</f>
        <v>1.1107288396591685E-2</v>
      </c>
      <c r="Q24" s="45">
        <f t="shared" si="36"/>
        <v>1.4482784863518899E-2</v>
      </c>
      <c r="R24" s="45">
        <f t="shared" ref="R24" si="37">+R12/R$14</f>
        <v>1.5412445832059016E-2</v>
      </c>
      <c r="T24" s="45">
        <f t="shared" si="9"/>
        <v>0</v>
      </c>
      <c r="U24" s="45">
        <f t="shared" si="9"/>
        <v>0</v>
      </c>
      <c r="V24" s="45">
        <f t="shared" si="9"/>
        <v>5.695690816294746E-3</v>
      </c>
      <c r="W24" s="45">
        <f t="shared" ref="W24" si="38">+W12/W$14</f>
        <v>1.4482784863518899E-2</v>
      </c>
    </row>
    <row r="25" spans="1:30" ht="17.25" customHeight="1">
      <c r="A25" s="27" t="str">
        <f t="shared" si="5"/>
        <v>Other</v>
      </c>
      <c r="B25" s="45">
        <f t="shared" ref="B25:O25" si="39">+B13/B$14</f>
        <v>3.0967719771993321E-2</v>
      </c>
      <c r="C25" s="45">
        <f t="shared" si="39"/>
        <v>2.6408896729210509E-2</v>
      </c>
      <c r="D25" s="45">
        <f t="shared" si="39"/>
        <v>2.655031563312291E-2</v>
      </c>
      <c r="E25" s="46">
        <f t="shared" si="39"/>
        <v>2.5148478099480325E-2</v>
      </c>
      <c r="F25" s="45">
        <f t="shared" si="39"/>
        <v>2.2365285562425237E-2</v>
      </c>
      <c r="G25" s="45">
        <f t="shared" si="39"/>
        <v>1.9296377045622724E-2</v>
      </c>
      <c r="H25" s="45">
        <f t="shared" si="39"/>
        <v>1.6453169946852048E-2</v>
      </c>
      <c r="I25" s="46">
        <f t="shared" si="39"/>
        <v>5.6599870146355015E-2</v>
      </c>
      <c r="J25" s="45">
        <f t="shared" si="39"/>
        <v>5.1084594818851733E-2</v>
      </c>
      <c r="K25" s="45">
        <f t="shared" si="39"/>
        <v>4.6093134790749293E-2</v>
      </c>
      <c r="L25" s="45">
        <f t="shared" si="39"/>
        <v>4.0885097686855137E-2</v>
      </c>
      <c r="M25" s="46">
        <f t="shared" si="39"/>
        <v>3.609690038217582E-2</v>
      </c>
      <c r="N25" s="45">
        <f t="shared" si="39"/>
        <v>3.4640903858861295E-2</v>
      </c>
      <c r="O25" s="45">
        <f t="shared" si="39"/>
        <v>3.147931637743142E-2</v>
      </c>
      <c r="P25" s="45">
        <f t="shared" ref="P25:Q25" si="40">+P13/P$14</f>
        <v>2.9779175042702322E-2</v>
      </c>
      <c r="Q25" s="45">
        <f t="shared" si="40"/>
        <v>2.6976228051948829E-2</v>
      </c>
      <c r="R25" s="45">
        <f t="shared" ref="R25" si="41">+R13/R$14</f>
        <v>2.4581357899889755E-2</v>
      </c>
      <c r="T25" s="45">
        <f t="shared" si="9"/>
        <v>2.5148478099480325E-2</v>
      </c>
      <c r="U25" s="45">
        <f t="shared" si="9"/>
        <v>5.6599870146355015E-2</v>
      </c>
      <c r="V25" s="45">
        <f t="shared" si="9"/>
        <v>3.609690038217582E-2</v>
      </c>
      <c r="W25" s="45">
        <f t="shared" ref="W25" si="42">+W13/W$14</f>
        <v>2.6976228051948829E-2</v>
      </c>
      <c r="Z25" s="42"/>
    </row>
    <row r="26" spans="1:30" ht="17.25" customHeight="1">
      <c r="A26" s="28" t="str">
        <f t="shared" si="5"/>
        <v xml:space="preserve">Total Retail </v>
      </c>
      <c r="B26" s="48">
        <f t="shared" ref="B26:O26" si="43">+B14/B$14</f>
        <v>1</v>
      </c>
      <c r="C26" s="48">
        <f t="shared" si="43"/>
        <v>1</v>
      </c>
      <c r="D26" s="48">
        <f t="shared" si="43"/>
        <v>1</v>
      </c>
      <c r="E26" s="49">
        <f t="shared" si="43"/>
        <v>1</v>
      </c>
      <c r="F26" s="48">
        <f t="shared" si="43"/>
        <v>1</v>
      </c>
      <c r="G26" s="48">
        <f t="shared" si="43"/>
        <v>1</v>
      </c>
      <c r="H26" s="48">
        <f t="shared" si="43"/>
        <v>1</v>
      </c>
      <c r="I26" s="49">
        <f t="shared" si="43"/>
        <v>1</v>
      </c>
      <c r="J26" s="48">
        <f t="shared" si="43"/>
        <v>1</v>
      </c>
      <c r="K26" s="48">
        <f t="shared" si="43"/>
        <v>1</v>
      </c>
      <c r="L26" s="48">
        <f t="shared" si="43"/>
        <v>1</v>
      </c>
      <c r="M26" s="49">
        <f t="shared" si="43"/>
        <v>1</v>
      </c>
      <c r="N26" s="48">
        <f t="shared" si="43"/>
        <v>1</v>
      </c>
      <c r="O26" s="48">
        <f t="shared" si="43"/>
        <v>1</v>
      </c>
      <c r="P26" s="48">
        <f t="shared" ref="P26:Q26" si="44">+P14/P$14</f>
        <v>1</v>
      </c>
      <c r="Q26" s="48">
        <f t="shared" si="44"/>
        <v>1</v>
      </c>
      <c r="R26" s="48">
        <f t="shared" ref="R26" si="45">+R14/R$14</f>
        <v>1</v>
      </c>
      <c r="S26" s="50"/>
      <c r="T26" s="48">
        <f t="shared" si="9"/>
        <v>1</v>
      </c>
      <c r="U26" s="48">
        <f t="shared" si="9"/>
        <v>1</v>
      </c>
      <c r="V26" s="48">
        <f t="shared" si="9"/>
        <v>1</v>
      </c>
      <c r="W26" s="48">
        <f t="shared" ref="W26" si="46">+W14/W$14</f>
        <v>1</v>
      </c>
      <c r="Z26" s="130"/>
      <c r="AA26" s="130"/>
    </row>
    <row r="27" spans="1:30" ht="17.25" customHeight="1">
      <c r="A27" s="27"/>
      <c r="B27" s="9"/>
      <c r="C27" s="9"/>
      <c r="D27" s="9"/>
      <c r="E27" s="51"/>
      <c r="F27" s="9"/>
      <c r="G27" s="9"/>
      <c r="H27" s="9"/>
      <c r="I27" s="51"/>
      <c r="J27" s="9"/>
      <c r="K27" s="9"/>
      <c r="L27" s="9"/>
      <c r="M27" s="51"/>
    </row>
    <row r="28" spans="1:30" ht="17.25" customHeight="1">
      <c r="A28" s="23" t="s">
        <v>81</v>
      </c>
      <c r="B28" s="23"/>
      <c r="C28" s="23"/>
      <c r="D28" s="23"/>
      <c r="E28" s="44"/>
      <c r="F28" s="23"/>
      <c r="G28" s="23"/>
      <c r="H28" s="23"/>
      <c r="I28" s="44"/>
      <c r="J28" s="23"/>
      <c r="K28" s="23"/>
      <c r="L28" s="23"/>
      <c r="M28" s="44"/>
      <c r="N28" s="23"/>
      <c r="O28" s="23"/>
      <c r="P28" s="23"/>
      <c r="Q28" s="23"/>
      <c r="R28" s="23"/>
      <c r="S28" s="23"/>
      <c r="T28" s="23"/>
      <c r="U28" s="23"/>
      <c r="V28" s="23"/>
      <c r="W28" s="23"/>
      <c r="Z28" s="50"/>
    </row>
    <row r="29" spans="1:30" ht="17.25" customHeight="1">
      <c r="A29" s="27" t="s">
        <v>82</v>
      </c>
      <c r="B29" s="42">
        <v>0</v>
      </c>
      <c r="C29" s="42">
        <v>0</v>
      </c>
      <c r="D29" s="42">
        <v>0</v>
      </c>
      <c r="E29" s="53">
        <v>0</v>
      </c>
      <c r="F29" s="42">
        <v>0</v>
      </c>
      <c r="G29" s="42">
        <v>25</v>
      </c>
      <c r="H29" s="42">
        <v>696.6</v>
      </c>
      <c r="I29" s="53">
        <v>1296</v>
      </c>
      <c r="J29" s="42">
        <v>1428</v>
      </c>
      <c r="K29" s="42">
        <v>2593</v>
      </c>
      <c r="L29" s="42">
        <v>3468.0776806484296</v>
      </c>
      <c r="M29" s="53">
        <v>4243.1349863880314</v>
      </c>
      <c r="N29" s="42">
        <v>4915.1690070920904</v>
      </c>
      <c r="O29" s="42">
        <v>5900.8240961045567</v>
      </c>
      <c r="P29" s="42">
        <v>6744.1078936123185</v>
      </c>
      <c r="Q29" s="42">
        <v>6679.571024634125</v>
      </c>
      <c r="R29" s="42">
        <v>7763.9390324053684</v>
      </c>
      <c r="S29" s="42"/>
      <c r="T29" s="42">
        <f>E29</f>
        <v>0</v>
      </c>
      <c r="U29" s="42">
        <f>I29</f>
        <v>1296</v>
      </c>
      <c r="V29" s="42">
        <f>M29</f>
        <v>4243.1349863880314</v>
      </c>
      <c r="W29" s="42">
        <f>Q29</f>
        <v>6679.571024634125</v>
      </c>
    </row>
    <row r="30" spans="1:30" ht="17.25" customHeight="1">
      <c r="A30" s="27" t="s">
        <v>83</v>
      </c>
      <c r="B30" s="42">
        <v>0</v>
      </c>
      <c r="C30" s="42">
        <v>50.004934274154508</v>
      </c>
      <c r="D30" s="42">
        <v>199</v>
      </c>
      <c r="E30" s="53">
        <v>458</v>
      </c>
      <c r="F30" s="42">
        <v>669</v>
      </c>
      <c r="G30" s="42">
        <v>804</v>
      </c>
      <c r="H30" s="42">
        <v>1173.7</v>
      </c>
      <c r="I30" s="53">
        <v>1496</v>
      </c>
      <c r="J30" s="42">
        <v>1617</v>
      </c>
      <c r="K30" s="42">
        <v>1908</v>
      </c>
      <c r="L30" s="42">
        <v>2093.7345748176594</v>
      </c>
      <c r="M30" s="53">
        <v>2103.4473483043162</v>
      </c>
      <c r="N30" s="42">
        <v>2155.5635201351351</v>
      </c>
      <c r="O30" s="42">
        <v>1988.2606901144698</v>
      </c>
      <c r="P30" s="42">
        <v>2171.6999999999998</v>
      </c>
      <c r="Q30" s="42">
        <v>2437.27</v>
      </c>
      <c r="R30" s="42">
        <v>2661.22</v>
      </c>
      <c r="S30" s="42"/>
      <c r="T30" s="42">
        <f>E30</f>
        <v>458</v>
      </c>
      <c r="U30" s="42">
        <f>I30</f>
        <v>1496</v>
      </c>
      <c r="V30" s="42">
        <f>M30</f>
        <v>2103.4473483043162</v>
      </c>
      <c r="W30" s="42">
        <f t="shared" ref="W30:W31" si="47">Q30</f>
        <v>2437.27</v>
      </c>
      <c r="Z30" s="42"/>
    </row>
    <row r="31" spans="1:30" ht="17.25" customHeight="1">
      <c r="A31" s="28" t="s">
        <v>84</v>
      </c>
      <c r="B31" s="40">
        <f t="shared" ref="B31:R31" si="48">B29+B30</f>
        <v>0</v>
      </c>
      <c r="C31" s="40">
        <f t="shared" si="48"/>
        <v>50.004934274154508</v>
      </c>
      <c r="D31" s="40">
        <f t="shared" si="48"/>
        <v>199</v>
      </c>
      <c r="E31" s="41">
        <f t="shared" si="48"/>
        <v>458</v>
      </c>
      <c r="F31" s="40">
        <f t="shared" si="48"/>
        <v>669</v>
      </c>
      <c r="G31" s="40">
        <f t="shared" si="48"/>
        <v>829</v>
      </c>
      <c r="H31" s="40">
        <f t="shared" si="48"/>
        <v>1870.3000000000002</v>
      </c>
      <c r="I31" s="41">
        <f t="shared" si="48"/>
        <v>2792</v>
      </c>
      <c r="J31" s="40">
        <f t="shared" si="48"/>
        <v>3045</v>
      </c>
      <c r="K31" s="40">
        <f t="shared" si="48"/>
        <v>4501</v>
      </c>
      <c r="L31" s="40">
        <f t="shared" si="48"/>
        <v>5561.8122554660895</v>
      </c>
      <c r="M31" s="41">
        <f t="shared" si="48"/>
        <v>6346.582334692348</v>
      </c>
      <c r="N31" s="40">
        <f t="shared" si="48"/>
        <v>7070.7325272272255</v>
      </c>
      <c r="O31" s="40">
        <f t="shared" si="48"/>
        <v>7889.0847862190267</v>
      </c>
      <c r="P31" s="40">
        <f t="shared" si="48"/>
        <v>8915.8078936123184</v>
      </c>
      <c r="Q31" s="40">
        <f t="shared" si="48"/>
        <v>9116.8410246341246</v>
      </c>
      <c r="R31" s="40">
        <f t="shared" si="48"/>
        <v>10425.159032405369</v>
      </c>
      <c r="S31" s="130"/>
      <c r="T31" s="40">
        <f>E31</f>
        <v>458</v>
      </c>
      <c r="U31" s="40">
        <f>I31</f>
        <v>2792</v>
      </c>
      <c r="V31" s="40">
        <f>M31</f>
        <v>6346.582334692348</v>
      </c>
      <c r="W31" s="40">
        <f t="shared" si="47"/>
        <v>9116.8410246341246</v>
      </c>
      <c r="Z31" s="130"/>
    </row>
    <row r="32" spans="1:30" ht="17.25" customHeight="1">
      <c r="A32" s="28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130"/>
      <c r="T32" s="40"/>
      <c r="U32" s="40"/>
      <c r="V32" s="40"/>
      <c r="W32" s="40"/>
      <c r="Z32" s="130"/>
    </row>
    <row r="33" spans="1:27" ht="17.25" customHeight="1">
      <c r="A33" s="64" t="s">
        <v>85</v>
      </c>
      <c r="B33" s="64"/>
      <c r="C33" s="64"/>
      <c r="D33" s="64"/>
      <c r="E33" s="122"/>
      <c r="F33" s="64"/>
      <c r="G33" s="64"/>
      <c r="H33" s="64"/>
      <c r="I33" s="122"/>
      <c r="J33" s="64"/>
      <c r="K33" s="64"/>
      <c r="L33" s="64"/>
      <c r="M33" s="122"/>
      <c r="N33" s="64"/>
      <c r="O33" s="64"/>
      <c r="P33" s="64"/>
      <c r="Q33" s="64"/>
      <c r="R33" s="64"/>
      <c r="S33" s="64"/>
      <c r="T33" s="64"/>
      <c r="U33" s="64"/>
      <c r="V33" s="64"/>
      <c r="W33" s="64"/>
      <c r="Z33" s="42"/>
    </row>
    <row r="34" spans="1:27" ht="17.25" customHeight="1">
      <c r="A34" s="27" t="str">
        <f>A29</f>
        <v>Real estate</v>
      </c>
      <c r="B34" s="50"/>
      <c r="C34" s="50">
        <f t="shared" ref="C34:O34" si="49">C29/C31</f>
        <v>0</v>
      </c>
      <c r="D34" s="50">
        <f t="shared" si="49"/>
        <v>0</v>
      </c>
      <c r="E34" s="50">
        <f t="shared" si="49"/>
        <v>0</v>
      </c>
      <c r="F34" s="50">
        <f t="shared" si="49"/>
        <v>0</v>
      </c>
      <c r="G34" s="50">
        <f t="shared" si="49"/>
        <v>3.0156815440289506E-2</v>
      </c>
      <c r="H34" s="50">
        <f t="shared" si="49"/>
        <v>0.37245361706678071</v>
      </c>
      <c r="I34" s="50">
        <f t="shared" si="49"/>
        <v>0.46418338108882523</v>
      </c>
      <c r="J34" s="50">
        <f t="shared" si="49"/>
        <v>0.4689655172413793</v>
      </c>
      <c r="K34" s="50">
        <f t="shared" si="49"/>
        <v>0.57609420128860256</v>
      </c>
      <c r="L34" s="50">
        <f t="shared" si="49"/>
        <v>0.62355173482169235</v>
      </c>
      <c r="M34" s="50">
        <f t="shared" si="49"/>
        <v>0.66857006852235512</v>
      </c>
      <c r="N34" s="50">
        <f t="shared" si="49"/>
        <v>0.69514282829470353</v>
      </c>
      <c r="O34" s="50">
        <f t="shared" si="49"/>
        <v>0.74797321311749054</v>
      </c>
      <c r="P34" s="50">
        <f t="shared" ref="P34:Q34" si="50">P29/P31</f>
        <v>0.75642140051538098</v>
      </c>
      <c r="Q34" s="50">
        <f t="shared" si="50"/>
        <v>0.73266288252538536</v>
      </c>
      <c r="R34" s="50">
        <f t="shared" ref="R34" si="51">R29/R31</f>
        <v>0.7447309924263108</v>
      </c>
      <c r="T34" s="50">
        <f>T29/T31</f>
        <v>0</v>
      </c>
      <c r="U34" s="50">
        <f>U29/U31</f>
        <v>0.46418338108882523</v>
      </c>
      <c r="V34" s="50">
        <f>V29/V31</f>
        <v>0.66857006852235512</v>
      </c>
      <c r="W34" s="50">
        <f>W29/W31</f>
        <v>0.73266288252538536</v>
      </c>
      <c r="Z34" s="130"/>
    </row>
    <row r="35" spans="1:27" ht="17.25" customHeight="1">
      <c r="A35" s="27" t="str">
        <f>A30</f>
        <v>CMML</v>
      </c>
      <c r="B35" s="50"/>
      <c r="C35" s="50">
        <f t="shared" ref="C35:O35" si="52">C30/C31</f>
        <v>1</v>
      </c>
      <c r="D35" s="50">
        <f t="shared" si="52"/>
        <v>1</v>
      </c>
      <c r="E35" s="50">
        <f t="shared" si="52"/>
        <v>1</v>
      </c>
      <c r="F35" s="50">
        <f t="shared" si="52"/>
        <v>1</v>
      </c>
      <c r="G35" s="50">
        <f t="shared" si="52"/>
        <v>0.96984318455971052</v>
      </c>
      <c r="H35" s="50">
        <f t="shared" si="52"/>
        <v>0.62754638293321918</v>
      </c>
      <c r="I35" s="50">
        <f t="shared" si="52"/>
        <v>0.53581661891117482</v>
      </c>
      <c r="J35" s="50">
        <f t="shared" si="52"/>
        <v>0.53103448275862064</v>
      </c>
      <c r="K35" s="50">
        <f t="shared" si="52"/>
        <v>0.42390579871139744</v>
      </c>
      <c r="L35" s="50">
        <f t="shared" si="52"/>
        <v>0.3764482651783076</v>
      </c>
      <c r="M35" s="50">
        <f t="shared" si="52"/>
        <v>0.33142993147764482</v>
      </c>
      <c r="N35" s="50">
        <f t="shared" si="52"/>
        <v>0.30485717170529647</v>
      </c>
      <c r="O35" s="50">
        <f t="shared" si="52"/>
        <v>0.2520267868825094</v>
      </c>
      <c r="P35" s="50">
        <f t="shared" ref="P35:Q35" si="53">P30/P31</f>
        <v>0.24357859948461905</v>
      </c>
      <c r="Q35" s="50">
        <f t="shared" si="53"/>
        <v>0.26733711747461475</v>
      </c>
      <c r="R35" s="50">
        <f t="shared" ref="R35" si="54">R30/R31</f>
        <v>0.25526900757368914</v>
      </c>
      <c r="T35" s="50">
        <f>T30/T31</f>
        <v>1</v>
      </c>
      <c r="U35" s="50">
        <f>U30/U31</f>
        <v>0.53581661891117482</v>
      </c>
      <c r="V35" s="50">
        <f>V30/V31</f>
        <v>0.33142993147764482</v>
      </c>
      <c r="W35" s="50">
        <f>W30/W31</f>
        <v>0.26733711747461475</v>
      </c>
      <c r="Z35" s="130"/>
    </row>
    <row r="36" spans="1:27" s="43" customFormat="1" ht="17.25" customHeight="1">
      <c r="A36" s="28" t="str">
        <f>A31</f>
        <v>Total Wholesale 2.0</v>
      </c>
      <c r="B36" s="48"/>
      <c r="C36" s="48">
        <f t="shared" ref="C36:O36" si="55">SUM(C34:C35)</f>
        <v>1</v>
      </c>
      <c r="D36" s="48">
        <f t="shared" si="55"/>
        <v>1</v>
      </c>
      <c r="E36" s="48">
        <f t="shared" si="55"/>
        <v>1</v>
      </c>
      <c r="F36" s="48">
        <f t="shared" si="55"/>
        <v>1</v>
      </c>
      <c r="G36" s="48">
        <f t="shared" si="55"/>
        <v>1</v>
      </c>
      <c r="H36" s="48">
        <f t="shared" si="55"/>
        <v>0.99999999999999989</v>
      </c>
      <c r="I36" s="48">
        <f t="shared" si="55"/>
        <v>1</v>
      </c>
      <c r="J36" s="48">
        <f t="shared" si="55"/>
        <v>1</v>
      </c>
      <c r="K36" s="48">
        <f t="shared" si="55"/>
        <v>1</v>
      </c>
      <c r="L36" s="48">
        <f t="shared" si="55"/>
        <v>1</v>
      </c>
      <c r="M36" s="48">
        <f t="shared" si="55"/>
        <v>1</v>
      </c>
      <c r="N36" s="48">
        <f t="shared" si="55"/>
        <v>1</v>
      </c>
      <c r="O36" s="48">
        <f t="shared" si="55"/>
        <v>1</v>
      </c>
      <c r="P36" s="48">
        <f t="shared" ref="P36:Q36" si="56">SUM(P34:P35)</f>
        <v>1</v>
      </c>
      <c r="Q36" s="48">
        <f t="shared" si="56"/>
        <v>1</v>
      </c>
      <c r="R36" s="48">
        <f t="shared" ref="R36" si="57">SUM(R34:R35)</f>
        <v>1</v>
      </c>
      <c r="T36" s="48">
        <f>SUM(T34:T35)</f>
        <v>1</v>
      </c>
      <c r="U36" s="48">
        <f>SUM(U34:U35)</f>
        <v>1</v>
      </c>
      <c r="V36" s="48">
        <f>SUM(V34:V35)</f>
        <v>1</v>
      </c>
      <c r="W36" s="48">
        <f>SUM(W34:W35)</f>
        <v>1</v>
      </c>
      <c r="Y36" s="10"/>
      <c r="Z36" s="130"/>
    </row>
    <row r="37" spans="1:27" ht="17.25" customHeight="1">
      <c r="A37" s="27"/>
      <c r="B37" s="45"/>
      <c r="C37" s="45"/>
      <c r="D37" s="45"/>
      <c r="E37" s="85"/>
      <c r="F37" s="45"/>
      <c r="G37" s="45"/>
      <c r="H37" s="45"/>
      <c r="I37" s="85"/>
      <c r="J37" s="45"/>
      <c r="K37" s="45"/>
      <c r="L37" s="45"/>
      <c r="M37" s="85"/>
      <c r="N37" s="85"/>
      <c r="O37" s="85"/>
      <c r="P37" s="85"/>
      <c r="Q37" s="85"/>
      <c r="R37" s="85"/>
      <c r="S37" s="130"/>
      <c r="T37" s="45"/>
      <c r="U37" s="45"/>
      <c r="V37" s="45"/>
      <c r="W37" s="45"/>
      <c r="X37" s="129"/>
      <c r="Y37" s="121"/>
      <c r="Z37" s="151"/>
    </row>
    <row r="38" spans="1:27" ht="17.25" customHeight="1">
      <c r="A38" s="23" t="s">
        <v>86</v>
      </c>
      <c r="B38" s="23"/>
      <c r="C38" s="23"/>
      <c r="D38" s="23"/>
      <c r="E38" s="44"/>
      <c r="F38" s="23"/>
      <c r="G38" s="23"/>
      <c r="H38" s="23"/>
      <c r="I38" s="44"/>
      <c r="J38" s="23"/>
      <c r="K38" s="23"/>
      <c r="L38" s="23"/>
      <c r="M38" s="44"/>
      <c r="N38" s="23"/>
      <c r="O38" s="23"/>
      <c r="P38" s="23"/>
      <c r="Q38" s="23"/>
      <c r="R38" s="23"/>
      <c r="S38" s="23"/>
      <c r="T38" s="23"/>
      <c r="U38" s="23"/>
      <c r="V38" s="23"/>
      <c r="W38" s="23"/>
      <c r="Y38" s="159"/>
      <c r="Z38" s="130"/>
    </row>
    <row r="39" spans="1:27" ht="17.25" customHeight="1">
      <c r="A39" s="52" t="s">
        <v>87</v>
      </c>
      <c r="B39" s="9"/>
      <c r="C39" s="9"/>
      <c r="D39" s="9"/>
      <c r="E39" s="51"/>
      <c r="F39" s="9"/>
      <c r="G39" s="9"/>
      <c r="H39" s="9"/>
      <c r="I39" s="51"/>
      <c r="J39" s="9"/>
      <c r="K39" s="9"/>
      <c r="L39" s="9"/>
      <c r="M39" s="51"/>
      <c r="O39" s="9"/>
      <c r="P39" s="9"/>
      <c r="Q39" s="9"/>
      <c r="R39" s="9"/>
    </row>
    <row r="40" spans="1:27" ht="17.25" customHeight="1">
      <c r="A40" s="123" t="s">
        <v>88</v>
      </c>
      <c r="B40" s="9"/>
      <c r="C40" s="9"/>
      <c r="D40" s="9"/>
      <c r="E40" s="51"/>
      <c r="F40" s="9"/>
      <c r="G40" s="9"/>
      <c r="H40" s="9"/>
      <c r="I40" s="51"/>
      <c r="J40" s="9"/>
      <c r="K40" s="9"/>
      <c r="L40" s="9"/>
      <c r="M40" s="51"/>
      <c r="N40" s="9"/>
      <c r="O40" s="9"/>
      <c r="P40" s="9"/>
      <c r="Q40" s="9"/>
      <c r="R40" s="9"/>
    </row>
    <row r="41" spans="1:27" ht="17.25" customHeight="1">
      <c r="A41" s="27" t="s">
        <v>89</v>
      </c>
      <c r="B41" s="42">
        <v>33570.048999999999</v>
      </c>
      <c r="C41" s="42">
        <f>34536.453642631</f>
        <v>34536.453642631001</v>
      </c>
      <c r="D41" s="42">
        <f>34113.8113448237</f>
        <v>34113.811344823698</v>
      </c>
      <c r="E41" s="53">
        <v>32469.091681064179</v>
      </c>
      <c r="F41" s="42">
        <v>30709.802974481001</v>
      </c>
      <c r="G41" s="42">
        <v>21759.926730963351</v>
      </c>
      <c r="H41" s="42">
        <v>16911.753112709001</v>
      </c>
      <c r="I41" s="53">
        <v>13480.412123509002</v>
      </c>
      <c r="J41" s="42">
        <v>11479.699251517286</v>
      </c>
      <c r="K41" s="42">
        <v>9518.7125374172938</v>
      </c>
      <c r="L41" s="42">
        <v>7196.8</v>
      </c>
      <c r="M41" s="53">
        <v>4000.1</v>
      </c>
      <c r="N41" s="42">
        <v>3490.2965401769102</v>
      </c>
      <c r="O41" s="42">
        <v>2808.6054702621168</v>
      </c>
      <c r="P41" s="42">
        <v>2351</v>
      </c>
      <c r="Q41" s="42">
        <v>1994.2287429599446</v>
      </c>
      <c r="R41" s="42">
        <v>1785.0396171313496</v>
      </c>
      <c r="S41" s="42"/>
      <c r="T41" s="42">
        <f>E41</f>
        <v>32469.091681064179</v>
      </c>
      <c r="U41" s="42">
        <f>I41</f>
        <v>13480.412123509002</v>
      </c>
      <c r="V41" s="42">
        <f t="shared" ref="V41:V47" si="58">M41</f>
        <v>4000.1</v>
      </c>
      <c r="W41" s="42">
        <f>Q41</f>
        <v>1994.2287429599446</v>
      </c>
    </row>
    <row r="42" spans="1:27" ht="17.25" customHeight="1">
      <c r="A42" s="27" t="s">
        <v>90</v>
      </c>
      <c r="B42" s="42">
        <v>3130.15</v>
      </c>
      <c r="C42" s="42">
        <v>3436.7475548797652</v>
      </c>
      <c r="D42" s="42">
        <v>3816.547</v>
      </c>
      <c r="E42" s="53">
        <v>3835.9083189358225</v>
      </c>
      <c r="F42" s="42">
        <v>3806.1970255189999</v>
      </c>
      <c r="G42" s="42">
        <v>3940.0732690366503</v>
      </c>
      <c r="H42" s="42">
        <v>4087.6968872910002</v>
      </c>
      <c r="I42" s="53">
        <v>4229.1878764909998</v>
      </c>
      <c r="J42" s="42">
        <v>3613.9121590000004</v>
      </c>
      <c r="K42" s="42">
        <v>3594.5232535</v>
      </c>
      <c r="L42" s="42">
        <v>22.3</v>
      </c>
      <c r="M42" s="53">
        <v>1067.2</v>
      </c>
      <c r="N42" s="108">
        <v>1022.28906428983</v>
      </c>
      <c r="O42" s="108">
        <v>999.19306428982998</v>
      </c>
      <c r="P42" s="108">
        <v>825</v>
      </c>
      <c r="Q42" s="108">
        <v>391.72607198983019</v>
      </c>
      <c r="R42" s="108">
        <v>391.72607198983002</v>
      </c>
      <c r="S42" s="42"/>
      <c r="T42" s="42">
        <f>E42</f>
        <v>3835.9083189358225</v>
      </c>
      <c r="U42" s="42">
        <f>I42</f>
        <v>4229.1878764909998</v>
      </c>
      <c r="V42" s="42">
        <f>M42</f>
        <v>1067.2</v>
      </c>
      <c r="W42" s="42">
        <f t="shared" ref="W42:W49" si="59">Q42</f>
        <v>391.72607198983019</v>
      </c>
      <c r="Y42" s="85"/>
      <c r="Z42" s="85"/>
      <c r="AA42" s="85"/>
    </row>
    <row r="43" spans="1:27" ht="17.25" customHeight="1">
      <c r="A43" s="27" t="s">
        <v>91</v>
      </c>
      <c r="B43" s="42">
        <v>1297</v>
      </c>
      <c r="C43" s="42">
        <v>1334</v>
      </c>
      <c r="D43" s="42">
        <v>1335.308</v>
      </c>
      <c r="E43" s="53">
        <v>1335</v>
      </c>
      <c r="F43" s="42">
        <v>1335</v>
      </c>
      <c r="G43" s="42">
        <v>1335</v>
      </c>
      <c r="H43" s="42">
        <v>2953.3</v>
      </c>
      <c r="I43" s="53">
        <v>2952.4</v>
      </c>
      <c r="J43" s="42">
        <v>2952.4</v>
      </c>
      <c r="K43" s="42">
        <v>3328.8183196</v>
      </c>
      <c r="L43" s="42">
        <v>3326.9</v>
      </c>
      <c r="M43" s="53">
        <v>1962.4</v>
      </c>
      <c r="N43" s="42">
        <v>1715.4081424850001</v>
      </c>
      <c r="O43" s="42">
        <v>1555.5</v>
      </c>
      <c r="P43" s="42">
        <v>1423</v>
      </c>
      <c r="Q43" s="42">
        <v>1338.75</v>
      </c>
      <c r="R43" s="42">
        <v>1202.55</v>
      </c>
      <c r="S43" s="42"/>
      <c r="T43" s="42">
        <f>E43</f>
        <v>1335</v>
      </c>
      <c r="U43" s="42">
        <f>I43</f>
        <v>2952.4</v>
      </c>
      <c r="V43" s="42">
        <f>M43</f>
        <v>1962.4</v>
      </c>
      <c r="W43" s="42">
        <f t="shared" si="59"/>
        <v>1338.75</v>
      </c>
      <c r="Y43" s="85"/>
      <c r="Z43" s="85"/>
      <c r="AA43" s="85"/>
    </row>
    <row r="44" spans="1:27" ht="17.25" customHeight="1">
      <c r="A44" s="27" t="s">
        <v>92</v>
      </c>
      <c r="B44" s="42">
        <v>0</v>
      </c>
      <c r="C44" s="42">
        <v>0</v>
      </c>
      <c r="D44" s="42">
        <v>0</v>
      </c>
      <c r="E44" s="53">
        <v>0</v>
      </c>
      <c r="F44" s="42">
        <v>0</v>
      </c>
      <c r="G44" s="42">
        <v>0</v>
      </c>
      <c r="H44" s="42">
        <v>780.25</v>
      </c>
      <c r="I44" s="53">
        <v>2017</v>
      </c>
      <c r="J44" s="42">
        <v>3754.9885894827103</v>
      </c>
      <c r="K44" s="42">
        <v>3258.9458894827098</v>
      </c>
      <c r="L44" s="42">
        <v>3426</v>
      </c>
      <c r="M44" s="53">
        <v>3268.3</v>
      </c>
      <c r="N44" s="42">
        <v>2971.4872835877095</v>
      </c>
      <c r="O44" s="42">
        <v>2703.3411628879999</v>
      </c>
      <c r="P44" s="42">
        <v>2258</v>
      </c>
      <c r="Q44" s="42">
        <v>1954.795303698</v>
      </c>
      <c r="R44" s="42">
        <v>1925.8715772979999</v>
      </c>
      <c r="S44" s="42"/>
      <c r="T44" s="42">
        <f>E44</f>
        <v>0</v>
      </c>
      <c r="U44" s="42">
        <f>I44</f>
        <v>2017</v>
      </c>
      <c r="V44" s="42">
        <f>M44</f>
        <v>3268.3</v>
      </c>
      <c r="W44" s="42">
        <f t="shared" si="59"/>
        <v>1954.795303698</v>
      </c>
      <c r="Y44" s="85"/>
      <c r="Z44" s="85"/>
      <c r="AA44" s="85"/>
    </row>
    <row r="45" spans="1:27" ht="17.25" customHeight="1">
      <c r="A45" s="30"/>
      <c r="B45" s="42"/>
      <c r="C45" s="42"/>
      <c r="D45" s="42"/>
      <c r="E45" s="53"/>
      <c r="F45" s="42"/>
      <c r="G45" s="42"/>
      <c r="H45" s="42"/>
      <c r="I45" s="53"/>
      <c r="J45" s="42"/>
      <c r="K45" s="42"/>
      <c r="L45" s="42"/>
      <c r="M45" s="53"/>
      <c r="N45" s="42"/>
      <c r="O45" s="42"/>
      <c r="P45" s="42"/>
      <c r="Q45" s="42"/>
      <c r="R45" s="42"/>
      <c r="S45" s="42"/>
      <c r="T45" s="42"/>
      <c r="U45" s="42"/>
      <c r="V45" s="42"/>
      <c r="W45" s="42">
        <f t="shared" si="59"/>
        <v>0</v>
      </c>
    </row>
    <row r="46" spans="1:27" ht="17.25" customHeight="1">
      <c r="A46" s="27" t="s">
        <v>93</v>
      </c>
      <c r="B46" s="42">
        <v>2907.6550004916576</v>
      </c>
      <c r="C46" s="42">
        <v>3172.1590680561594</v>
      </c>
      <c r="D46" s="42">
        <v>2789.1290870887897</v>
      </c>
      <c r="E46" s="53">
        <v>3542</v>
      </c>
      <c r="F46" s="42">
        <v>3750</v>
      </c>
      <c r="G46" s="42">
        <v>9208</v>
      </c>
      <c r="H46" s="42">
        <v>6598</v>
      </c>
      <c r="I46" s="53">
        <v>4844</v>
      </c>
      <c r="J46" s="42">
        <v>3335</v>
      </c>
      <c r="K46" s="42">
        <v>3258</v>
      </c>
      <c r="L46" s="42">
        <v>3978.8141897548453</v>
      </c>
      <c r="M46" s="53">
        <v>3475</v>
      </c>
      <c r="N46" s="42">
        <v>2890.31086053641</v>
      </c>
      <c r="O46" s="42">
        <v>2903.7895389918012</v>
      </c>
      <c r="P46" s="42">
        <v>2603.9211869128253</v>
      </c>
      <c r="Q46" s="42">
        <v>378.46568833531467</v>
      </c>
      <c r="R46" s="42">
        <v>224.975837720003</v>
      </c>
      <c r="S46" s="42"/>
      <c r="T46" s="42">
        <f>E46</f>
        <v>3542</v>
      </c>
      <c r="U46" s="42">
        <f>I46</f>
        <v>4844</v>
      </c>
      <c r="V46" s="42">
        <f t="shared" si="58"/>
        <v>3475</v>
      </c>
      <c r="W46" s="42">
        <f t="shared" si="59"/>
        <v>378.46568833531467</v>
      </c>
      <c r="Y46" s="85"/>
      <c r="Z46" s="85"/>
      <c r="AA46" s="85"/>
    </row>
    <row r="47" spans="1:27" ht="17.25" customHeight="1">
      <c r="A47" s="27" t="s">
        <v>94</v>
      </c>
      <c r="B47" s="42">
        <v>1949.2811125708629</v>
      </c>
      <c r="C47" s="42">
        <v>1878.4720425105425</v>
      </c>
      <c r="D47" s="42">
        <v>1994.6128000261563</v>
      </c>
      <c r="E47" s="53">
        <v>1993</v>
      </c>
      <c r="F47" s="42">
        <v>2054</v>
      </c>
      <c r="G47" s="42">
        <v>1836</v>
      </c>
      <c r="H47" s="42">
        <v>3770</v>
      </c>
      <c r="I47" s="53">
        <v>1530</v>
      </c>
      <c r="J47" s="42">
        <v>866</v>
      </c>
      <c r="K47" s="42">
        <v>868</v>
      </c>
      <c r="L47" s="42">
        <v>742.17971464428274</v>
      </c>
      <c r="M47" s="53">
        <v>799</v>
      </c>
      <c r="N47" s="42">
        <v>884.96589705168299</v>
      </c>
      <c r="O47" s="42">
        <v>1095.5961317446213</v>
      </c>
      <c r="P47" s="42">
        <v>892.12115198613367</v>
      </c>
      <c r="Q47" s="42">
        <v>861.92604093193779</v>
      </c>
      <c r="R47" s="42">
        <v>796.353400022095</v>
      </c>
      <c r="S47" s="42"/>
      <c r="T47" s="42">
        <f>E47</f>
        <v>1993</v>
      </c>
      <c r="U47" s="42">
        <f>I47</f>
        <v>1530</v>
      </c>
      <c r="V47" s="42">
        <f t="shared" si="58"/>
        <v>799</v>
      </c>
      <c r="W47" s="42">
        <f t="shared" si="59"/>
        <v>861.92604093193779</v>
      </c>
      <c r="Y47" s="85"/>
      <c r="Z47" s="85"/>
      <c r="AA47" s="85"/>
    </row>
    <row r="48" spans="1:27" ht="17.25" customHeight="1">
      <c r="A48" s="28"/>
      <c r="B48" s="42"/>
      <c r="C48" s="42"/>
      <c r="D48" s="42"/>
      <c r="E48" s="53"/>
      <c r="F48" s="42"/>
      <c r="G48" s="42"/>
      <c r="H48" s="42"/>
      <c r="I48" s="53"/>
      <c r="J48" s="42"/>
      <c r="K48" s="42"/>
      <c r="L48" s="42"/>
      <c r="M48" s="53"/>
      <c r="N48" s="42"/>
      <c r="O48" s="42"/>
      <c r="P48" s="42"/>
      <c r="Q48" s="42"/>
      <c r="R48" s="42"/>
      <c r="S48" s="42"/>
      <c r="T48" s="42"/>
      <c r="U48" s="42"/>
      <c r="V48" s="42"/>
      <c r="W48" s="42">
        <f t="shared" si="59"/>
        <v>0</v>
      </c>
    </row>
    <row r="49" spans="1:26" ht="17.25" customHeight="1">
      <c r="A49" s="28" t="s">
        <v>95</v>
      </c>
      <c r="B49" s="40">
        <f>SUM(B41:B47)</f>
        <v>42854.135113062519</v>
      </c>
      <c r="C49" s="40">
        <f t="shared" ref="C49:M49" si="60">SUM(C41:C47)</f>
        <v>44357.832308077464</v>
      </c>
      <c r="D49" s="40">
        <f t="shared" si="60"/>
        <v>44049.408231938643</v>
      </c>
      <c r="E49" s="40">
        <f t="shared" si="60"/>
        <v>43175</v>
      </c>
      <c r="F49" s="40">
        <f t="shared" si="60"/>
        <v>41655</v>
      </c>
      <c r="G49" s="40">
        <f t="shared" si="60"/>
        <v>38079</v>
      </c>
      <c r="H49" s="40">
        <f t="shared" si="60"/>
        <v>35101</v>
      </c>
      <c r="I49" s="40">
        <f t="shared" si="60"/>
        <v>29053.000000000004</v>
      </c>
      <c r="J49" s="40">
        <f t="shared" si="60"/>
        <v>26001.999999999996</v>
      </c>
      <c r="K49" s="40">
        <f t="shared" si="60"/>
        <v>23827.000000000004</v>
      </c>
      <c r="L49" s="40">
        <f t="shared" si="60"/>
        <v>18692.993904399129</v>
      </c>
      <c r="M49" s="40">
        <f t="shared" si="60"/>
        <v>14572</v>
      </c>
      <c r="N49" s="40">
        <f>SUM(N41:N47)</f>
        <v>12974.757788127543</v>
      </c>
      <c r="O49" s="40">
        <f>SUM(O41:O47)</f>
        <v>12066.02536817637</v>
      </c>
      <c r="P49" s="40">
        <f>SUM(P41:P47)</f>
        <v>10353.042338898958</v>
      </c>
      <c r="Q49" s="40">
        <f>SUM(Q41:Q47)</f>
        <v>6919.891847915027</v>
      </c>
      <c r="R49" s="40">
        <f>SUM(R41:R47)</f>
        <v>6326.5165041612781</v>
      </c>
      <c r="S49" s="40"/>
      <c r="T49" s="40">
        <f>E49</f>
        <v>43175</v>
      </c>
      <c r="U49" s="40">
        <f>I49</f>
        <v>29053.000000000004</v>
      </c>
      <c r="V49" s="40">
        <f>M49</f>
        <v>14572</v>
      </c>
      <c r="W49" s="40">
        <f t="shared" si="59"/>
        <v>6919.891847915027</v>
      </c>
      <c r="X49" s="42"/>
    </row>
    <row r="50" spans="1:26" ht="17.25" customHeight="1">
      <c r="A50" s="28"/>
      <c r="B50" s="42"/>
      <c r="C50" s="42"/>
      <c r="D50" s="42"/>
      <c r="E50" s="42"/>
      <c r="F50" s="42"/>
      <c r="G50" s="42"/>
      <c r="H50" s="42"/>
      <c r="I50" s="130"/>
      <c r="J50" s="42"/>
      <c r="K50" s="42"/>
      <c r="L50" s="42"/>
      <c r="M50" s="130"/>
      <c r="N50" s="42"/>
      <c r="O50" s="42"/>
      <c r="P50" s="130"/>
      <c r="Q50" s="130"/>
      <c r="R50" s="130"/>
      <c r="S50" s="130"/>
      <c r="T50" s="42"/>
      <c r="U50" s="42"/>
      <c r="V50" s="42"/>
      <c r="W50" s="130"/>
    </row>
    <row r="51" spans="1:26" ht="17.25" customHeight="1">
      <c r="A51" s="20" t="s">
        <v>96</v>
      </c>
      <c r="B51" s="124">
        <f>B14+B31+B49</f>
        <v>47180.84416276071</v>
      </c>
      <c r="C51" s="124">
        <f t="shared" ref="C51:R51" si="61">C14+C31+C49</f>
        <v>66985.450420011999</v>
      </c>
      <c r="D51" s="124">
        <f t="shared" si="61"/>
        <v>65792.408231938636</v>
      </c>
      <c r="E51" s="125">
        <f t="shared" si="61"/>
        <v>65185</v>
      </c>
      <c r="F51" s="124">
        <f t="shared" si="61"/>
        <v>64590.895325160491</v>
      </c>
      <c r="G51" s="124">
        <f t="shared" si="61"/>
        <v>63780.495847782528</v>
      </c>
      <c r="H51" s="124">
        <f t="shared" si="61"/>
        <v>64867.093446985527</v>
      </c>
      <c r="I51" s="125">
        <f t="shared" si="61"/>
        <v>63989.366998024998</v>
      </c>
      <c r="J51" s="124">
        <f t="shared" si="61"/>
        <v>64266</v>
      </c>
      <c r="K51" s="124">
        <f t="shared" si="61"/>
        <v>66932</v>
      </c>
      <c r="L51" s="124">
        <f t="shared" si="61"/>
        <v>67282.806159865213</v>
      </c>
      <c r="M51" s="125">
        <f t="shared" si="61"/>
        <v>68845.135076995153</v>
      </c>
      <c r="N51" s="124">
        <f t="shared" si="61"/>
        <v>70575.530780371133</v>
      </c>
      <c r="O51" s="124">
        <f t="shared" si="61"/>
        <v>74691.841672946786</v>
      </c>
      <c r="P51" s="124">
        <f t="shared" si="61"/>
        <v>78362.176427805578</v>
      </c>
      <c r="Q51" s="124">
        <f t="shared" si="61"/>
        <v>80689.216460743148</v>
      </c>
      <c r="R51" s="124">
        <f t="shared" si="61"/>
        <v>85756.264424579524</v>
      </c>
      <c r="S51" s="126"/>
      <c r="T51" s="124">
        <f>T14+T31+T49</f>
        <v>65185</v>
      </c>
      <c r="U51" s="124">
        <f>U14+U31+U49</f>
        <v>63989.366998024998</v>
      </c>
      <c r="V51" s="124">
        <f>V14+V31+V49</f>
        <v>68845.135076995153</v>
      </c>
      <c r="W51" s="124">
        <f>W14+W31+W49</f>
        <v>80689.216460743148</v>
      </c>
      <c r="X51" s="130"/>
      <c r="Y51" s="43"/>
      <c r="Z51" s="146"/>
    </row>
    <row r="52" spans="1:26" ht="17.25" customHeight="1">
      <c r="A52" s="30"/>
      <c r="B52" s="9"/>
      <c r="C52" s="9"/>
      <c r="D52" s="9"/>
      <c r="E52" s="130"/>
      <c r="F52" s="9"/>
      <c r="G52" s="9"/>
      <c r="H52" s="9"/>
      <c r="I52" s="9"/>
      <c r="J52" s="130"/>
      <c r="K52" s="130"/>
      <c r="L52" s="130"/>
      <c r="M52" s="130"/>
      <c r="N52" s="130"/>
      <c r="O52" s="130"/>
      <c r="P52" s="130"/>
      <c r="Q52" s="130"/>
      <c r="R52" s="130"/>
    </row>
    <row r="53" spans="1:26" ht="17.25" customHeight="1">
      <c r="A53" s="20" t="s">
        <v>97</v>
      </c>
      <c r="B53" s="21"/>
      <c r="C53" s="21"/>
      <c r="D53" s="21"/>
      <c r="E53" s="22"/>
      <c r="F53" s="21"/>
      <c r="G53" s="21"/>
      <c r="H53" s="21"/>
      <c r="I53" s="22"/>
      <c r="J53" s="21"/>
      <c r="K53" s="21"/>
      <c r="L53" s="21"/>
      <c r="M53" s="22"/>
      <c r="N53" s="21"/>
      <c r="O53" s="21"/>
      <c r="P53" s="21"/>
      <c r="Q53" s="21"/>
      <c r="R53" s="21"/>
      <c r="S53" s="21"/>
      <c r="T53" s="21"/>
      <c r="U53" s="21"/>
      <c r="V53" s="21"/>
      <c r="W53" s="21"/>
    </row>
    <row r="54" spans="1:26" s="121" customFormat="1" ht="17.25" customHeight="1">
      <c r="A54" s="139" t="s">
        <v>98</v>
      </c>
      <c r="B54" s="141">
        <f t="shared" ref="B54:V54" si="62">+B14/B$51</f>
        <v>9.170478244883154E-2</v>
      </c>
      <c r="C54" s="141">
        <f t="shared" si="62"/>
        <v>0.3370524947745262</v>
      </c>
      <c r="D54" s="141">
        <f t="shared" si="62"/>
        <v>0.3274541938645979</v>
      </c>
      <c r="E54" s="142">
        <f t="shared" si="62"/>
        <v>0.33062821201196596</v>
      </c>
      <c r="F54" s="141">
        <f t="shared" si="62"/>
        <v>0.34473736914569025</v>
      </c>
      <c r="G54" s="141">
        <f t="shared" si="62"/>
        <v>0.3899702490106508</v>
      </c>
      <c r="H54" s="141">
        <f t="shared" si="62"/>
        <v>0.43004537377313135</v>
      </c>
      <c r="I54" s="142">
        <f t="shared" si="62"/>
        <v>0.50233919330718046</v>
      </c>
      <c r="J54" s="141">
        <f t="shared" si="62"/>
        <v>0.54801917032334357</v>
      </c>
      <c r="K54" s="141">
        <f t="shared" si="62"/>
        <v>0.57676447738002745</v>
      </c>
      <c r="L54" s="141">
        <f t="shared" si="62"/>
        <v>0.63950959324979195</v>
      </c>
      <c r="M54" s="142">
        <f t="shared" si="62"/>
        <v>0.69615017370076504</v>
      </c>
      <c r="N54" s="141">
        <f t="shared" si="62"/>
        <v>0.71597110083754489</v>
      </c>
      <c r="O54" s="141">
        <f t="shared" si="62"/>
        <v>0.73283413947974607</v>
      </c>
      <c r="P54" s="141">
        <f t="shared" ref="P54:Q54" si="63">+P14/P$51</f>
        <v>0.75410521873057579</v>
      </c>
      <c r="Q54" s="141">
        <f t="shared" si="63"/>
        <v>0.80125308466278966</v>
      </c>
      <c r="R54" s="141">
        <f t="shared" ref="R54" si="64">+R14/R$51</f>
        <v>0.80465945375571568</v>
      </c>
      <c r="S54" s="141"/>
      <c r="T54" s="141">
        <f t="shared" si="62"/>
        <v>0.33062821201196596</v>
      </c>
      <c r="U54" s="141">
        <f t="shared" si="62"/>
        <v>0.50233919330718046</v>
      </c>
      <c r="V54" s="141">
        <f t="shared" si="62"/>
        <v>0.69615017370076504</v>
      </c>
      <c r="W54" s="141">
        <f t="shared" ref="W54" si="65">+W14/W$51</f>
        <v>0.80125308466278966</v>
      </c>
    </row>
    <row r="55" spans="1:26" s="121" customFormat="1" ht="17.25" customHeight="1">
      <c r="A55" s="139" t="s">
        <v>99</v>
      </c>
      <c r="B55" s="141">
        <f>(B31+B49)/B$51</f>
        <v>0.90829521755116849</v>
      </c>
      <c r="C55" s="141">
        <f>(C31+C49)/C$51</f>
        <v>0.66294750522547374</v>
      </c>
      <c r="D55" s="141">
        <f t="shared" ref="D55:V55" si="66">(D31+D49)/D$51</f>
        <v>0.67254580613540227</v>
      </c>
      <c r="E55" s="141">
        <f t="shared" si="66"/>
        <v>0.66937178798803409</v>
      </c>
      <c r="F55" s="141">
        <f t="shared" si="66"/>
        <v>0.6552626308543098</v>
      </c>
      <c r="G55" s="141">
        <f t="shared" si="66"/>
        <v>0.61002975098934931</v>
      </c>
      <c r="H55" s="141">
        <f t="shared" si="66"/>
        <v>0.56995462622686877</v>
      </c>
      <c r="I55" s="141">
        <f t="shared" si="66"/>
        <v>0.49766080669281954</v>
      </c>
      <c r="J55" s="141">
        <f t="shared" si="66"/>
        <v>0.45198082967665631</v>
      </c>
      <c r="K55" s="141">
        <f t="shared" si="66"/>
        <v>0.42323552261997255</v>
      </c>
      <c r="L55" s="141">
        <f t="shared" si="66"/>
        <v>0.36049040675020816</v>
      </c>
      <c r="M55" s="141">
        <f t="shared" si="66"/>
        <v>0.30384982629923502</v>
      </c>
      <c r="N55" s="141">
        <f t="shared" si="66"/>
        <v>0.28402889916245494</v>
      </c>
      <c r="O55" s="141">
        <f t="shared" si="66"/>
        <v>0.26716586052025398</v>
      </c>
      <c r="P55" s="141">
        <f t="shared" ref="P55:Q55" si="67">(P31+P49)/P$51</f>
        <v>0.24589478126942416</v>
      </c>
      <c r="Q55" s="141">
        <f t="shared" si="67"/>
        <v>0.19874691533721026</v>
      </c>
      <c r="R55" s="141">
        <f t="shared" ref="R55" si="68">(R31+R49)/R$51</f>
        <v>0.19534054624428426</v>
      </c>
      <c r="S55" s="141"/>
      <c r="T55" s="141">
        <f t="shared" si="66"/>
        <v>0.66937178798803409</v>
      </c>
      <c r="U55" s="141">
        <f t="shared" si="66"/>
        <v>0.49766080669281954</v>
      </c>
      <c r="V55" s="141">
        <f t="shared" si="66"/>
        <v>0.30384982629923502</v>
      </c>
      <c r="W55" s="141">
        <f t="shared" ref="W55" si="69">(W31+W49)/W$51</f>
        <v>0.19874691533721026</v>
      </c>
    </row>
    <row r="56" spans="1:26" ht="17.25" customHeight="1">
      <c r="A56" s="64" t="s">
        <v>96</v>
      </c>
      <c r="B56" s="127">
        <f>SUM(B54:B55)</f>
        <v>1</v>
      </c>
      <c r="C56" s="127">
        <f t="shared" ref="C56:V56" si="70">SUM(C54:C55)</f>
        <v>1</v>
      </c>
      <c r="D56" s="127">
        <f t="shared" si="70"/>
        <v>1.0000000000000002</v>
      </c>
      <c r="E56" s="127">
        <f t="shared" si="70"/>
        <v>1</v>
      </c>
      <c r="F56" s="127">
        <f t="shared" si="70"/>
        <v>1</v>
      </c>
      <c r="G56" s="127">
        <f t="shared" si="70"/>
        <v>1</v>
      </c>
      <c r="H56" s="127">
        <f t="shared" si="70"/>
        <v>1</v>
      </c>
      <c r="I56" s="127">
        <f t="shared" si="70"/>
        <v>1</v>
      </c>
      <c r="J56" s="127">
        <f t="shared" si="70"/>
        <v>0.99999999999999989</v>
      </c>
      <c r="K56" s="127">
        <f t="shared" si="70"/>
        <v>1</v>
      </c>
      <c r="L56" s="127">
        <f t="shared" si="70"/>
        <v>1</v>
      </c>
      <c r="M56" s="127">
        <f t="shared" si="70"/>
        <v>1</v>
      </c>
      <c r="N56" s="127">
        <f t="shared" si="70"/>
        <v>0.99999999999999978</v>
      </c>
      <c r="O56" s="127">
        <f t="shared" si="70"/>
        <v>1</v>
      </c>
      <c r="P56" s="127">
        <f t="shared" ref="P56:Q56" si="71">SUM(P54:P55)</f>
        <v>1</v>
      </c>
      <c r="Q56" s="127">
        <f t="shared" si="71"/>
        <v>0.99999999999999989</v>
      </c>
      <c r="R56" s="127">
        <f t="shared" ref="R56" si="72">SUM(R54:R55)</f>
        <v>1</v>
      </c>
      <c r="S56" s="127"/>
      <c r="T56" s="127">
        <f t="shared" si="70"/>
        <v>1</v>
      </c>
      <c r="U56" s="127">
        <f t="shared" si="70"/>
        <v>1</v>
      </c>
      <c r="V56" s="127">
        <f t="shared" si="70"/>
        <v>1</v>
      </c>
      <c r="W56" s="127">
        <f t="shared" ref="W56" si="73">SUM(W54:W55)</f>
        <v>0.99999999999999989</v>
      </c>
    </row>
    <row r="57" spans="1:26" ht="17.25" customHeight="1">
      <c r="A57" s="2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50"/>
      <c r="T57" s="48"/>
      <c r="U57" s="48"/>
      <c r="V57" s="48"/>
      <c r="W57" s="48"/>
    </row>
    <row r="58" spans="1:26" s="121" customFormat="1" ht="17.25" customHeight="1">
      <c r="A58" s="139" t="s">
        <v>100</v>
      </c>
      <c r="B58" s="141">
        <f>(B14+B31)/B$51</f>
        <v>9.170478244883154E-2</v>
      </c>
      <c r="C58" s="141">
        <f t="shared" ref="C58:V58" si="74">(C14+C31)/C$51</f>
        <v>0.33779899918646367</v>
      </c>
      <c r="D58" s="141">
        <f t="shared" si="74"/>
        <v>0.33047885894903228</v>
      </c>
      <c r="E58" s="141">
        <f t="shared" si="74"/>
        <v>0.33765436833627366</v>
      </c>
      <c r="F58" s="141">
        <f t="shared" si="74"/>
        <v>0.35509486607512825</v>
      </c>
      <c r="G58" s="141">
        <f t="shared" si="74"/>
        <v>0.4029679529165357</v>
      </c>
      <c r="H58" s="141">
        <f t="shared" si="74"/>
        <v>0.45887817482238069</v>
      </c>
      <c r="I58" s="141">
        <f t="shared" si="74"/>
        <v>0.54597144239766104</v>
      </c>
      <c r="J58" s="141">
        <f t="shared" si="74"/>
        <v>0.59540036722372636</v>
      </c>
      <c r="K58" s="141">
        <f t="shared" si="74"/>
        <v>0.64401183290503794</v>
      </c>
      <c r="L58" s="141">
        <f t="shared" si="74"/>
        <v>0.72217279612291707</v>
      </c>
      <c r="M58" s="141">
        <f t="shared" si="74"/>
        <v>0.78833653265836534</v>
      </c>
      <c r="N58" s="158">
        <f t="shared" si="74"/>
        <v>0.81615784331109609</v>
      </c>
      <c r="O58" s="141">
        <f t="shared" si="74"/>
        <v>0.83845591301644595</v>
      </c>
      <c r="P58" s="141">
        <f t="shared" ref="P58:Q58" si="75">(P14+P31)/P$51</f>
        <v>0.8678821491330434</v>
      </c>
      <c r="Q58" s="141">
        <f t="shared" si="75"/>
        <v>0.91424019030744097</v>
      </c>
      <c r="R58" s="141">
        <f t="shared" ref="R58" si="76">(R14+R31)/R$51</f>
        <v>0.92622677134303943</v>
      </c>
      <c r="S58" s="141"/>
      <c r="T58" s="141">
        <f t="shared" si="74"/>
        <v>0.33765436833627366</v>
      </c>
      <c r="U58" s="141">
        <f t="shared" si="74"/>
        <v>0.54597144239766104</v>
      </c>
      <c r="V58" s="141">
        <f t="shared" si="74"/>
        <v>0.78833653265836534</v>
      </c>
      <c r="W58" s="141">
        <f t="shared" ref="W58" si="77">(W14+W31)/W$51</f>
        <v>0.91424019030744097</v>
      </c>
    </row>
    <row r="59" spans="1:26" s="121" customFormat="1" ht="17.25" customHeight="1">
      <c r="A59" s="139" t="s">
        <v>86</v>
      </c>
      <c r="B59" s="141">
        <f t="shared" ref="B59:O59" si="78">B49/B$51</f>
        <v>0.90829521755116849</v>
      </c>
      <c r="C59" s="141">
        <f t="shared" si="78"/>
        <v>0.66220100081353639</v>
      </c>
      <c r="D59" s="141">
        <f t="shared" si="78"/>
        <v>0.66952114105096783</v>
      </c>
      <c r="E59" s="141">
        <f t="shared" si="78"/>
        <v>0.66234563166372629</v>
      </c>
      <c r="F59" s="141">
        <f t="shared" si="78"/>
        <v>0.64490513392487181</v>
      </c>
      <c r="G59" s="141">
        <f t="shared" si="78"/>
        <v>0.59703204708346436</v>
      </c>
      <c r="H59" s="141">
        <f t="shared" si="78"/>
        <v>0.54112182517761931</v>
      </c>
      <c r="I59" s="141">
        <f t="shared" si="78"/>
        <v>0.45402855760233901</v>
      </c>
      <c r="J59" s="141">
        <f t="shared" si="78"/>
        <v>0.40459963277627353</v>
      </c>
      <c r="K59" s="141">
        <f t="shared" si="78"/>
        <v>0.35598816709496212</v>
      </c>
      <c r="L59" s="141">
        <f t="shared" si="78"/>
        <v>0.27782720387708298</v>
      </c>
      <c r="M59" s="141">
        <f t="shared" si="78"/>
        <v>0.2116634673416348</v>
      </c>
      <c r="N59" s="158">
        <f t="shared" si="78"/>
        <v>0.1838421566889038</v>
      </c>
      <c r="O59" s="141">
        <f t="shared" si="78"/>
        <v>0.16154408698355413</v>
      </c>
      <c r="P59" s="141">
        <f t="shared" ref="P59:Q59" si="79">P49/P$51</f>
        <v>0.1321178508669566</v>
      </c>
      <c r="Q59" s="141">
        <f t="shared" si="79"/>
        <v>8.5759809692558947E-2</v>
      </c>
      <c r="R59" s="141">
        <f t="shared" ref="R59" si="80">R49/R$51</f>
        <v>7.3773228656960566E-2</v>
      </c>
      <c r="S59" s="141"/>
      <c r="T59" s="141">
        <f>T49/T$51</f>
        <v>0.66234563166372629</v>
      </c>
      <c r="U59" s="141">
        <f>U49/U$51</f>
        <v>0.45402855760233901</v>
      </c>
      <c r="V59" s="141">
        <f>V49/V$51</f>
        <v>0.2116634673416348</v>
      </c>
      <c r="W59" s="141">
        <f>W49/W$51</f>
        <v>8.5759809692558947E-2</v>
      </c>
    </row>
    <row r="60" spans="1:26" ht="17.25" customHeight="1">
      <c r="A60" s="64" t="str">
        <f>+A51</f>
        <v>Total AUM</v>
      </c>
      <c r="B60" s="127">
        <f>SUM(B58:B59)</f>
        <v>1</v>
      </c>
      <c r="C60" s="127">
        <f t="shared" ref="C60:V60" si="81">SUM(C58:C59)</f>
        <v>1</v>
      </c>
      <c r="D60" s="127">
        <f t="shared" si="81"/>
        <v>1</v>
      </c>
      <c r="E60" s="127">
        <f t="shared" si="81"/>
        <v>1</v>
      </c>
      <c r="F60" s="127">
        <f t="shared" si="81"/>
        <v>1</v>
      </c>
      <c r="G60" s="127">
        <f t="shared" si="81"/>
        <v>1</v>
      </c>
      <c r="H60" s="127">
        <f t="shared" si="81"/>
        <v>1</v>
      </c>
      <c r="I60" s="127">
        <f t="shared" si="81"/>
        <v>1</v>
      </c>
      <c r="J60" s="127">
        <f t="shared" si="81"/>
        <v>0.99999999999999989</v>
      </c>
      <c r="K60" s="127">
        <f t="shared" si="81"/>
        <v>1</v>
      </c>
      <c r="L60" s="127">
        <f t="shared" si="81"/>
        <v>1</v>
      </c>
      <c r="M60" s="127">
        <f t="shared" si="81"/>
        <v>1.0000000000000002</v>
      </c>
      <c r="N60" s="127">
        <f t="shared" si="81"/>
        <v>0.99999999999999989</v>
      </c>
      <c r="O60" s="127">
        <f t="shared" si="81"/>
        <v>1</v>
      </c>
      <c r="P60" s="127">
        <f t="shared" ref="P60:Q60" si="82">SUM(P58:P59)</f>
        <v>1</v>
      </c>
      <c r="Q60" s="127">
        <f t="shared" si="82"/>
        <v>0.99999999999999989</v>
      </c>
      <c r="R60" s="127">
        <f t="shared" ref="R60" si="83">SUM(R58:R59)</f>
        <v>1</v>
      </c>
      <c r="S60" s="127"/>
      <c r="T60" s="127">
        <f t="shared" si="81"/>
        <v>1</v>
      </c>
      <c r="U60" s="127">
        <f t="shared" si="81"/>
        <v>1</v>
      </c>
      <c r="V60" s="127">
        <f t="shared" si="81"/>
        <v>1.0000000000000002</v>
      </c>
      <c r="W60" s="127">
        <f t="shared" ref="W60" si="84">SUM(W58:W59)</f>
        <v>0.99999999999999989</v>
      </c>
    </row>
    <row r="61" spans="1:26" ht="17.25" customHeight="1">
      <c r="A61" s="27"/>
    </row>
    <row r="62" spans="1:26" ht="17.25" customHeight="1"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</row>
    <row r="63" spans="1:26" ht="17.25" customHeight="1">
      <c r="A63" s="27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</row>
    <row r="64" spans="1:26" ht="17.25" customHeight="1">
      <c r="A64" s="27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</row>
    <row r="65" spans="1:24" ht="17.25" customHeight="1">
      <c r="A65" s="27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</row>
    <row r="66" spans="1:24" ht="17.25" customHeight="1">
      <c r="A66" s="27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24" ht="17.25" customHeight="1"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</row>
    <row r="68" spans="1:24" ht="17.25" customHeight="1">
      <c r="A68" s="27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</row>
    <row r="69" spans="1:24" ht="17.25" customHeight="1">
      <c r="A69" s="27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</row>
    <row r="70" spans="1:24" ht="17.25" customHeight="1">
      <c r="A70" s="27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24" ht="17.25" customHeight="1">
      <c r="A71" s="27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</row>
    <row r="72" spans="1:24" ht="17.25" customHeight="1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</row>
    <row r="76" spans="1:24" ht="17.25" customHeight="1">
      <c r="T76" s="85"/>
      <c r="U76" s="85"/>
      <c r="V76" s="85"/>
      <c r="W76" s="85"/>
      <c r="X76" s="130"/>
    </row>
    <row r="77" spans="1:24" ht="17.25" customHeight="1">
      <c r="T77" s="85"/>
      <c r="U77" s="85"/>
      <c r="V77" s="85"/>
      <c r="W77" s="85"/>
      <c r="X77" s="130"/>
    </row>
    <row r="78" spans="1:24" ht="17.25" customHeight="1">
      <c r="T78" s="85"/>
      <c r="U78" s="85"/>
      <c r="V78" s="85"/>
      <c r="W78" s="85"/>
      <c r="X78" s="130"/>
    </row>
    <row r="79" spans="1:24" ht="17.25" customHeight="1">
      <c r="T79" s="85"/>
      <c r="U79" s="85"/>
      <c r="V79" s="85"/>
      <c r="W79" s="85"/>
      <c r="X79" s="130"/>
    </row>
    <row r="80" spans="1:24" ht="17.25" customHeight="1">
      <c r="T80" s="85"/>
      <c r="U80" s="85"/>
      <c r="V80" s="85"/>
      <c r="W80" s="85"/>
      <c r="X80" s="130"/>
    </row>
    <row r="81" spans="20:24" ht="17.25" customHeight="1">
      <c r="T81" s="85"/>
      <c r="U81" s="85"/>
      <c r="V81" s="85"/>
      <c r="W81" s="85"/>
      <c r="X81" s="130"/>
    </row>
    <row r="82" spans="20:24" ht="17.25" customHeight="1">
      <c r="T82" s="85"/>
      <c r="U82" s="85"/>
      <c r="V82" s="85"/>
      <c r="W82" s="85"/>
      <c r="X82" s="130"/>
    </row>
    <row r="83" spans="20:24" ht="17.25" customHeight="1">
      <c r="T83" s="85"/>
      <c r="U83" s="85"/>
      <c r="V83" s="85"/>
      <c r="W83" s="85"/>
      <c r="X83" s="130"/>
    </row>
    <row r="84" spans="20:24" ht="17.25" customHeight="1">
      <c r="T84" s="85"/>
      <c r="U84" s="85"/>
      <c r="V84" s="85"/>
      <c r="W84" s="85"/>
      <c r="X84" s="130"/>
    </row>
    <row r="85" spans="20:24" ht="17.25" customHeight="1">
      <c r="T85" s="85"/>
      <c r="U85" s="85"/>
      <c r="V85" s="85"/>
      <c r="W85" s="85"/>
      <c r="X85" s="130"/>
    </row>
    <row r="86" spans="20:24" ht="17.25" customHeight="1">
      <c r="T86" s="144"/>
      <c r="U86" s="144"/>
      <c r="V86" s="144"/>
      <c r="W86" s="144"/>
      <c r="X86" s="130"/>
    </row>
  </sheetData>
  <mergeCells count="5">
    <mergeCell ref="B1:E1"/>
    <mergeCell ref="F1:I1"/>
    <mergeCell ref="J1:M1"/>
    <mergeCell ref="T1:W1"/>
    <mergeCell ref="N1:Q1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F31F-B041-40D5-97AB-5AD29B669813}">
  <dimension ref="A1:AK67"/>
  <sheetViews>
    <sheetView zoomScale="70" zoomScaleNormal="70" workbookViewId="0">
      <pane xSplit="1" ySplit="2" topLeftCell="F34" activePane="bottomRight" state="frozen"/>
      <selection pane="topRight" activeCell="A6" sqref="A6"/>
      <selection pane="bottomLeft" activeCell="A6" sqref="A6"/>
      <selection pane="bottomRight" activeCell="AE53" sqref="AE53"/>
    </sheetView>
  </sheetViews>
  <sheetFormatPr defaultColWidth="8.6640625" defaultRowHeight="17.25" customHeight="1"/>
  <cols>
    <col min="1" max="1" width="43.6640625" style="15" customWidth="1"/>
    <col min="2" max="4" width="9.33203125" style="10" hidden="1" customWidth="1"/>
    <col min="5" max="5" width="9.33203125" style="33" hidden="1" customWidth="1"/>
    <col min="6" max="8" width="9.33203125" style="10" customWidth="1"/>
    <col min="9" max="9" width="9.33203125" style="33" customWidth="1"/>
    <col min="10" max="12" width="9.33203125" style="10" customWidth="1"/>
    <col min="13" max="13" width="9.33203125" style="33" customWidth="1"/>
    <col min="14" max="16" width="9.33203125" style="10" customWidth="1"/>
    <col min="17" max="17" width="8.6640625" style="10"/>
    <col min="18" max="18" width="10.44140625" style="10" customWidth="1"/>
    <col min="19" max="19" width="8.6640625" style="10"/>
    <col min="20" max="20" width="9.33203125" style="10" hidden="1" customWidth="1"/>
    <col min="21" max="23" width="9.33203125" style="10" customWidth="1"/>
    <col min="24" max="26" width="8.6640625" style="10"/>
    <col min="27" max="27" width="9.6640625" style="10" bestFit="1" customWidth="1"/>
    <col min="28" max="16384" width="8.6640625" style="10"/>
  </cols>
  <sheetData>
    <row r="1" spans="1:37" s="9" customFormat="1" ht="22.5" customHeight="1">
      <c r="A1" s="4"/>
      <c r="B1" s="168" t="s">
        <v>20</v>
      </c>
      <c r="C1" s="168"/>
      <c r="D1" s="168"/>
      <c r="E1" s="169"/>
      <c r="F1" s="170" t="s">
        <v>21</v>
      </c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69"/>
      <c r="R1" s="18" t="s">
        <v>24</v>
      </c>
      <c r="S1" s="35"/>
      <c r="T1" s="168" t="s">
        <v>25</v>
      </c>
      <c r="U1" s="168"/>
      <c r="V1" s="168"/>
      <c r="W1" s="168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34" t="s">
        <v>26</v>
      </c>
      <c r="B2" s="18" t="s">
        <v>27</v>
      </c>
      <c r="C2" s="18" t="s">
        <v>28</v>
      </c>
      <c r="D2" s="18" t="s">
        <v>29</v>
      </c>
      <c r="E2" s="19" t="s">
        <v>30</v>
      </c>
      <c r="F2" s="18" t="s">
        <v>27</v>
      </c>
      <c r="G2" s="18" t="s">
        <v>28</v>
      </c>
      <c r="H2" s="18" t="s">
        <v>29</v>
      </c>
      <c r="I2" s="19" t="s">
        <v>30</v>
      </c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36"/>
      <c r="T2" s="18" t="s">
        <v>20</v>
      </c>
      <c r="U2" s="18" t="s">
        <v>21</v>
      </c>
      <c r="V2" s="18" t="s">
        <v>22</v>
      </c>
      <c r="W2" s="18" t="s">
        <v>23</v>
      </c>
    </row>
    <row r="3" spans="1:37" ht="17.25" customHeight="1">
      <c r="A3" s="54" t="s">
        <v>101</v>
      </c>
      <c r="B3" s="55"/>
      <c r="C3" s="55"/>
      <c r="D3" s="55"/>
      <c r="E3" s="56"/>
      <c r="F3" s="55"/>
      <c r="G3" s="55"/>
      <c r="H3" s="55"/>
      <c r="I3" s="56"/>
      <c r="J3" s="55"/>
      <c r="K3" s="55"/>
      <c r="L3" s="55"/>
      <c r="M3" s="56"/>
      <c r="N3" s="55"/>
      <c r="O3" s="55"/>
      <c r="P3" s="55"/>
      <c r="Q3" s="56"/>
      <c r="R3" s="57"/>
      <c r="S3" s="57"/>
      <c r="T3" s="55"/>
      <c r="U3" s="55"/>
      <c r="V3" s="55"/>
      <c r="W3" s="55"/>
      <c r="Y3" s="42"/>
      <c r="Z3" s="42"/>
      <c r="AA3" s="42"/>
      <c r="AB3" s="42"/>
    </row>
    <row r="4" spans="1:37" ht="17.25" customHeight="1">
      <c r="A4" s="15" t="s">
        <v>47</v>
      </c>
      <c r="B4" s="42"/>
      <c r="C4" s="42"/>
      <c r="D4" s="42"/>
      <c r="E4" s="53"/>
      <c r="F4" s="85">
        <v>781.99015154723634</v>
      </c>
      <c r="G4" s="85">
        <v>834.82262938165911</v>
      </c>
      <c r="H4" s="85">
        <v>955.99686245321072</v>
      </c>
      <c r="I4" s="84">
        <v>1102.6324095273001</v>
      </c>
      <c r="J4" s="85">
        <v>1249.5132813873379</v>
      </c>
      <c r="K4" s="85">
        <v>1366.8220600001782</v>
      </c>
      <c r="L4" s="85">
        <v>1557.2127447806402</v>
      </c>
      <c r="M4" s="84">
        <v>1698.6063431843581</v>
      </c>
      <c r="N4" s="85">
        <v>1872.0304125631869</v>
      </c>
      <c r="O4" s="85">
        <v>2031.1668573968489</v>
      </c>
      <c r="P4" s="85">
        <v>2169.3059186066134</v>
      </c>
      <c r="Q4" s="85">
        <v>2280.3577581731997</v>
      </c>
      <c r="R4" s="85">
        <v>2442.2847343527301</v>
      </c>
      <c r="S4" s="85"/>
      <c r="T4" s="85"/>
      <c r="U4" s="85">
        <f>SUM(F4:I4)</f>
        <v>3675.4420529094059</v>
      </c>
      <c r="V4" s="85">
        <f>SUM(J4:M4)</f>
        <v>5872.1544293525149</v>
      </c>
      <c r="W4" s="85">
        <f>SUM(N4:Q4)</f>
        <v>8352.8609467398492</v>
      </c>
    </row>
    <row r="5" spans="1:37" ht="17.25" customHeight="1">
      <c r="A5" s="15" t="s">
        <v>48</v>
      </c>
      <c r="B5" s="42"/>
      <c r="C5" s="42"/>
      <c r="D5" s="42"/>
      <c r="E5" s="53"/>
      <c r="F5" s="85">
        <v>359.86940511949035</v>
      </c>
      <c r="G5" s="85">
        <v>374.89272466686486</v>
      </c>
      <c r="H5" s="85">
        <v>409.94258555265833</v>
      </c>
      <c r="I5" s="84">
        <v>485.32550140487086</v>
      </c>
      <c r="J5" s="85">
        <v>579.78725561649276</v>
      </c>
      <c r="K5" s="85">
        <v>636.75555804425483</v>
      </c>
      <c r="L5" s="85">
        <v>730.46039382529648</v>
      </c>
      <c r="M5" s="84">
        <v>859.31481833176258</v>
      </c>
      <c r="N5" s="85">
        <v>972.57276637899076</v>
      </c>
      <c r="O5" s="85">
        <v>1091.5918792206437</v>
      </c>
      <c r="P5" s="85">
        <v>1091.1246640618751</v>
      </c>
      <c r="Q5" s="85">
        <v>1155.8499398765605</v>
      </c>
      <c r="R5" s="85">
        <v>1262.8527982096393</v>
      </c>
      <c r="S5" s="85"/>
      <c r="T5" s="85"/>
      <c r="U5" s="85">
        <f>SUM(F5:I5)</f>
        <v>1630.0302167438845</v>
      </c>
      <c r="V5" s="85">
        <f t="shared" ref="V5:V16" si="0">SUM(J5:M5)</f>
        <v>2806.3180258178063</v>
      </c>
      <c r="W5" s="85">
        <f t="shared" ref="W5:W16" si="1">SUM(N5:Q5)</f>
        <v>4311.1392495380696</v>
      </c>
      <c r="Z5" s="42"/>
      <c r="AA5" s="42"/>
    </row>
    <row r="6" spans="1:37" ht="17.25" customHeight="1">
      <c r="A6" s="39" t="s">
        <v>49</v>
      </c>
      <c r="B6" s="40"/>
      <c r="C6" s="40"/>
      <c r="D6" s="40"/>
      <c r="E6" s="41"/>
      <c r="F6" s="148">
        <f>F4-F5</f>
        <v>422.12074642774598</v>
      </c>
      <c r="G6" s="148">
        <f t="shared" ref="G6:R6" si="2">G4-G5</f>
        <v>459.92990471479425</v>
      </c>
      <c r="H6" s="148">
        <f t="shared" si="2"/>
        <v>546.0542769005524</v>
      </c>
      <c r="I6" s="149">
        <f t="shared" si="2"/>
        <v>617.30690812242915</v>
      </c>
      <c r="J6" s="148">
        <f t="shared" si="2"/>
        <v>669.72602577084513</v>
      </c>
      <c r="K6" s="148">
        <f t="shared" si="2"/>
        <v>730.0665019559234</v>
      </c>
      <c r="L6" s="148">
        <f t="shared" si="2"/>
        <v>826.75235095534367</v>
      </c>
      <c r="M6" s="149">
        <f t="shared" si="2"/>
        <v>839.29152485259556</v>
      </c>
      <c r="N6" s="148">
        <f t="shared" si="2"/>
        <v>899.45764618419616</v>
      </c>
      <c r="O6" s="148">
        <f t="shared" si="2"/>
        <v>939.57497817620515</v>
      </c>
      <c r="P6" s="148">
        <f t="shared" si="2"/>
        <v>1078.1812545447383</v>
      </c>
      <c r="Q6" s="148">
        <f t="shared" si="2"/>
        <v>1124.5078182966392</v>
      </c>
      <c r="R6" s="148">
        <f t="shared" si="2"/>
        <v>1179.4319361430908</v>
      </c>
      <c r="S6" s="85"/>
      <c r="T6" s="148"/>
      <c r="U6" s="148">
        <f>SUM(F6:I6)</f>
        <v>2045.4118361655217</v>
      </c>
      <c r="V6" s="148">
        <f t="shared" si="0"/>
        <v>3065.8364035347081</v>
      </c>
      <c r="W6" s="148">
        <f t="shared" si="1"/>
        <v>4041.7216972017786</v>
      </c>
    </row>
    <row r="7" spans="1:37" ht="17.25" customHeight="1">
      <c r="A7" s="15" t="s">
        <v>50</v>
      </c>
      <c r="B7" s="105"/>
      <c r="C7" s="105"/>
      <c r="D7" s="105"/>
      <c r="E7" s="106"/>
      <c r="F7" s="85">
        <v>64.237500000000011</v>
      </c>
      <c r="G7" s="85">
        <v>48.005257370239995</v>
      </c>
      <c r="H7" s="85">
        <v>81.665257370240013</v>
      </c>
      <c r="I7" s="84">
        <v>90.161985259520009</v>
      </c>
      <c r="J7" s="85">
        <v>98.85</v>
      </c>
      <c r="K7" s="85">
        <v>128.88999999999999</v>
      </c>
      <c r="L7" s="85">
        <v>152.07000000000002</v>
      </c>
      <c r="M7" s="84">
        <v>189.99000000000004</v>
      </c>
      <c r="N7" s="85">
        <v>96.43</v>
      </c>
      <c r="O7" s="85">
        <v>101.94999999999999</v>
      </c>
      <c r="P7" s="85">
        <v>106.94</v>
      </c>
      <c r="Q7" s="85">
        <v>120.64000000000001</v>
      </c>
      <c r="R7" s="85">
        <v>114.26643423728814</v>
      </c>
      <c r="S7" s="85"/>
      <c r="T7" s="85"/>
      <c r="U7" s="85">
        <f>SUM(F7:I7)</f>
        <v>284.07000000000005</v>
      </c>
      <c r="V7" s="85">
        <f t="shared" si="0"/>
        <v>569.80000000000007</v>
      </c>
      <c r="W7" s="85">
        <f t="shared" si="1"/>
        <v>425.96000000000004</v>
      </c>
    </row>
    <row r="8" spans="1:37" ht="17.25" customHeight="1">
      <c r="A8" s="15" t="s">
        <v>102</v>
      </c>
      <c r="B8" s="105"/>
      <c r="C8" s="105"/>
      <c r="D8" s="105"/>
      <c r="E8" s="106"/>
      <c r="F8" s="85">
        <v>7.4199999999999982</v>
      </c>
      <c r="G8" s="85">
        <v>7.9751448702400012</v>
      </c>
      <c r="H8" s="85">
        <v>-5.1988624297600081</v>
      </c>
      <c r="I8" s="84">
        <v>9.4239705703027816</v>
      </c>
      <c r="J8" s="85">
        <v>0.7264078312197455</v>
      </c>
      <c r="K8" s="85">
        <v>0.4490060116653467</v>
      </c>
      <c r="L8" s="85">
        <v>3.2713182312251377</v>
      </c>
      <c r="M8" s="84">
        <v>3.9068725418228212</v>
      </c>
      <c r="N8" s="85">
        <v>2.1247559324001202</v>
      </c>
      <c r="O8" s="85">
        <v>6.2975314475975779</v>
      </c>
      <c r="P8" s="85">
        <v>8.6977574001694506</v>
      </c>
      <c r="Q8" s="85">
        <v>70.6359206714706</v>
      </c>
      <c r="R8" s="85">
        <v>19.293974911355896</v>
      </c>
      <c r="S8" s="85"/>
      <c r="T8" s="85"/>
      <c r="U8" s="85">
        <v>19.620253010782772</v>
      </c>
      <c r="V8" s="85">
        <v>8.353604615933051</v>
      </c>
      <c r="W8" s="85">
        <f t="shared" si="1"/>
        <v>87.755965451637749</v>
      </c>
    </row>
    <row r="9" spans="1:37" ht="17.25" customHeight="1">
      <c r="A9" s="39" t="s">
        <v>53</v>
      </c>
      <c r="B9" s="40"/>
      <c r="C9" s="40"/>
      <c r="D9" s="40"/>
      <c r="E9" s="41"/>
      <c r="F9" s="148">
        <f t="shared" ref="F9:R9" si="3">SUM(F7:F8)</f>
        <v>71.657500000000013</v>
      </c>
      <c r="G9" s="148">
        <f t="shared" si="3"/>
        <v>55.980402240479997</v>
      </c>
      <c r="H9" s="148">
        <f t="shared" si="3"/>
        <v>76.466394940480001</v>
      </c>
      <c r="I9" s="148">
        <f t="shared" si="3"/>
        <v>99.585955829822794</v>
      </c>
      <c r="J9" s="148">
        <f t="shared" si="3"/>
        <v>99.57640783121974</v>
      </c>
      <c r="K9" s="148">
        <f t="shared" si="3"/>
        <v>129.33900601166533</v>
      </c>
      <c r="L9" s="148">
        <f t="shared" si="3"/>
        <v>155.34131823122516</v>
      </c>
      <c r="M9" s="148">
        <f t="shared" si="3"/>
        <v>193.89687254182286</v>
      </c>
      <c r="N9" s="148">
        <f t="shared" si="3"/>
        <v>98.554755932400127</v>
      </c>
      <c r="O9" s="148">
        <f t="shared" si="3"/>
        <v>108.24753144759757</v>
      </c>
      <c r="P9" s="148">
        <f t="shared" si="3"/>
        <v>115.63775740016945</v>
      </c>
      <c r="Q9" s="148">
        <f t="shared" si="3"/>
        <v>191.2759206714706</v>
      </c>
      <c r="R9" s="148">
        <f t="shared" si="3"/>
        <v>133.56040914864403</v>
      </c>
      <c r="S9" s="85"/>
      <c r="T9" s="148"/>
      <c r="U9" s="148">
        <f t="shared" ref="U9:U16" si="4">SUM(F9:I9)</f>
        <v>303.69025301078278</v>
      </c>
      <c r="V9" s="148">
        <f t="shared" si="0"/>
        <v>578.15360461593309</v>
      </c>
      <c r="W9" s="148">
        <f t="shared" si="1"/>
        <v>513.71596545163766</v>
      </c>
    </row>
    <row r="10" spans="1:37" ht="17.25" customHeight="1">
      <c r="A10" s="39" t="s">
        <v>54</v>
      </c>
      <c r="B10" s="40"/>
      <c r="C10" s="40"/>
      <c r="D10" s="40"/>
      <c r="E10" s="41"/>
      <c r="F10" s="148">
        <f t="shared" ref="F10:R10" si="5">F6+F9</f>
        <v>493.77824642774601</v>
      </c>
      <c r="G10" s="148">
        <f t="shared" si="5"/>
        <v>515.91030695527422</v>
      </c>
      <c r="H10" s="148">
        <f t="shared" si="5"/>
        <v>622.52067184103237</v>
      </c>
      <c r="I10" s="149">
        <f t="shared" si="5"/>
        <v>716.8928639522519</v>
      </c>
      <c r="J10" s="148">
        <f t="shared" si="5"/>
        <v>769.30243360206487</v>
      </c>
      <c r="K10" s="148">
        <f t="shared" si="5"/>
        <v>859.40550796758873</v>
      </c>
      <c r="L10" s="148">
        <f t="shared" si="5"/>
        <v>982.09366918656883</v>
      </c>
      <c r="M10" s="149">
        <f t="shared" si="5"/>
        <v>1033.1883973944184</v>
      </c>
      <c r="N10" s="148">
        <f t="shared" si="5"/>
        <v>998.01240211659626</v>
      </c>
      <c r="O10" s="148">
        <f t="shared" si="5"/>
        <v>1047.8225096238027</v>
      </c>
      <c r="P10" s="148">
        <f t="shared" si="5"/>
        <v>1193.8190119449077</v>
      </c>
      <c r="Q10" s="148">
        <f t="shared" si="5"/>
        <v>1315.7837389681099</v>
      </c>
      <c r="R10" s="148">
        <f t="shared" si="5"/>
        <v>1312.9923452917349</v>
      </c>
      <c r="S10" s="85"/>
      <c r="T10" s="148"/>
      <c r="U10" s="148">
        <f t="shared" si="4"/>
        <v>2349.1020891763046</v>
      </c>
      <c r="V10" s="148">
        <f t="shared" si="0"/>
        <v>3643.9900081506412</v>
      </c>
      <c r="W10" s="148">
        <f t="shared" si="1"/>
        <v>4555.4376626534167</v>
      </c>
    </row>
    <row r="11" spans="1:37" ht="17.25" customHeight="1">
      <c r="A11" s="15" t="s">
        <v>103</v>
      </c>
      <c r="B11" s="42"/>
      <c r="C11" s="42"/>
      <c r="D11" s="42"/>
      <c r="E11" s="53"/>
      <c r="F11" s="85">
        <v>310.56452157814391</v>
      </c>
      <c r="G11" s="85">
        <v>279.21425514370742</v>
      </c>
      <c r="H11" s="85">
        <v>398.59054039883694</v>
      </c>
      <c r="I11" s="84">
        <v>493.66737277123116</v>
      </c>
      <c r="J11" s="85">
        <v>515.70400839137574</v>
      </c>
      <c r="K11" s="85">
        <v>538.02074147523183</v>
      </c>
      <c r="L11" s="85">
        <v>571.38140635646255</v>
      </c>
      <c r="M11" s="84">
        <v>608.04538180661837</v>
      </c>
      <c r="N11" s="85">
        <v>623.39836111101306</v>
      </c>
      <c r="O11" s="85">
        <v>650.97372661446923</v>
      </c>
      <c r="P11" s="150">
        <f>694.728054654052-0.15</f>
        <v>694.57805465405204</v>
      </c>
      <c r="Q11" s="85">
        <v>696.66159113431172</v>
      </c>
      <c r="R11" s="85">
        <v>748.1457325118522</v>
      </c>
      <c r="S11" s="85"/>
      <c r="T11" s="85"/>
      <c r="U11" s="85">
        <f t="shared" si="4"/>
        <v>1482.0366898919194</v>
      </c>
      <c r="V11" s="85">
        <f t="shared" si="0"/>
        <v>2233.1515380296883</v>
      </c>
      <c r="W11" s="85">
        <f t="shared" si="1"/>
        <v>2665.611733513846</v>
      </c>
      <c r="Y11" s="129"/>
    </row>
    <row r="12" spans="1:37" ht="17.25" customHeight="1">
      <c r="A12" s="39" t="s">
        <v>58</v>
      </c>
      <c r="B12" s="40"/>
      <c r="C12" s="40"/>
      <c r="D12" s="40"/>
      <c r="E12" s="41"/>
      <c r="F12" s="148">
        <f>F10-F11</f>
        <v>183.2137248496021</v>
      </c>
      <c r="G12" s="148">
        <f t="shared" ref="G12:R12" si="6">G10-G11</f>
        <v>236.6960518115668</v>
      </c>
      <c r="H12" s="148">
        <f t="shared" si="6"/>
        <v>223.93013144219543</v>
      </c>
      <c r="I12" s="149">
        <f t="shared" si="6"/>
        <v>223.22549118102074</v>
      </c>
      <c r="J12" s="148">
        <f t="shared" si="6"/>
        <v>253.59842521068913</v>
      </c>
      <c r="K12" s="148">
        <f t="shared" si="6"/>
        <v>321.3847664923569</v>
      </c>
      <c r="L12" s="148">
        <f t="shared" si="6"/>
        <v>410.71226283010628</v>
      </c>
      <c r="M12" s="149">
        <f t="shared" si="6"/>
        <v>425.14301558780005</v>
      </c>
      <c r="N12" s="148">
        <f t="shared" si="6"/>
        <v>374.6140410055832</v>
      </c>
      <c r="O12" s="148">
        <f t="shared" si="6"/>
        <v>396.84878300933349</v>
      </c>
      <c r="P12" s="148">
        <f t="shared" si="6"/>
        <v>499.2409572908557</v>
      </c>
      <c r="Q12" s="148">
        <f t="shared" si="6"/>
        <v>619.12214783379818</v>
      </c>
      <c r="R12" s="148">
        <f t="shared" si="6"/>
        <v>564.84661277988266</v>
      </c>
      <c r="S12" s="85"/>
      <c r="T12" s="148"/>
      <c r="U12" s="85">
        <f t="shared" si="4"/>
        <v>867.06539928438508</v>
      </c>
      <c r="V12" s="85">
        <f t="shared" si="0"/>
        <v>1410.8384701209525</v>
      </c>
      <c r="W12" s="85">
        <f t="shared" si="1"/>
        <v>1889.8259291395705</v>
      </c>
      <c r="Y12" s="130"/>
    </row>
    <row r="13" spans="1:37" ht="17.25" customHeight="1">
      <c r="A13" s="119" t="s">
        <v>104</v>
      </c>
      <c r="B13" s="40"/>
      <c r="C13" s="40"/>
      <c r="D13" s="40"/>
      <c r="E13" s="41"/>
      <c r="F13" s="85">
        <v>42.977848037106156</v>
      </c>
      <c r="G13" s="85">
        <v>78.11444133055025</v>
      </c>
      <c r="H13" s="85">
        <v>182.81445592554621</v>
      </c>
      <c r="I13" s="85">
        <v>208.33493224592166</v>
      </c>
      <c r="J13" s="85">
        <v>74.073373944490172</v>
      </c>
      <c r="K13" s="85">
        <v>195.75065051864047</v>
      </c>
      <c r="L13" s="85">
        <v>160.83153964304404</v>
      </c>
      <c r="M13" s="85">
        <v>189.6567426602993</v>
      </c>
      <c r="N13" s="85">
        <v>222.21298602033406</v>
      </c>
      <c r="O13" s="85">
        <v>259.78016266358122</v>
      </c>
      <c r="P13" s="143">
        <v>344.71079203716488</v>
      </c>
      <c r="Q13" s="85">
        <v>353.28862749556322</v>
      </c>
      <c r="R13" s="85">
        <v>285.67769948998711</v>
      </c>
      <c r="S13" s="85"/>
      <c r="T13" s="148"/>
      <c r="U13" s="85">
        <f>SUM(F13:I13)</f>
        <v>512.24167753912434</v>
      </c>
      <c r="V13" s="85">
        <f>SUM(J13:M13)</f>
        <v>620.31230676647397</v>
      </c>
      <c r="W13" s="85">
        <f t="shared" si="1"/>
        <v>1179.9925682166433</v>
      </c>
    </row>
    <row r="14" spans="1:37" ht="17.25" customHeight="1">
      <c r="A14" s="119" t="s">
        <v>105</v>
      </c>
      <c r="B14" s="40"/>
      <c r="C14" s="40"/>
      <c r="D14" s="40"/>
      <c r="E14" s="41"/>
      <c r="F14" s="143">
        <v>171.30323859603101</v>
      </c>
      <c r="G14" s="143">
        <v>97.301389618044169</v>
      </c>
      <c r="H14" s="143">
        <v>107.74998578072427</v>
      </c>
      <c r="I14" s="143">
        <v>19.44486302821543</v>
      </c>
      <c r="J14" s="143">
        <v>53.013775393962469</v>
      </c>
      <c r="K14" s="143">
        <v>104.3615359840397</v>
      </c>
      <c r="L14" s="143">
        <v>57.908914007866485</v>
      </c>
      <c r="M14" s="143">
        <v>37.707146958965382</v>
      </c>
      <c r="N14" s="143">
        <v>52.085629445848525</v>
      </c>
      <c r="O14" s="143">
        <v>36.327100000000002</v>
      </c>
      <c r="P14" s="143">
        <v>57.4469273424356</v>
      </c>
      <c r="Q14" s="85">
        <v>40.776503459715798</v>
      </c>
      <c r="R14" s="85">
        <v>15.83</v>
      </c>
      <c r="S14" s="85"/>
      <c r="T14" s="148"/>
      <c r="U14" s="85">
        <f>SUM(F14:I14)</f>
        <v>395.7994770230149</v>
      </c>
      <c r="V14" s="85">
        <f>SUM(J14:M14)</f>
        <v>252.99137234483405</v>
      </c>
      <c r="W14" s="85">
        <f>SUM(N14:Q14)</f>
        <v>186.63616024799992</v>
      </c>
    </row>
    <row r="15" spans="1:37" s="43" customFormat="1" ht="17.25" customHeight="1">
      <c r="A15" s="39" t="s">
        <v>106</v>
      </c>
      <c r="B15" s="40"/>
      <c r="C15" s="40"/>
      <c r="D15" s="40"/>
      <c r="E15" s="41"/>
      <c r="F15" s="148">
        <f>F13-F14</f>
        <v>-128.32539055892485</v>
      </c>
      <c r="G15" s="148">
        <f t="shared" ref="G15:P15" si="7">G13-G14</f>
        <v>-19.186948287493919</v>
      </c>
      <c r="H15" s="148">
        <f t="shared" si="7"/>
        <v>75.064470144821939</v>
      </c>
      <c r="I15" s="148">
        <f t="shared" si="7"/>
        <v>188.89006921770624</v>
      </c>
      <c r="J15" s="148">
        <f t="shared" si="7"/>
        <v>21.059598550527703</v>
      </c>
      <c r="K15" s="148">
        <f t="shared" si="7"/>
        <v>91.389114534600765</v>
      </c>
      <c r="L15" s="148">
        <f t="shared" si="7"/>
        <v>102.92262563517755</v>
      </c>
      <c r="M15" s="148">
        <f t="shared" si="7"/>
        <v>151.94959570133392</v>
      </c>
      <c r="N15" s="148">
        <f t="shared" si="7"/>
        <v>170.12735657448553</v>
      </c>
      <c r="O15" s="148">
        <f t="shared" si="7"/>
        <v>223.45306266358122</v>
      </c>
      <c r="P15" s="148">
        <f t="shared" si="7"/>
        <v>287.26386469472925</v>
      </c>
      <c r="Q15" s="148">
        <f>Q13-Q14</f>
        <v>312.51212403584742</v>
      </c>
      <c r="R15" s="148">
        <f>R13-R14</f>
        <v>269.84769948998712</v>
      </c>
      <c r="S15" s="148"/>
      <c r="T15" s="148"/>
      <c r="U15" s="148">
        <f t="shared" si="4"/>
        <v>116.44220051610941</v>
      </c>
      <c r="V15" s="148">
        <f t="shared" si="0"/>
        <v>367.32093442163995</v>
      </c>
      <c r="W15" s="148">
        <f t="shared" si="1"/>
        <v>993.35640796864345</v>
      </c>
      <c r="Y15" s="121"/>
    </row>
    <row r="16" spans="1:37" ht="17.25" customHeight="1">
      <c r="A16" s="39" t="s">
        <v>64</v>
      </c>
      <c r="B16" s="40"/>
      <c r="C16" s="40"/>
      <c r="D16" s="40"/>
      <c r="E16" s="41"/>
      <c r="F16" s="148">
        <f t="shared" ref="F16:R16" si="8">F12-F15</f>
        <v>311.53911540852698</v>
      </c>
      <c r="G16" s="148">
        <f t="shared" si="8"/>
        <v>255.88300009906072</v>
      </c>
      <c r="H16" s="148">
        <f t="shared" si="8"/>
        <v>148.86566129737349</v>
      </c>
      <c r="I16" s="148">
        <f t="shared" si="8"/>
        <v>34.335421963314502</v>
      </c>
      <c r="J16" s="148">
        <f t="shared" si="8"/>
        <v>232.53882666016142</v>
      </c>
      <c r="K16" s="148">
        <f t="shared" si="8"/>
        <v>229.99565195775614</v>
      </c>
      <c r="L16" s="148">
        <f t="shared" si="8"/>
        <v>307.78963719492873</v>
      </c>
      <c r="M16" s="148">
        <f t="shared" si="8"/>
        <v>273.19341988646613</v>
      </c>
      <c r="N16" s="148">
        <f t="shared" si="8"/>
        <v>204.48668443109767</v>
      </c>
      <c r="O16" s="148">
        <f t="shared" si="8"/>
        <v>173.39572034575227</v>
      </c>
      <c r="P16" s="148">
        <f t="shared" si="8"/>
        <v>211.97709259612645</v>
      </c>
      <c r="Q16" s="148">
        <f t="shared" si="8"/>
        <v>306.61002379795076</v>
      </c>
      <c r="R16" s="148">
        <f t="shared" si="8"/>
        <v>294.99891328989554</v>
      </c>
      <c r="S16" s="85"/>
      <c r="T16" s="148"/>
      <c r="U16" s="148">
        <f t="shared" si="4"/>
        <v>750.62319876827564</v>
      </c>
      <c r="V16" s="148">
        <f t="shared" si="0"/>
        <v>1043.5175356993122</v>
      </c>
      <c r="W16" s="148">
        <f t="shared" si="1"/>
        <v>896.46952117092724</v>
      </c>
      <c r="Y16" s="130"/>
    </row>
    <row r="17" spans="1:26" ht="17.25" customHeight="1"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Y17" s="130"/>
    </row>
    <row r="18" spans="1:26" ht="17.25" customHeight="1">
      <c r="A18" s="54" t="s">
        <v>107</v>
      </c>
      <c r="B18" s="55"/>
      <c r="C18" s="55"/>
      <c r="D18" s="55"/>
      <c r="E18" s="56"/>
      <c r="F18" s="55"/>
      <c r="G18" s="55"/>
      <c r="H18" s="55"/>
      <c r="I18" s="56"/>
      <c r="J18" s="55"/>
      <c r="K18" s="55"/>
      <c r="L18" s="55"/>
      <c r="M18" s="56"/>
      <c r="N18" s="55"/>
      <c r="O18" s="55"/>
      <c r="P18" s="55"/>
      <c r="Q18" s="56"/>
      <c r="R18" s="57"/>
      <c r="S18" s="57"/>
      <c r="T18" s="55"/>
      <c r="U18" s="55"/>
      <c r="V18" s="55"/>
      <c r="W18" s="55"/>
    </row>
    <row r="19" spans="1:26" ht="17.25" customHeight="1">
      <c r="A19" s="15" t="s">
        <v>47</v>
      </c>
      <c r="B19" s="42"/>
      <c r="C19" s="42"/>
      <c r="D19" s="42"/>
      <c r="E19" s="53"/>
      <c r="F19" s="42">
        <v>1234.6743376560134</v>
      </c>
      <c r="G19" s="42">
        <v>991.085370901847</v>
      </c>
      <c r="H19" s="42">
        <v>1059.5226333195533</v>
      </c>
      <c r="I19" s="53">
        <v>824.6700448111701</v>
      </c>
      <c r="J19" s="42">
        <v>474.73671861266223</v>
      </c>
      <c r="K19" s="42">
        <v>431.96793999982174</v>
      </c>
      <c r="L19" s="42">
        <v>394.10725521935973</v>
      </c>
      <c r="M19" s="53">
        <v>224.48365681564212</v>
      </c>
      <c r="N19" s="42">
        <v>132.156606115861</v>
      </c>
      <c r="O19" s="42">
        <v>154.4259284894579</v>
      </c>
      <c r="P19" s="42">
        <v>136.09366344601193</v>
      </c>
      <c r="Q19" s="85">
        <v>82.4290929528931</v>
      </c>
      <c r="R19" s="85">
        <v>42.886753133390378</v>
      </c>
      <c r="T19" s="42"/>
      <c r="U19" s="42">
        <f>SUM(F19:I19)</f>
        <v>4109.9523866885838</v>
      </c>
      <c r="V19" s="42">
        <f>SUM(J19:M19)</f>
        <v>1525.2955706474859</v>
      </c>
      <c r="W19" s="42">
        <f>SUM(N19:Q19)</f>
        <v>505.10529100422389</v>
      </c>
    </row>
    <row r="20" spans="1:26" ht="17.25" customHeight="1">
      <c r="A20" s="15" t="s">
        <v>48</v>
      </c>
      <c r="B20" s="42"/>
      <c r="C20" s="42"/>
      <c r="D20" s="42"/>
      <c r="E20" s="53"/>
      <c r="F20" s="42">
        <v>691.53059488050974</v>
      </c>
      <c r="G20" s="42">
        <v>638.04727533313519</v>
      </c>
      <c r="H20" s="42">
        <v>554.29976075588593</v>
      </c>
      <c r="I20" s="53">
        <v>507.26602193726973</v>
      </c>
      <c r="J20" s="42">
        <v>450.0827443835073</v>
      </c>
      <c r="K20" s="42">
        <v>398.92444195574524</v>
      </c>
      <c r="L20" s="42">
        <v>370.98929193470275</v>
      </c>
      <c r="M20" s="53">
        <v>299.68620131505253</v>
      </c>
      <c r="N20" s="42">
        <v>208.43464869547685</v>
      </c>
      <c r="O20" s="42">
        <v>202.51812077935634</v>
      </c>
      <c r="P20" s="42">
        <v>171.19854790315054</v>
      </c>
      <c r="Q20" s="85">
        <v>145.48999524236251</v>
      </c>
      <c r="R20" s="85">
        <v>111.17656990766076</v>
      </c>
      <c r="T20" s="42"/>
      <c r="U20" s="42">
        <f>SUM(F20:I20)</f>
        <v>2391.1436529068005</v>
      </c>
      <c r="V20" s="42">
        <f t="shared" ref="V20:V29" si="9">SUM(J20:M20)</f>
        <v>1519.6826795890079</v>
      </c>
      <c r="W20" s="42">
        <f t="shared" ref="W20:W29" si="10">SUM(N20:Q20)</f>
        <v>727.6413126203463</v>
      </c>
      <c r="Z20" s="144"/>
    </row>
    <row r="21" spans="1:26" ht="17.25" customHeight="1">
      <c r="A21" s="39" t="s">
        <v>49</v>
      </c>
      <c r="B21" s="40"/>
      <c r="C21" s="40"/>
      <c r="D21" s="40"/>
      <c r="E21" s="41"/>
      <c r="F21" s="40">
        <f t="shared" ref="F21:R21" si="11">F19-F20</f>
        <v>543.14374277550371</v>
      </c>
      <c r="G21" s="40">
        <f t="shared" si="11"/>
        <v>353.03809556871181</v>
      </c>
      <c r="H21" s="40">
        <f t="shared" si="11"/>
        <v>505.22287256366735</v>
      </c>
      <c r="I21" s="41">
        <f t="shared" si="11"/>
        <v>317.40402287390037</v>
      </c>
      <c r="J21" s="40">
        <f t="shared" si="11"/>
        <v>24.653974229154926</v>
      </c>
      <c r="K21" s="40">
        <f t="shared" si="11"/>
        <v>33.0434980440765</v>
      </c>
      <c r="L21" s="40">
        <f t="shared" si="11"/>
        <v>23.11796328465698</v>
      </c>
      <c r="M21" s="41">
        <f t="shared" si="11"/>
        <v>-75.202544499410408</v>
      </c>
      <c r="N21" s="40">
        <f t="shared" si="11"/>
        <v>-76.278042579615857</v>
      </c>
      <c r="O21" s="40">
        <f t="shared" si="11"/>
        <v>-48.092192289898435</v>
      </c>
      <c r="P21" s="40">
        <f t="shared" si="11"/>
        <v>-35.10488445713861</v>
      </c>
      <c r="Q21" s="40">
        <f t="shared" si="11"/>
        <v>-63.060902289469411</v>
      </c>
      <c r="R21" s="40">
        <f t="shared" si="11"/>
        <v>-68.289816774270378</v>
      </c>
      <c r="T21" s="40"/>
      <c r="U21" s="40">
        <f>SUM(F21:I21)</f>
        <v>1718.8087337817833</v>
      </c>
      <c r="V21" s="40">
        <f t="shared" si="9"/>
        <v>5.6128910584779987</v>
      </c>
      <c r="W21" s="40">
        <f t="shared" si="10"/>
        <v>-222.5360216161223</v>
      </c>
    </row>
    <row r="22" spans="1:26" ht="17.25" customHeight="1">
      <c r="A22" s="15" t="s">
        <v>50</v>
      </c>
      <c r="B22" s="105"/>
      <c r="C22" s="105"/>
      <c r="D22" s="105"/>
      <c r="E22" s="106"/>
      <c r="F22" s="107">
        <v>2.0000000000000009</v>
      </c>
      <c r="G22" s="107">
        <v>2.6322426297599995</v>
      </c>
      <c r="H22" s="107">
        <v>2.6322426297599995</v>
      </c>
      <c r="I22" s="106">
        <v>0.92551474048000038</v>
      </c>
      <c r="J22" s="107">
        <v>0</v>
      </c>
      <c r="K22" s="107">
        <v>0</v>
      </c>
      <c r="L22" s="107">
        <v>0</v>
      </c>
      <c r="M22" s="106">
        <v>6.2</v>
      </c>
      <c r="N22" s="42">
        <v>12</v>
      </c>
      <c r="O22" s="42">
        <v>0</v>
      </c>
      <c r="P22" s="42">
        <v>0</v>
      </c>
      <c r="Q22" s="85">
        <v>0</v>
      </c>
      <c r="R22" s="85">
        <v>0</v>
      </c>
      <c r="T22" s="42"/>
      <c r="U22" s="42">
        <f>SUM(F22:I22)</f>
        <v>8.19</v>
      </c>
      <c r="V22" s="42">
        <f t="shared" si="9"/>
        <v>6.2</v>
      </c>
      <c r="W22" s="42">
        <f t="shared" si="10"/>
        <v>12</v>
      </c>
    </row>
    <row r="23" spans="1:26" ht="17.25" customHeight="1">
      <c r="A23" s="15" t="s">
        <v>102</v>
      </c>
      <c r="B23" s="105"/>
      <c r="C23" s="105"/>
      <c r="D23" s="105"/>
      <c r="E23" s="106"/>
      <c r="F23" s="107">
        <v>1.2999999999999998</v>
      </c>
      <c r="G23" s="107">
        <v>44.892612499999998</v>
      </c>
      <c r="H23" s="107">
        <v>-2.6125000000014609E-3</v>
      </c>
      <c r="I23" s="106">
        <v>0</v>
      </c>
      <c r="J23" s="107">
        <v>0</v>
      </c>
      <c r="K23" s="107">
        <v>0</v>
      </c>
      <c r="L23" s="107">
        <v>0</v>
      </c>
      <c r="M23" s="106">
        <v>53.986243699999996</v>
      </c>
      <c r="N23" s="42">
        <v>0</v>
      </c>
      <c r="O23" s="42">
        <v>0</v>
      </c>
      <c r="P23" s="42">
        <v>1.8008379599999955</v>
      </c>
      <c r="Q23" s="85">
        <v>1.750967622999994</v>
      </c>
      <c r="R23" s="85">
        <v>17.060000000000002</v>
      </c>
      <c r="T23" s="42"/>
      <c r="U23" s="42">
        <v>46.19</v>
      </c>
      <c r="V23" s="42">
        <v>53.986243699999996</v>
      </c>
      <c r="W23" s="42">
        <f t="shared" si="10"/>
        <v>3.5518055829999895</v>
      </c>
    </row>
    <row r="24" spans="1:26" ht="17.25" customHeight="1">
      <c r="A24" s="39" t="s">
        <v>53</v>
      </c>
      <c r="B24" s="40"/>
      <c r="C24" s="40"/>
      <c r="D24" s="40"/>
      <c r="E24" s="41"/>
      <c r="F24" s="40">
        <f t="shared" ref="F24:O24" si="12">SUM(F22:F23)</f>
        <v>3.3000000000000007</v>
      </c>
      <c r="G24" s="40">
        <f t="shared" si="12"/>
        <v>47.524855129759999</v>
      </c>
      <c r="H24" s="40">
        <f t="shared" si="12"/>
        <v>2.629630129759998</v>
      </c>
      <c r="I24" s="40">
        <f t="shared" si="12"/>
        <v>0.92551474048000038</v>
      </c>
      <c r="J24" s="40">
        <f t="shared" si="12"/>
        <v>0</v>
      </c>
      <c r="K24" s="40">
        <f t="shared" si="12"/>
        <v>0</v>
      </c>
      <c r="L24" s="40">
        <f t="shared" si="12"/>
        <v>0</v>
      </c>
      <c r="M24" s="40">
        <f t="shared" si="12"/>
        <v>60.186243699999999</v>
      </c>
      <c r="N24" s="40">
        <f t="shared" si="12"/>
        <v>12</v>
      </c>
      <c r="O24" s="40">
        <f t="shared" si="12"/>
        <v>0</v>
      </c>
      <c r="P24" s="40">
        <f t="shared" ref="P24:R24" si="13">SUM(P22:P23)</f>
        <v>1.8008379599999955</v>
      </c>
      <c r="Q24" s="40">
        <f t="shared" si="13"/>
        <v>1.750967622999994</v>
      </c>
      <c r="R24" s="40">
        <f t="shared" si="13"/>
        <v>17.060000000000002</v>
      </c>
      <c r="T24" s="40"/>
      <c r="U24" s="40">
        <f t="shared" ref="U24:U29" si="14">SUM(F24:I24)</f>
        <v>54.379999999999988</v>
      </c>
      <c r="V24" s="40">
        <f t="shared" si="9"/>
        <v>60.186243699999999</v>
      </c>
      <c r="W24" s="40">
        <f t="shared" si="10"/>
        <v>15.551805582999989</v>
      </c>
    </row>
    <row r="25" spans="1:26" ht="17.25" customHeight="1">
      <c r="A25" s="39" t="s">
        <v>54</v>
      </c>
      <c r="B25" s="40"/>
      <c r="C25" s="40"/>
      <c r="D25" s="40"/>
      <c r="E25" s="41"/>
      <c r="F25" s="40">
        <f t="shared" ref="F25:R25" si="15">F21+F24</f>
        <v>546.44374277550367</v>
      </c>
      <c r="G25" s="40">
        <f t="shared" si="15"/>
        <v>400.56295069847181</v>
      </c>
      <c r="H25" s="40">
        <f t="shared" si="15"/>
        <v>507.85250269342737</v>
      </c>
      <c r="I25" s="41">
        <f t="shared" si="15"/>
        <v>318.3295376143804</v>
      </c>
      <c r="J25" s="40">
        <f t="shared" si="15"/>
        <v>24.653974229154926</v>
      </c>
      <c r="K25" s="40">
        <f t="shared" si="15"/>
        <v>33.0434980440765</v>
      </c>
      <c r="L25" s="40">
        <f t="shared" si="15"/>
        <v>23.11796328465698</v>
      </c>
      <c r="M25" s="41">
        <f t="shared" si="15"/>
        <v>-15.016300799410409</v>
      </c>
      <c r="N25" s="40">
        <f t="shared" si="15"/>
        <v>-64.278042579615857</v>
      </c>
      <c r="O25" s="40">
        <f t="shared" si="15"/>
        <v>-48.092192289898435</v>
      </c>
      <c r="P25" s="40">
        <f t="shared" si="15"/>
        <v>-33.304046497138614</v>
      </c>
      <c r="Q25" s="40">
        <f t="shared" si="15"/>
        <v>-61.309934666469417</v>
      </c>
      <c r="R25" s="40">
        <f t="shared" si="15"/>
        <v>-51.229816774270375</v>
      </c>
      <c r="T25" s="40"/>
      <c r="U25" s="40">
        <f t="shared" si="14"/>
        <v>1773.1887337817832</v>
      </c>
      <c r="V25" s="40">
        <f t="shared" si="9"/>
        <v>65.799134758478004</v>
      </c>
      <c r="W25" s="40">
        <f t="shared" si="10"/>
        <v>-206.98421603312232</v>
      </c>
    </row>
    <row r="26" spans="1:26" ht="17.25" customHeight="1">
      <c r="A26" s="15" t="s">
        <v>103</v>
      </c>
      <c r="B26" s="42"/>
      <c r="C26" s="42"/>
      <c r="D26" s="42"/>
      <c r="E26" s="53"/>
      <c r="F26" s="42">
        <v>92.14580963275607</v>
      </c>
      <c r="G26" s="42">
        <v>225.26397510885215</v>
      </c>
      <c r="H26" s="42">
        <v>79.410704495472174</v>
      </c>
      <c r="I26" s="53">
        <v>143.73200000000003</v>
      </c>
      <c r="J26" s="42">
        <v>87.321918413896583</v>
      </c>
      <c r="K26" s="42">
        <v>96.238207156525903</v>
      </c>
      <c r="L26" s="42">
        <v>103.80979984992747</v>
      </c>
      <c r="M26" s="53">
        <v>118.19489428900164</v>
      </c>
      <c r="N26" s="42">
        <v>51.769999999999996</v>
      </c>
      <c r="O26" s="42">
        <v>56.92808860454786</v>
      </c>
      <c r="P26" s="9">
        <f>51.6421070983779</f>
        <v>51.642107098377899</v>
      </c>
      <c r="Q26" s="85">
        <v>44.046753345858455</v>
      </c>
      <c r="R26" s="85">
        <v>29.893536013768703</v>
      </c>
      <c r="T26" s="42"/>
      <c r="U26" s="42">
        <f t="shared" si="14"/>
        <v>540.55248923708041</v>
      </c>
      <c r="V26" s="42">
        <f t="shared" si="9"/>
        <v>405.56481970935158</v>
      </c>
      <c r="W26" s="42">
        <f t="shared" si="10"/>
        <v>204.3869490487842</v>
      </c>
    </row>
    <row r="27" spans="1:26" ht="17.25" customHeight="1">
      <c r="A27" s="39" t="s">
        <v>58</v>
      </c>
      <c r="B27" s="40"/>
      <c r="C27" s="40"/>
      <c r="D27" s="40"/>
      <c r="E27" s="41"/>
      <c r="F27" s="40">
        <f t="shared" ref="F27:R27" si="16">F25-F26</f>
        <v>454.29793314274758</v>
      </c>
      <c r="G27" s="40">
        <f t="shared" si="16"/>
        <v>175.29897558961966</v>
      </c>
      <c r="H27" s="40">
        <f t="shared" si="16"/>
        <v>428.44179819795522</v>
      </c>
      <c r="I27" s="41">
        <f t="shared" si="16"/>
        <v>174.59753761438037</v>
      </c>
      <c r="J27" s="40">
        <f t="shared" si="16"/>
        <v>-62.667944184741657</v>
      </c>
      <c r="K27" s="40">
        <f t="shared" si="16"/>
        <v>-63.194709112449402</v>
      </c>
      <c r="L27" s="40">
        <f t="shared" si="16"/>
        <v>-80.691836565270492</v>
      </c>
      <c r="M27" s="41">
        <f t="shared" si="16"/>
        <v>-133.21119508841204</v>
      </c>
      <c r="N27" s="40">
        <f t="shared" si="16"/>
        <v>-116.04804257961585</v>
      </c>
      <c r="O27" s="40">
        <f t="shared" si="16"/>
        <v>-105.0202808944463</v>
      </c>
      <c r="P27" s="40">
        <f t="shared" si="16"/>
        <v>-84.946153595516506</v>
      </c>
      <c r="Q27" s="40">
        <f t="shared" si="16"/>
        <v>-105.35668801232788</v>
      </c>
      <c r="R27" s="40">
        <f t="shared" si="16"/>
        <v>-81.123352788039085</v>
      </c>
      <c r="T27" s="40"/>
      <c r="U27" s="40">
        <f t="shared" si="14"/>
        <v>1232.6362445447028</v>
      </c>
      <c r="V27" s="40">
        <f t="shared" si="9"/>
        <v>-339.76568495087361</v>
      </c>
      <c r="W27" s="40">
        <f t="shared" si="10"/>
        <v>-411.37116508190655</v>
      </c>
      <c r="X27" s="42"/>
      <c r="Y27" s="42"/>
    </row>
    <row r="28" spans="1:26" s="121" customFormat="1" ht="17.25" customHeight="1">
      <c r="A28" s="15" t="s">
        <v>59</v>
      </c>
      <c r="B28" s="90"/>
      <c r="C28" s="90"/>
      <c r="D28" s="90"/>
      <c r="E28" s="120"/>
      <c r="F28" s="90">
        <v>208.8330977009249</v>
      </c>
      <c r="G28" s="90">
        <v>3293.4992746854341</v>
      </c>
      <c r="H28" s="90">
        <v>1603.3454963152378</v>
      </c>
      <c r="I28" s="120">
        <v>114.68545191429348</v>
      </c>
      <c r="J28" s="90">
        <v>161.35900654947233</v>
      </c>
      <c r="K28" s="90">
        <v>105.91807707242032</v>
      </c>
      <c r="L28" s="90">
        <v>3715.84</v>
      </c>
      <c r="M28" s="120">
        <v>1672.27777564954</v>
      </c>
      <c r="N28" s="107">
        <v>-140.14291860882099</v>
      </c>
      <c r="O28" s="90">
        <v>24.371646715662095</v>
      </c>
      <c r="P28" s="90">
        <v>-15.367250171593014</v>
      </c>
      <c r="Q28" s="143">
        <v>223.41999999999996</v>
      </c>
      <c r="R28" s="143">
        <v>-50.387699489987099</v>
      </c>
      <c r="T28" s="90"/>
      <c r="U28" s="90">
        <f>SUM(F28:I28)</f>
        <v>5220.3633206158902</v>
      </c>
      <c r="V28" s="90">
        <f>SUM(J28:M28)</f>
        <v>5655.3948592714323</v>
      </c>
      <c r="W28" s="42">
        <f t="shared" si="10"/>
        <v>92.281477935248063</v>
      </c>
      <c r="X28" s="90"/>
    </row>
    <row r="29" spans="1:26" ht="17.25" customHeight="1">
      <c r="A29" s="39" t="s">
        <v>64</v>
      </c>
      <c r="B29" s="40"/>
      <c r="C29" s="40"/>
      <c r="D29" s="40"/>
      <c r="E29" s="41"/>
      <c r="F29" s="40">
        <f>F27-F28</f>
        <v>245.46483544182269</v>
      </c>
      <c r="G29" s="40">
        <f t="shared" ref="G29:R29" si="17">G27-G28</f>
        <v>-3118.2002990958144</v>
      </c>
      <c r="H29" s="40">
        <f t="shared" si="17"/>
        <v>-1174.9036981172826</v>
      </c>
      <c r="I29" s="40">
        <f t="shared" si="17"/>
        <v>59.912085700086891</v>
      </c>
      <c r="J29" s="40">
        <f t="shared" si="17"/>
        <v>-224.02695073421398</v>
      </c>
      <c r="K29" s="40">
        <f t="shared" si="17"/>
        <v>-169.11278618486972</v>
      </c>
      <c r="L29" s="40">
        <f t="shared" si="17"/>
        <v>-3796.5318365652706</v>
      </c>
      <c r="M29" s="40">
        <f t="shared" si="17"/>
        <v>-1805.4889707379521</v>
      </c>
      <c r="N29" s="40">
        <f t="shared" si="17"/>
        <v>24.094876029205139</v>
      </c>
      <c r="O29" s="40">
        <f t="shared" si="17"/>
        <v>-129.39192761010838</v>
      </c>
      <c r="P29" s="40">
        <f t="shared" si="17"/>
        <v>-69.578903423923492</v>
      </c>
      <c r="Q29" s="40">
        <f t="shared" si="17"/>
        <v>-328.77668801232784</v>
      </c>
      <c r="R29" s="40">
        <f t="shared" si="17"/>
        <v>-30.735653298051986</v>
      </c>
      <c r="T29" s="40"/>
      <c r="U29" s="40">
        <f t="shared" si="14"/>
        <v>-3987.7270760711872</v>
      </c>
      <c r="V29" s="40">
        <f t="shared" si="9"/>
        <v>-5995.1605442223063</v>
      </c>
      <c r="W29" s="40">
        <f t="shared" si="10"/>
        <v>-503.65264301715456</v>
      </c>
      <c r="X29" s="132"/>
      <c r="Y29" s="42"/>
      <c r="Z29" s="42"/>
    </row>
    <row r="30" spans="1:26" ht="17.25" customHeight="1">
      <c r="O30" s="42"/>
      <c r="P30" s="42"/>
      <c r="Z30" s="129"/>
    </row>
    <row r="31" spans="1:26" ht="17.25" customHeight="1">
      <c r="A31" s="54" t="s">
        <v>108</v>
      </c>
      <c r="B31" s="55"/>
      <c r="C31" s="55"/>
      <c r="D31" s="55"/>
      <c r="E31" s="56"/>
      <c r="F31" s="55"/>
      <c r="G31" s="55"/>
      <c r="H31" s="55"/>
      <c r="I31" s="56"/>
      <c r="J31" s="55"/>
      <c r="K31" s="55"/>
      <c r="L31" s="55"/>
      <c r="M31" s="56"/>
      <c r="N31" s="55"/>
      <c r="O31" s="55"/>
      <c r="P31" s="55"/>
      <c r="Q31" s="56"/>
      <c r="R31" s="57"/>
      <c r="S31" s="57"/>
      <c r="T31" s="55"/>
      <c r="U31" s="55"/>
      <c r="V31" s="55"/>
      <c r="W31" s="55"/>
    </row>
    <row r="32" spans="1:26" ht="17.25" customHeight="1">
      <c r="A32" s="15" t="s">
        <v>47</v>
      </c>
      <c r="B32" s="42"/>
      <c r="C32" s="42"/>
      <c r="D32" s="42"/>
      <c r="E32" s="53"/>
      <c r="F32" s="42">
        <v>13.245510796750068</v>
      </c>
      <c r="G32" s="42">
        <v>16.011999716493847</v>
      </c>
      <c r="H32" s="42">
        <v>-9.2894957727639849</v>
      </c>
      <c r="I32" s="42">
        <v>-6.7424543384702247</v>
      </c>
      <c r="J32" s="42">
        <v>0.80999999999994543</v>
      </c>
      <c r="K32" s="42">
        <v>1.5300000000002001</v>
      </c>
      <c r="L32" s="42">
        <v>1.3399999999999181</v>
      </c>
      <c r="M32" s="42">
        <f>20.5799999999999</f>
        <v>20.579999999999899</v>
      </c>
      <c r="N32" s="42">
        <v>7.1467584079825883</v>
      </c>
      <c r="O32" s="42">
        <v>12.381528000570142</v>
      </c>
      <c r="P32" s="42">
        <v>12.560303822821906</v>
      </c>
      <c r="Q32" s="42">
        <v>18.559999999999945</v>
      </c>
      <c r="R32" s="42">
        <v>18.808512513879577</v>
      </c>
      <c r="S32" s="42"/>
      <c r="T32" s="42"/>
      <c r="U32" s="42">
        <f>SUM(F32:I32)</f>
        <v>13.225560402009705</v>
      </c>
      <c r="V32" s="42">
        <f>SUM(J32:M32)</f>
        <v>24.259999999999962</v>
      </c>
      <c r="W32" s="90">
        <f t="shared" ref="W32:W45" si="18">SUM(N32:Q32)</f>
        <v>50.648590231374584</v>
      </c>
    </row>
    <row r="33" spans="1:28" ht="17.25" customHeight="1">
      <c r="A33" s="15" t="s">
        <v>48</v>
      </c>
      <c r="B33" s="42"/>
      <c r="C33" s="42"/>
      <c r="D33" s="42"/>
      <c r="E33" s="53"/>
      <c r="F33" s="42">
        <v>0</v>
      </c>
      <c r="G33" s="42">
        <v>0</v>
      </c>
      <c r="H33" s="42">
        <v>9.0876536914558983</v>
      </c>
      <c r="I33" s="42">
        <v>10.918476657859287</v>
      </c>
      <c r="J33" s="42">
        <v>14.019999999999982</v>
      </c>
      <c r="K33" s="42">
        <v>14.349999999999909</v>
      </c>
      <c r="L33" s="42">
        <v>16.34031424000068</v>
      </c>
      <c r="M33" s="42">
        <v>29.728980353184852</v>
      </c>
      <c r="N33" s="42">
        <v>23.688783180821702</v>
      </c>
      <c r="O33" s="42">
        <v>23.289999999999964</v>
      </c>
      <c r="P33" s="42">
        <v>115.57678803497404</v>
      </c>
      <c r="Q33" s="42">
        <v>116.0600648810771</v>
      </c>
      <c r="R33" s="42">
        <v>119.95063188270001</v>
      </c>
      <c r="S33" s="42"/>
      <c r="T33" s="42"/>
      <c r="U33" s="42">
        <f>SUM(F33:I33)</f>
        <v>20.006130349315185</v>
      </c>
      <c r="V33" s="42">
        <f>SUM(J33:M33)</f>
        <v>74.439294593185423</v>
      </c>
      <c r="W33" s="90">
        <f t="shared" si="18"/>
        <v>278.61563609687278</v>
      </c>
    </row>
    <row r="34" spans="1:28" s="43" customFormat="1" ht="17.25" customHeight="1">
      <c r="A34" s="39" t="s">
        <v>49</v>
      </c>
      <c r="B34" s="40"/>
      <c r="C34" s="40"/>
      <c r="D34" s="40"/>
      <c r="E34" s="41"/>
      <c r="F34" s="40">
        <f>F32-F33</f>
        <v>13.245510796750068</v>
      </c>
      <c r="G34" s="40">
        <f t="shared" ref="G34:P34" si="19">G32-G33</f>
        <v>16.011999716493847</v>
      </c>
      <c r="H34" s="40">
        <f t="shared" si="19"/>
        <v>-18.377149464219883</v>
      </c>
      <c r="I34" s="40">
        <f t="shared" si="19"/>
        <v>-17.660930996329512</v>
      </c>
      <c r="J34" s="40">
        <f t="shared" si="19"/>
        <v>-13.210000000000036</v>
      </c>
      <c r="K34" s="40">
        <f t="shared" si="19"/>
        <v>-12.819999999999709</v>
      </c>
      <c r="L34" s="40">
        <f t="shared" si="19"/>
        <v>-15.000314240000762</v>
      </c>
      <c r="M34" s="40">
        <f t="shared" si="19"/>
        <v>-9.1489803531849532</v>
      </c>
      <c r="N34" s="40">
        <f t="shared" si="19"/>
        <v>-16.542024772839113</v>
      </c>
      <c r="O34" s="40">
        <f t="shared" si="19"/>
        <v>-10.908471999429821</v>
      </c>
      <c r="P34" s="40">
        <f t="shared" si="19"/>
        <v>-103.01648421215214</v>
      </c>
      <c r="Q34" s="40">
        <f>Q32-Q33</f>
        <v>-97.500064881077151</v>
      </c>
      <c r="R34" s="40">
        <f>R32-R33</f>
        <v>-101.14211936882043</v>
      </c>
      <c r="S34" s="40"/>
      <c r="T34" s="40"/>
      <c r="U34" s="40">
        <f>SUM(F34:I34)</f>
        <v>-6.7805699473054801</v>
      </c>
      <c r="V34" s="40">
        <f>SUM(J34:M34)</f>
        <v>-50.17929459318546</v>
      </c>
      <c r="W34" s="40">
        <f t="shared" si="18"/>
        <v>-227.96704586549822</v>
      </c>
    </row>
    <row r="35" spans="1:28" ht="17.25" customHeight="1">
      <c r="A35" s="15" t="s">
        <v>50</v>
      </c>
      <c r="B35" s="42"/>
      <c r="C35" s="42"/>
      <c r="D35" s="42"/>
      <c r="E35" s="53"/>
      <c r="F35" s="105">
        <v>1.05</v>
      </c>
      <c r="G35" s="105">
        <v>1.05</v>
      </c>
      <c r="H35" s="105">
        <v>1.05</v>
      </c>
      <c r="I35" s="105">
        <v>8.0500000000000007</v>
      </c>
      <c r="J35" s="105">
        <v>-8.6899999999999977</v>
      </c>
      <c r="K35" s="105">
        <v>-3.6999999999999744</v>
      </c>
      <c r="L35" s="105">
        <v>2.5099999999999909</v>
      </c>
      <c r="M35" s="105">
        <v>-6.4000000000000057</v>
      </c>
      <c r="N35" s="105">
        <v>0</v>
      </c>
      <c r="O35" s="105">
        <v>0</v>
      </c>
      <c r="P35" s="105">
        <v>0</v>
      </c>
      <c r="Q35" s="42">
        <v>2.019999999999996</v>
      </c>
      <c r="R35" s="42">
        <v>3.5657627118581559E-3</v>
      </c>
      <c r="S35" s="107"/>
      <c r="T35" s="106">
        <v>189.79000000000002</v>
      </c>
      <c r="U35" s="42">
        <v>108.78</v>
      </c>
      <c r="V35" s="42">
        <v>101.94999999999999</v>
      </c>
      <c r="W35" s="90">
        <f t="shared" si="18"/>
        <v>2.019999999999996</v>
      </c>
    </row>
    <row r="36" spans="1:28" ht="17.25" customHeight="1">
      <c r="A36" s="15" t="s">
        <v>51</v>
      </c>
      <c r="B36" s="42"/>
      <c r="C36" s="42"/>
      <c r="D36" s="42"/>
      <c r="E36" s="53"/>
      <c r="F36" s="105">
        <v>4.0000000000009098E-2</v>
      </c>
      <c r="G36" s="105">
        <v>0</v>
      </c>
      <c r="H36" s="105">
        <v>0</v>
      </c>
      <c r="I36" s="105">
        <v>91.71</v>
      </c>
      <c r="J36" s="105">
        <v>76.209999999999994</v>
      </c>
      <c r="K36" s="105">
        <v>13.330000000000013</v>
      </c>
      <c r="L36" s="105">
        <v>9.25</v>
      </c>
      <c r="M36" s="105">
        <v>49.1</v>
      </c>
      <c r="N36" s="105">
        <v>0.03</v>
      </c>
      <c r="O36" s="105">
        <v>32.24</v>
      </c>
      <c r="P36" s="105">
        <v>12.109348463999993</v>
      </c>
      <c r="Q36" s="42">
        <v>13.149999999999999</v>
      </c>
      <c r="R36" s="42">
        <v>14.88</v>
      </c>
      <c r="S36" s="107"/>
      <c r="T36" s="106">
        <v>49.1</v>
      </c>
      <c r="U36" s="42">
        <v>0.03</v>
      </c>
      <c r="V36" s="42">
        <v>32.24</v>
      </c>
      <c r="W36" s="90">
        <f t="shared" si="18"/>
        <v>57.529348463999995</v>
      </c>
    </row>
    <row r="37" spans="1:28" ht="17.25" customHeight="1">
      <c r="A37" s="15" t="s">
        <v>102</v>
      </c>
      <c r="B37" s="42"/>
      <c r="C37" s="42"/>
      <c r="D37" s="42"/>
      <c r="E37" s="53"/>
      <c r="F37" s="105">
        <v>14.8</v>
      </c>
      <c r="G37" s="105">
        <v>9.7522426297599978</v>
      </c>
      <c r="H37" s="105">
        <v>780.35</v>
      </c>
      <c r="I37" s="105">
        <v>22.19</v>
      </c>
      <c r="J37" s="105">
        <v>42.883592168780261</v>
      </c>
      <c r="K37" s="105">
        <v>25.220993988334662</v>
      </c>
      <c r="L37" s="105">
        <v>84.328681768774857</v>
      </c>
      <c r="M37" s="105">
        <f>25.8768837581773-0.2</f>
        <v>25.676883758177301</v>
      </c>
      <c r="N37" s="105">
        <v>55.767897842345633</v>
      </c>
      <c r="O37" s="105">
        <v>116.30416855240242</v>
      </c>
      <c r="P37" s="42">
        <v>75.241022111522653</v>
      </c>
      <c r="Q37" s="42">
        <v>168.51686960552945</v>
      </c>
      <c r="R37" s="42">
        <v>61.886025088644097</v>
      </c>
      <c r="S37" s="107"/>
      <c r="T37" s="106">
        <v>83.770000000000152</v>
      </c>
      <c r="U37" s="42">
        <v>57.892653774745753</v>
      </c>
      <c r="V37" s="42">
        <v>122.60169999999999</v>
      </c>
      <c r="W37" s="90">
        <f t="shared" si="18"/>
        <v>415.82995811180012</v>
      </c>
      <c r="X37" s="42"/>
    </row>
    <row r="38" spans="1:28" s="43" customFormat="1" ht="17.25" customHeight="1">
      <c r="A38" s="39" t="s">
        <v>53</v>
      </c>
      <c r="B38" s="40"/>
      <c r="C38" s="40"/>
      <c r="D38" s="40"/>
      <c r="E38" s="41"/>
      <c r="F38" s="40">
        <f t="shared" ref="F38:V38" si="20">F35+F36+F37</f>
        <v>15.890000000000009</v>
      </c>
      <c r="G38" s="40">
        <f t="shared" si="20"/>
        <v>10.802242629759998</v>
      </c>
      <c r="H38" s="40">
        <f t="shared" si="20"/>
        <v>781.4</v>
      </c>
      <c r="I38" s="40">
        <f t="shared" si="20"/>
        <v>121.94999999999999</v>
      </c>
      <c r="J38" s="40">
        <f t="shared" si="20"/>
        <v>110.40359216878025</v>
      </c>
      <c r="K38" s="40">
        <f t="shared" si="20"/>
        <v>34.8509939883347</v>
      </c>
      <c r="L38" s="40">
        <f t="shared" si="20"/>
        <v>96.088681768774848</v>
      </c>
      <c r="M38" s="40">
        <f t="shared" si="20"/>
        <v>68.3768837581773</v>
      </c>
      <c r="N38" s="40">
        <f t="shared" si="20"/>
        <v>55.797897842345634</v>
      </c>
      <c r="O38" s="40">
        <f t="shared" si="20"/>
        <v>148.54416855240243</v>
      </c>
      <c r="P38" s="40">
        <f t="shared" si="20"/>
        <v>87.350370575522646</v>
      </c>
      <c r="Q38" s="40">
        <f>Q35+Q36+Q37</f>
        <v>183.68686960552944</v>
      </c>
      <c r="R38" s="40">
        <f>R35+R36+R37</f>
        <v>76.769590851355957</v>
      </c>
      <c r="S38" s="40"/>
      <c r="T38" s="41">
        <f t="shared" si="20"/>
        <v>322.6600000000002</v>
      </c>
      <c r="U38" s="40">
        <f t="shared" si="20"/>
        <v>166.70265377474576</v>
      </c>
      <c r="V38" s="40">
        <f t="shared" si="20"/>
        <v>256.79169999999999</v>
      </c>
      <c r="W38" s="40">
        <f t="shared" si="18"/>
        <v>475.37930657580011</v>
      </c>
    </row>
    <row r="39" spans="1:28" s="43" customFormat="1" ht="17.25" customHeight="1">
      <c r="A39" s="39" t="s">
        <v>54</v>
      </c>
      <c r="B39" s="40"/>
      <c r="C39" s="40"/>
      <c r="D39" s="40"/>
      <c r="E39" s="41"/>
      <c r="F39" s="40">
        <f>F34+F38</f>
        <v>29.135510796750076</v>
      </c>
      <c r="G39" s="40">
        <f t="shared" ref="G39:P39" si="21">G34+G38</f>
        <v>26.814242346253845</v>
      </c>
      <c r="H39" s="40">
        <f t="shared" si="21"/>
        <v>763.02285053578009</v>
      </c>
      <c r="I39" s="40">
        <f t="shared" si="21"/>
        <v>104.28906900367048</v>
      </c>
      <c r="J39" s="40">
        <f t="shared" si="21"/>
        <v>97.193592168780214</v>
      </c>
      <c r="K39" s="40">
        <f t="shared" si="21"/>
        <v>22.030993988334991</v>
      </c>
      <c r="L39" s="40">
        <f t="shared" si="21"/>
        <v>81.088367528774086</v>
      </c>
      <c r="M39" s="40">
        <f t="shared" si="21"/>
        <v>59.227903404992347</v>
      </c>
      <c r="N39" s="40">
        <f t="shared" si="21"/>
        <v>39.255873069506521</v>
      </c>
      <c r="O39" s="40">
        <f t="shared" si="21"/>
        <v>137.6356965529726</v>
      </c>
      <c r="P39" s="40">
        <f t="shared" si="21"/>
        <v>-15.66611363662949</v>
      </c>
      <c r="Q39" s="40">
        <f>Q34+Q38</f>
        <v>86.186804724452287</v>
      </c>
      <c r="R39" s="40">
        <f>R34+R38</f>
        <v>-24.372528517464474</v>
      </c>
      <c r="S39" s="40"/>
      <c r="T39" s="41">
        <f t="shared" ref="T39:V39" si="22">T33+T38</f>
        <v>322.6600000000002</v>
      </c>
      <c r="U39" s="40">
        <f t="shared" si="22"/>
        <v>186.70878412406094</v>
      </c>
      <c r="V39" s="40">
        <f t="shared" si="22"/>
        <v>331.23099459318541</v>
      </c>
      <c r="W39" s="40">
        <f t="shared" si="18"/>
        <v>247.41226071030192</v>
      </c>
      <c r="Y39" s="40"/>
    </row>
    <row r="40" spans="1:28" ht="17.25" customHeight="1">
      <c r="A40" s="15" t="s">
        <v>103</v>
      </c>
      <c r="B40" s="42"/>
      <c r="C40" s="42"/>
      <c r="D40" s="42"/>
      <c r="E40" s="53"/>
      <c r="F40" s="42">
        <v>38.829668789100026</v>
      </c>
      <c r="G40" s="42">
        <v>36.65176974744054</v>
      </c>
      <c r="H40" s="42">
        <v>80.678755105690811</v>
      </c>
      <c r="I40" s="42">
        <v>36.090627228768881</v>
      </c>
      <c r="J40" s="42">
        <v>24.97407319472768</v>
      </c>
      <c r="K40" s="42">
        <v>29.851051368242338</v>
      </c>
      <c r="L40" s="42">
        <v>21.808793793609993</v>
      </c>
      <c r="M40" s="42">
        <f>58.52972390438+0.2</f>
        <v>58.729723904380002</v>
      </c>
      <c r="N40" s="42">
        <v>28.191638888986859</v>
      </c>
      <c r="O40" s="42">
        <v>33.078184780982951</v>
      </c>
      <c r="P40" s="42">
        <v>40.262072388509097</v>
      </c>
      <c r="Q40" s="42">
        <v>42.771655519829778</v>
      </c>
      <c r="R40" s="42">
        <v>34.200731474379154</v>
      </c>
      <c r="S40" s="42"/>
      <c r="T40" s="42"/>
      <c r="U40" s="42">
        <f t="shared" ref="U40:U45" si="23">SUM(F40:I40)</f>
        <v>192.25082087100026</v>
      </c>
      <c r="V40" s="42">
        <f t="shared" ref="V40:V45" si="24">SUM(J40:M40)</f>
        <v>135.36364226096001</v>
      </c>
      <c r="W40" s="90">
        <f t="shared" si="18"/>
        <v>144.30355157830869</v>
      </c>
    </row>
    <row r="41" spans="1:28" s="43" customFormat="1" ht="17.25" customHeight="1">
      <c r="A41" s="39" t="s">
        <v>58</v>
      </c>
      <c r="B41" s="40"/>
      <c r="C41" s="40"/>
      <c r="D41" s="40"/>
      <c r="E41" s="41"/>
      <c r="F41" s="40">
        <f>F39-F40</f>
        <v>-9.6941579923499503</v>
      </c>
      <c r="G41" s="40">
        <f t="shared" ref="G41:N41" si="25">G39-G40</f>
        <v>-9.8375274011866942</v>
      </c>
      <c r="H41" s="40">
        <f t="shared" si="25"/>
        <v>682.34409543008928</v>
      </c>
      <c r="I41" s="41">
        <f t="shared" si="25"/>
        <v>68.198441774901596</v>
      </c>
      <c r="J41" s="40">
        <f t="shared" si="25"/>
        <v>72.219518974052534</v>
      </c>
      <c r="K41" s="40">
        <f t="shared" si="25"/>
        <v>-7.8200573799073467</v>
      </c>
      <c r="L41" s="40">
        <f t="shared" si="25"/>
        <v>59.279573735164092</v>
      </c>
      <c r="M41" s="41">
        <f t="shared" si="25"/>
        <v>0.49817950061234484</v>
      </c>
      <c r="N41" s="40">
        <f t="shared" si="25"/>
        <v>11.064234180519662</v>
      </c>
      <c r="O41" s="40">
        <f>O39-O40</f>
        <v>104.55751177198965</v>
      </c>
      <c r="P41" s="40">
        <f>P39-P40</f>
        <v>-55.928186025138587</v>
      </c>
      <c r="Q41" s="40">
        <f>Q39-Q40</f>
        <v>43.415149204622509</v>
      </c>
      <c r="R41" s="40">
        <f>R39-R40</f>
        <v>-58.573259991843628</v>
      </c>
      <c r="S41" s="40"/>
      <c r="T41" s="40"/>
      <c r="U41" s="40">
        <f t="shared" si="23"/>
        <v>731.01085181145413</v>
      </c>
      <c r="V41" s="40">
        <f t="shared" si="24"/>
        <v>124.17721482992161</v>
      </c>
      <c r="W41" s="40">
        <f t="shared" si="18"/>
        <v>103.10870913199324</v>
      </c>
    </row>
    <row r="42" spans="1:28" ht="17.25" customHeight="1">
      <c r="A42" s="15" t="s">
        <v>59</v>
      </c>
      <c r="B42" s="42"/>
      <c r="C42" s="42"/>
      <c r="D42" s="42"/>
      <c r="E42" s="53"/>
      <c r="F42" s="42">
        <v>9.6922928579992771</v>
      </c>
      <c r="G42" s="42">
        <v>-17.622326397940014</v>
      </c>
      <c r="H42" s="42">
        <v>-143.05996646005997</v>
      </c>
      <c r="I42" s="42">
        <v>-5.7555211319995578</v>
      </c>
      <c r="J42" s="42">
        <v>-3.198605099999952</v>
      </c>
      <c r="K42" s="42">
        <v>0.47280839297883404</v>
      </c>
      <c r="L42" s="42">
        <v>-21.552625635177975</v>
      </c>
      <c r="M42" s="42">
        <v>12.622628649126</v>
      </c>
      <c r="N42" s="42">
        <v>-0.33730625500010092</v>
      </c>
      <c r="O42" s="42">
        <v>-7.3886954923659687</v>
      </c>
      <c r="P42" s="42">
        <v>0.4128314165196012</v>
      </c>
      <c r="Q42" s="42">
        <v>-4.6415150097553806</v>
      </c>
      <c r="R42" s="42">
        <v>-16.980000000000018</v>
      </c>
      <c r="S42" s="42"/>
      <c r="T42" s="42"/>
      <c r="U42" s="42">
        <f t="shared" si="23"/>
        <v>-156.74552113200025</v>
      </c>
      <c r="V42" s="42">
        <f t="shared" si="24"/>
        <v>-11.655793693073093</v>
      </c>
      <c r="W42" s="90">
        <f t="shared" si="18"/>
        <v>-11.954685340601849</v>
      </c>
      <c r="Y42" s="42"/>
    </row>
    <row r="43" spans="1:28" ht="17.25" customHeight="1">
      <c r="A43" s="15" t="s">
        <v>60</v>
      </c>
      <c r="B43" s="42"/>
      <c r="C43" s="42"/>
      <c r="D43" s="42"/>
      <c r="E43" s="53"/>
      <c r="F43" s="42">
        <v>0</v>
      </c>
      <c r="G43" s="42">
        <v>0</v>
      </c>
      <c r="H43" s="42">
        <v>-260</v>
      </c>
      <c r="I43" s="53">
        <v>375</v>
      </c>
      <c r="J43" s="42">
        <v>-855</v>
      </c>
      <c r="K43" s="42">
        <v>0</v>
      </c>
      <c r="L43" s="42">
        <v>0</v>
      </c>
      <c r="M43" s="53">
        <v>-870.69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/>
      <c r="T43" s="42"/>
      <c r="U43" s="42">
        <f t="shared" si="23"/>
        <v>115</v>
      </c>
      <c r="V43" s="42">
        <f t="shared" si="24"/>
        <v>-1725.69</v>
      </c>
      <c r="W43" s="90">
        <f t="shared" si="18"/>
        <v>0</v>
      </c>
      <c r="X43" s="42"/>
      <c r="Y43" s="42"/>
    </row>
    <row r="44" spans="1:28" ht="17.25" customHeight="1">
      <c r="A44" s="15" t="s">
        <v>61</v>
      </c>
      <c r="B44" s="42"/>
      <c r="C44" s="42"/>
      <c r="D44" s="42"/>
      <c r="E44" s="53"/>
      <c r="F44" s="42">
        <v>0</v>
      </c>
      <c r="G44" s="42">
        <v>0</v>
      </c>
      <c r="H44" s="42">
        <v>0</v>
      </c>
      <c r="I44" s="53">
        <v>0</v>
      </c>
      <c r="J44" s="42">
        <v>278</v>
      </c>
      <c r="K44" s="42">
        <v>0</v>
      </c>
      <c r="L44" s="42">
        <v>0</v>
      </c>
      <c r="M44" s="53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/>
      <c r="T44" s="42"/>
      <c r="U44" s="42">
        <f t="shared" si="23"/>
        <v>0</v>
      </c>
      <c r="V44" s="42">
        <f t="shared" si="24"/>
        <v>278</v>
      </c>
      <c r="W44" s="90">
        <f t="shared" si="18"/>
        <v>0</v>
      </c>
    </row>
    <row r="45" spans="1:28" s="43" customFormat="1" ht="17.25" customHeight="1">
      <c r="A45" s="39" t="s">
        <v>64</v>
      </c>
      <c r="B45" s="40"/>
      <c r="C45" s="40"/>
      <c r="D45" s="40"/>
      <c r="E45" s="41"/>
      <c r="F45" s="40">
        <f t="shared" ref="F45:R45" si="26">F41-F42-F43-F44</f>
        <v>-19.386450850349227</v>
      </c>
      <c r="G45" s="40">
        <f t="shared" si="26"/>
        <v>7.7847989967533202</v>
      </c>
      <c r="H45" s="40">
        <f t="shared" si="26"/>
        <v>1085.4040618901493</v>
      </c>
      <c r="I45" s="41">
        <f t="shared" si="26"/>
        <v>-301.04603709309885</v>
      </c>
      <c r="J45" s="40">
        <f t="shared" si="26"/>
        <v>652.41812407405246</v>
      </c>
      <c r="K45" s="40">
        <f t="shared" si="26"/>
        <v>-8.2928657728861808</v>
      </c>
      <c r="L45" s="40">
        <f t="shared" si="26"/>
        <v>80.832199370342067</v>
      </c>
      <c r="M45" s="41">
        <f t="shared" si="26"/>
        <v>858.56555085148636</v>
      </c>
      <c r="N45" s="40">
        <f t="shared" si="26"/>
        <v>11.401540435519763</v>
      </c>
      <c r="O45" s="40">
        <f t="shared" si="26"/>
        <v>111.94620726435562</v>
      </c>
      <c r="P45" s="40">
        <f t="shared" si="26"/>
        <v>-56.341017441658188</v>
      </c>
      <c r="Q45" s="40">
        <f t="shared" si="26"/>
        <v>48.056664214377889</v>
      </c>
      <c r="R45" s="40">
        <f t="shared" si="26"/>
        <v>-41.59325999184361</v>
      </c>
      <c r="S45" s="40"/>
      <c r="T45" s="40"/>
      <c r="U45" s="40">
        <f t="shared" si="23"/>
        <v>772.75637294345438</v>
      </c>
      <c r="V45" s="40">
        <f t="shared" si="24"/>
        <v>1583.5230085229946</v>
      </c>
      <c r="W45" s="40">
        <f t="shared" si="18"/>
        <v>115.06339447259509</v>
      </c>
    </row>
    <row r="46" spans="1:28" ht="17.25" customHeight="1">
      <c r="G46" s="42"/>
      <c r="X46" s="144"/>
    </row>
    <row r="47" spans="1:28" ht="17.25" customHeight="1">
      <c r="A47" s="54" t="s">
        <v>109</v>
      </c>
      <c r="B47" s="55"/>
      <c r="C47" s="55"/>
      <c r="D47" s="55"/>
      <c r="E47" s="56"/>
      <c r="F47" s="55"/>
      <c r="G47" s="55"/>
      <c r="H47" s="55"/>
      <c r="I47" s="56"/>
      <c r="J47" s="55"/>
      <c r="K47" s="55"/>
      <c r="L47" s="55"/>
      <c r="M47" s="56"/>
      <c r="N47" s="55"/>
      <c r="O47" s="55"/>
      <c r="P47" s="55"/>
      <c r="Q47" s="56"/>
      <c r="R47" s="57"/>
      <c r="S47" s="57"/>
      <c r="T47" s="55"/>
      <c r="U47" s="55"/>
      <c r="V47" s="55"/>
      <c r="W47" s="55"/>
    </row>
    <row r="48" spans="1:28" ht="17.25" customHeight="1">
      <c r="A48" s="15" t="s">
        <v>47</v>
      </c>
      <c r="B48" s="42"/>
      <c r="C48" s="42"/>
      <c r="D48" s="42"/>
      <c r="E48" s="53"/>
      <c r="F48" s="42">
        <f t="shared" ref="F48:Q48" si="27">F4+F19+F32</f>
        <v>2029.9099999999999</v>
      </c>
      <c r="G48" s="42">
        <f t="shared" si="27"/>
        <v>1841.92</v>
      </c>
      <c r="H48" s="42">
        <f t="shared" si="27"/>
        <v>2006.23</v>
      </c>
      <c r="I48" s="42">
        <f t="shared" si="27"/>
        <v>1920.56</v>
      </c>
      <c r="J48" s="42">
        <f t="shared" si="27"/>
        <v>1725.06</v>
      </c>
      <c r="K48" s="42">
        <f t="shared" si="27"/>
        <v>1800.3200000000002</v>
      </c>
      <c r="L48" s="42">
        <f t="shared" si="27"/>
        <v>1952.6599999999999</v>
      </c>
      <c r="M48" s="42">
        <f t="shared" si="27"/>
        <v>1943.67</v>
      </c>
      <c r="N48" s="42">
        <f t="shared" si="27"/>
        <v>2011.3337770870305</v>
      </c>
      <c r="O48" s="42">
        <f t="shared" si="27"/>
        <v>2197.9743138868771</v>
      </c>
      <c r="P48" s="42">
        <f t="shared" si="27"/>
        <v>2317.9598858754471</v>
      </c>
      <c r="Q48" s="42">
        <f t="shared" si="27"/>
        <v>2381.3468511260926</v>
      </c>
      <c r="R48" s="42">
        <f t="shared" ref="R48" si="28">R4+R19+R32</f>
        <v>2503.98</v>
      </c>
      <c r="T48" s="42"/>
      <c r="U48" s="42">
        <f>SUM(F48:I48)</f>
        <v>7798.619999999999</v>
      </c>
      <c r="V48" s="42">
        <f t="shared" ref="V48:V52" si="29">SUM(J48:M48)</f>
        <v>7421.71</v>
      </c>
      <c r="W48" s="42">
        <f>SUM(N48:Q48)</f>
        <v>8908.614827975447</v>
      </c>
      <c r="X48" s="42"/>
      <c r="Y48" s="42"/>
      <c r="Z48" s="9"/>
      <c r="AA48" s="150"/>
      <c r="AB48" s="144"/>
    </row>
    <row r="49" spans="1:28" ht="17.25" customHeight="1">
      <c r="A49" s="15" t="s">
        <v>48</v>
      </c>
      <c r="B49" s="42"/>
      <c r="C49" s="42"/>
      <c r="D49" s="42"/>
      <c r="E49" s="53"/>
      <c r="F49" s="42">
        <f t="shared" ref="F49:Q49" si="30">F5+F20+F33</f>
        <v>1051.4000000000001</v>
      </c>
      <c r="G49" s="42">
        <f t="shared" si="30"/>
        <v>1012.94</v>
      </c>
      <c r="H49" s="42">
        <f t="shared" si="30"/>
        <v>973.33000000000015</v>
      </c>
      <c r="I49" s="42">
        <f t="shared" si="30"/>
        <v>1003.5099999999999</v>
      </c>
      <c r="J49" s="42">
        <f t="shared" si="30"/>
        <v>1043.8900000000001</v>
      </c>
      <c r="K49" s="42">
        <f t="shared" si="30"/>
        <v>1050.03</v>
      </c>
      <c r="L49" s="42">
        <f t="shared" si="30"/>
        <v>1117.79</v>
      </c>
      <c r="M49" s="42">
        <f t="shared" si="30"/>
        <v>1188.73</v>
      </c>
      <c r="N49" s="42">
        <f t="shared" si="30"/>
        <v>1204.6961982552893</v>
      </c>
      <c r="O49" s="42">
        <f t="shared" si="30"/>
        <v>1317.4</v>
      </c>
      <c r="P49" s="42">
        <f t="shared" si="30"/>
        <v>1377.8999999999996</v>
      </c>
      <c r="Q49" s="42">
        <f t="shared" si="30"/>
        <v>1417.4</v>
      </c>
      <c r="R49" s="42">
        <f t="shared" ref="R49" si="31">R5+R20+R33</f>
        <v>1493.98</v>
      </c>
      <c r="T49" s="42"/>
      <c r="U49" s="42">
        <f>SUM(F49:I49)</f>
        <v>4041.18</v>
      </c>
      <c r="V49" s="42">
        <f t="shared" si="29"/>
        <v>4400.4400000000005</v>
      </c>
      <c r="W49" s="42">
        <f t="shared" ref="W49:W61" si="32">SUM(N49:Q49)</f>
        <v>5317.3961982552892</v>
      </c>
      <c r="X49" s="42"/>
      <c r="Y49" s="42"/>
      <c r="Z49" s="9"/>
      <c r="AA49" s="150"/>
      <c r="AB49" s="144"/>
    </row>
    <row r="50" spans="1:28" s="43" customFormat="1" ht="17.25" customHeight="1">
      <c r="A50" s="39" t="s">
        <v>49</v>
      </c>
      <c r="B50" s="40"/>
      <c r="C50" s="40"/>
      <c r="D50" s="40"/>
      <c r="E50" s="41"/>
      <c r="F50" s="40">
        <f t="shared" ref="F50:Q50" si="33">F6+F21+F34</f>
        <v>978.50999999999976</v>
      </c>
      <c r="G50" s="40">
        <f t="shared" si="33"/>
        <v>828.9799999999999</v>
      </c>
      <c r="H50" s="40">
        <f t="shared" si="33"/>
        <v>1032.8999999999999</v>
      </c>
      <c r="I50" s="40">
        <f t="shared" si="33"/>
        <v>917.05000000000007</v>
      </c>
      <c r="J50" s="40">
        <f t="shared" si="33"/>
        <v>681.17000000000007</v>
      </c>
      <c r="K50" s="40">
        <f t="shared" si="33"/>
        <v>750.29000000000019</v>
      </c>
      <c r="L50" s="40">
        <f t="shared" si="33"/>
        <v>834.86999999999989</v>
      </c>
      <c r="M50" s="40">
        <f t="shared" si="33"/>
        <v>754.94000000000028</v>
      </c>
      <c r="N50" s="40">
        <f t="shared" si="33"/>
        <v>806.63757883174117</v>
      </c>
      <c r="O50" s="40">
        <f t="shared" si="33"/>
        <v>880.57431388687689</v>
      </c>
      <c r="P50" s="40">
        <f t="shared" si="33"/>
        <v>940.05988587544743</v>
      </c>
      <c r="Q50" s="40">
        <f t="shared" si="33"/>
        <v>963.94685112609272</v>
      </c>
      <c r="R50" s="40">
        <f t="shared" ref="R50" si="34">R6+R21+R34</f>
        <v>1010</v>
      </c>
      <c r="T50" s="40"/>
      <c r="U50" s="40">
        <f>SUM(F50:I50)</f>
        <v>3757.4399999999996</v>
      </c>
      <c r="V50" s="40">
        <f t="shared" si="29"/>
        <v>3021.2700000000004</v>
      </c>
      <c r="W50" s="40">
        <f t="shared" si="32"/>
        <v>3591.2186297201579</v>
      </c>
      <c r="X50" s="42"/>
      <c r="Y50" s="42"/>
      <c r="Z50" s="9"/>
      <c r="AA50" s="150"/>
      <c r="AB50" s="144"/>
    </row>
    <row r="51" spans="1:28" ht="17.25" customHeight="1">
      <c r="A51" s="15" t="s">
        <v>50</v>
      </c>
      <c r="B51" s="42"/>
      <c r="C51" s="42"/>
      <c r="D51" s="42"/>
      <c r="E51" s="53"/>
      <c r="F51" s="42">
        <f t="shared" ref="F51:Q51" si="35">F7+F22+F35</f>
        <v>67.287500000000009</v>
      </c>
      <c r="G51" s="42">
        <f t="shared" si="35"/>
        <v>51.687499999999993</v>
      </c>
      <c r="H51" s="42">
        <f t="shared" si="35"/>
        <v>85.347500000000011</v>
      </c>
      <c r="I51" s="42">
        <f t="shared" si="35"/>
        <v>99.137500000000003</v>
      </c>
      <c r="J51" s="42">
        <f t="shared" si="35"/>
        <v>90.16</v>
      </c>
      <c r="K51" s="42">
        <f t="shared" si="35"/>
        <v>125.19000000000001</v>
      </c>
      <c r="L51" s="42">
        <f t="shared" si="35"/>
        <v>154.58000000000001</v>
      </c>
      <c r="M51" s="42">
        <f t="shared" si="35"/>
        <v>189.79000000000002</v>
      </c>
      <c r="N51" s="42">
        <f t="shared" si="35"/>
        <v>108.43</v>
      </c>
      <c r="O51" s="42">
        <f t="shared" si="35"/>
        <v>101.94999999999999</v>
      </c>
      <c r="P51" s="42">
        <f t="shared" si="35"/>
        <v>106.94</v>
      </c>
      <c r="Q51" s="42">
        <f t="shared" si="35"/>
        <v>122.66000000000001</v>
      </c>
      <c r="R51" s="42">
        <f t="shared" ref="R51" si="36">R7+R22+R35</f>
        <v>114.27</v>
      </c>
      <c r="T51" s="42"/>
      <c r="U51" s="42">
        <f>SUM(F51:I51)</f>
        <v>303.45999999999998</v>
      </c>
      <c r="V51" s="42">
        <f t="shared" si="29"/>
        <v>559.72</v>
      </c>
      <c r="W51" s="42">
        <f t="shared" si="32"/>
        <v>439.98</v>
      </c>
      <c r="X51" s="42"/>
      <c r="Y51" s="42"/>
      <c r="Z51" s="9"/>
      <c r="AA51" s="150"/>
      <c r="AB51" s="144"/>
    </row>
    <row r="52" spans="1:28" ht="17.25" customHeight="1">
      <c r="A52" s="15" t="s">
        <v>51</v>
      </c>
      <c r="B52" s="42"/>
      <c r="C52" s="42"/>
      <c r="D52" s="42"/>
      <c r="E52" s="53"/>
      <c r="F52" s="107">
        <f t="shared" ref="F52:P52" si="37">F36</f>
        <v>4.0000000000009098E-2</v>
      </c>
      <c r="G52" s="107">
        <f t="shared" si="37"/>
        <v>0</v>
      </c>
      <c r="H52" s="107">
        <f t="shared" si="37"/>
        <v>0</v>
      </c>
      <c r="I52" s="107">
        <f t="shared" si="37"/>
        <v>91.71</v>
      </c>
      <c r="J52" s="107">
        <f t="shared" si="37"/>
        <v>76.209999999999994</v>
      </c>
      <c r="K52" s="107">
        <f t="shared" si="37"/>
        <v>13.330000000000013</v>
      </c>
      <c r="L52" s="107">
        <f t="shared" si="37"/>
        <v>9.25</v>
      </c>
      <c r="M52" s="107">
        <f t="shared" si="37"/>
        <v>49.1</v>
      </c>
      <c r="N52" s="107">
        <f t="shared" si="37"/>
        <v>0.03</v>
      </c>
      <c r="O52" s="107">
        <f t="shared" si="37"/>
        <v>32.24</v>
      </c>
      <c r="P52" s="107">
        <f t="shared" si="37"/>
        <v>12.109348463999993</v>
      </c>
      <c r="Q52" s="107">
        <f t="shared" ref="Q52:R52" si="38">Q36</f>
        <v>13.149999999999999</v>
      </c>
      <c r="R52" s="107">
        <f t="shared" si="38"/>
        <v>14.88</v>
      </c>
      <c r="T52" s="42"/>
      <c r="U52" s="42">
        <f>SUM(F52:I52)</f>
        <v>91.75</v>
      </c>
      <c r="V52" s="42">
        <f t="shared" si="29"/>
        <v>147.89000000000001</v>
      </c>
      <c r="W52" s="42">
        <f t="shared" si="32"/>
        <v>57.529348463999995</v>
      </c>
      <c r="X52" s="42"/>
      <c r="Y52" s="42"/>
      <c r="Z52" s="9"/>
      <c r="AA52" s="150"/>
      <c r="AB52" s="144"/>
    </row>
    <row r="53" spans="1:28" ht="17.25" customHeight="1">
      <c r="A53" s="15" t="s">
        <v>102</v>
      </c>
      <c r="B53" s="42"/>
      <c r="C53" s="42"/>
      <c r="D53" s="42"/>
      <c r="E53" s="53"/>
      <c r="F53" s="107">
        <f t="shared" ref="F53:Q53" si="39">F8+F23+F37</f>
        <v>23.52</v>
      </c>
      <c r="G53" s="107">
        <f t="shared" si="39"/>
        <v>62.62</v>
      </c>
      <c r="H53" s="107">
        <f t="shared" si="39"/>
        <v>775.14852507024</v>
      </c>
      <c r="I53" s="107">
        <f t="shared" si="39"/>
        <v>31.613970570302783</v>
      </c>
      <c r="J53" s="107">
        <f t="shared" si="39"/>
        <v>43.610000000000007</v>
      </c>
      <c r="K53" s="107">
        <f t="shared" si="39"/>
        <v>25.670000000000009</v>
      </c>
      <c r="L53" s="107">
        <f t="shared" si="39"/>
        <v>87.6</v>
      </c>
      <c r="M53" s="107">
        <f t="shared" si="39"/>
        <v>83.570000000000121</v>
      </c>
      <c r="N53" s="107">
        <f t="shared" si="39"/>
        <v>57.892653774745753</v>
      </c>
      <c r="O53" s="107">
        <f t="shared" si="39"/>
        <v>122.60169999999999</v>
      </c>
      <c r="P53" s="107">
        <f t="shared" si="39"/>
        <v>85.7396174716921</v>
      </c>
      <c r="Q53" s="107">
        <f t="shared" si="39"/>
        <v>240.90375790000004</v>
      </c>
      <c r="R53" s="107">
        <f t="shared" ref="R53" si="40">R8+R23+R37</f>
        <v>98.24</v>
      </c>
      <c r="T53" s="42"/>
      <c r="U53" s="42">
        <v>46.19</v>
      </c>
      <c r="V53" s="42">
        <v>53.986243699999996</v>
      </c>
      <c r="W53" s="42">
        <f t="shared" si="32"/>
        <v>507.13772914643789</v>
      </c>
      <c r="X53" s="42"/>
      <c r="Y53" s="42"/>
      <c r="Z53" s="9"/>
      <c r="AA53" s="150"/>
      <c r="AB53" s="144"/>
    </row>
    <row r="54" spans="1:28" s="43" customFormat="1" ht="17.25" customHeight="1">
      <c r="A54" s="39" t="s">
        <v>53</v>
      </c>
      <c r="B54" s="40"/>
      <c r="C54" s="40"/>
      <c r="D54" s="40"/>
      <c r="E54" s="41"/>
      <c r="F54" s="40">
        <f t="shared" ref="F54:Q54" si="41">F9+F24+F38</f>
        <v>90.847500000000025</v>
      </c>
      <c r="G54" s="40">
        <f t="shared" si="41"/>
        <v>114.3075</v>
      </c>
      <c r="H54" s="40">
        <f t="shared" si="41"/>
        <v>860.49602507023997</v>
      </c>
      <c r="I54" s="40">
        <f t="shared" si="41"/>
        <v>222.46147057030277</v>
      </c>
      <c r="J54" s="40">
        <f t="shared" si="41"/>
        <v>209.98</v>
      </c>
      <c r="K54" s="40">
        <f t="shared" si="41"/>
        <v>164.19000000000003</v>
      </c>
      <c r="L54" s="40">
        <f t="shared" si="41"/>
        <v>251.43</v>
      </c>
      <c r="M54" s="40">
        <f t="shared" si="41"/>
        <v>322.46000000000015</v>
      </c>
      <c r="N54" s="40">
        <f t="shared" si="41"/>
        <v>166.35265377474576</v>
      </c>
      <c r="O54" s="40">
        <f t="shared" si="41"/>
        <v>256.79169999999999</v>
      </c>
      <c r="P54" s="40">
        <f t="shared" si="41"/>
        <v>204.78896593569209</v>
      </c>
      <c r="Q54" s="40">
        <f t="shared" si="41"/>
        <v>376.71375790000002</v>
      </c>
      <c r="R54" s="40">
        <f t="shared" ref="R54" si="42">R9+R24+R38</f>
        <v>227.39</v>
      </c>
      <c r="T54" s="40"/>
      <c r="U54" s="40">
        <f t="shared" ref="U54:U61" si="43">SUM(F54:I54)</f>
        <v>1288.1124956405426</v>
      </c>
      <c r="V54" s="40">
        <f t="shared" ref="V54:V61" si="44">SUM(J54:M54)</f>
        <v>948.06000000000017</v>
      </c>
      <c r="W54" s="40">
        <f t="shared" si="32"/>
        <v>1004.6470776104379</v>
      </c>
      <c r="X54" s="42"/>
      <c r="Y54" s="42"/>
      <c r="Z54" s="9"/>
      <c r="AA54" s="150"/>
      <c r="AB54" s="144"/>
    </row>
    <row r="55" spans="1:28" s="43" customFormat="1" ht="17.25" customHeight="1">
      <c r="A55" s="39" t="s">
        <v>54</v>
      </c>
      <c r="B55" s="40"/>
      <c r="C55" s="40"/>
      <c r="D55" s="40"/>
      <c r="E55" s="41"/>
      <c r="F55" s="40">
        <f t="shared" ref="F55:Q55" si="45">F10+F25+F39</f>
        <v>1069.3574999999998</v>
      </c>
      <c r="G55" s="40">
        <f t="shared" si="45"/>
        <v>943.28749999999991</v>
      </c>
      <c r="H55" s="40">
        <f t="shared" si="45"/>
        <v>1893.3960250702398</v>
      </c>
      <c r="I55" s="40">
        <f t="shared" si="45"/>
        <v>1139.5114705703027</v>
      </c>
      <c r="J55" s="40">
        <f t="shared" si="45"/>
        <v>891.15000000000009</v>
      </c>
      <c r="K55" s="40">
        <f t="shared" si="45"/>
        <v>914.48000000000025</v>
      </c>
      <c r="L55" s="40">
        <f t="shared" si="45"/>
        <v>1086.3</v>
      </c>
      <c r="M55" s="40">
        <f t="shared" si="45"/>
        <v>1077.4000000000003</v>
      </c>
      <c r="N55" s="40">
        <f t="shared" si="45"/>
        <v>972.99023260648687</v>
      </c>
      <c r="O55" s="40">
        <f t="shared" si="45"/>
        <v>1137.3660138868768</v>
      </c>
      <c r="P55" s="40">
        <f t="shared" si="45"/>
        <v>1144.8488518111396</v>
      </c>
      <c r="Q55" s="40">
        <f t="shared" si="45"/>
        <v>1340.6606090260927</v>
      </c>
      <c r="R55" s="40">
        <f t="shared" ref="R55" si="46">R10+R25+R39</f>
        <v>1237.3900000000001</v>
      </c>
      <c r="T55" s="40"/>
      <c r="U55" s="40">
        <f t="shared" si="43"/>
        <v>5045.5524956405425</v>
      </c>
      <c r="V55" s="40">
        <f t="shared" si="44"/>
        <v>3969.3300000000008</v>
      </c>
      <c r="W55" s="40">
        <f t="shared" si="32"/>
        <v>4595.8657073305967</v>
      </c>
      <c r="X55" s="42"/>
      <c r="Y55" s="42"/>
      <c r="Z55" s="9"/>
      <c r="AA55" s="150"/>
      <c r="AB55" s="144"/>
    </row>
    <row r="56" spans="1:28" ht="17.25" customHeight="1">
      <c r="A56" s="15" t="s">
        <v>103</v>
      </c>
      <c r="B56" s="42"/>
      <c r="C56" s="42"/>
      <c r="D56" s="42"/>
      <c r="E56" s="53"/>
      <c r="F56" s="42">
        <f t="shared" ref="F56:Q56" si="47">F11+F26+F40</f>
        <v>441.54</v>
      </c>
      <c r="G56" s="42">
        <f t="shared" si="47"/>
        <v>541.13000000000011</v>
      </c>
      <c r="H56" s="42">
        <f t="shared" si="47"/>
        <v>558.67999999999995</v>
      </c>
      <c r="I56" s="42">
        <f t="shared" si="47"/>
        <v>673.49</v>
      </c>
      <c r="J56" s="42">
        <f t="shared" si="47"/>
        <v>628</v>
      </c>
      <c r="K56" s="42">
        <f t="shared" si="47"/>
        <v>664.11</v>
      </c>
      <c r="L56" s="42">
        <f t="shared" si="47"/>
        <v>697</v>
      </c>
      <c r="M56" s="42">
        <f t="shared" si="47"/>
        <v>784.96999999999991</v>
      </c>
      <c r="N56" s="42">
        <f t="shared" si="47"/>
        <v>703.3599999999999</v>
      </c>
      <c r="O56" s="42">
        <f t="shared" si="47"/>
        <v>740.98</v>
      </c>
      <c r="P56" s="9">
        <f t="shared" si="47"/>
        <v>786.482234140939</v>
      </c>
      <c r="Q56" s="9">
        <f t="shared" si="47"/>
        <v>783.4799999999999</v>
      </c>
      <c r="R56" s="9">
        <f t="shared" ref="R56" si="48">R11+R26+R40</f>
        <v>812.24</v>
      </c>
      <c r="T56" s="42"/>
      <c r="U56" s="42">
        <f t="shared" si="43"/>
        <v>2214.84</v>
      </c>
      <c r="V56" s="42">
        <f t="shared" si="44"/>
        <v>2774.08</v>
      </c>
      <c r="W56" s="42">
        <f t="shared" si="32"/>
        <v>3014.3022341409392</v>
      </c>
      <c r="X56" s="42"/>
      <c r="Y56" s="42"/>
      <c r="Z56" s="9"/>
      <c r="AA56" s="150"/>
      <c r="AB56" s="144"/>
    </row>
    <row r="57" spans="1:28" s="43" customFormat="1" ht="17.25" customHeight="1">
      <c r="A57" s="39" t="s">
        <v>58</v>
      </c>
      <c r="B57" s="40"/>
      <c r="C57" s="40"/>
      <c r="D57" s="40"/>
      <c r="E57" s="41"/>
      <c r="F57" s="40">
        <f t="shared" ref="F57:Q57" si="49">F12+F27+F41</f>
        <v>627.81749999999977</v>
      </c>
      <c r="G57" s="40">
        <f t="shared" si="49"/>
        <v>402.15749999999974</v>
      </c>
      <c r="H57" s="40">
        <f t="shared" si="49"/>
        <v>1334.71602507024</v>
      </c>
      <c r="I57" s="40">
        <f t="shared" si="49"/>
        <v>466.02147057030271</v>
      </c>
      <c r="J57" s="40">
        <f t="shared" si="49"/>
        <v>263.14999999999998</v>
      </c>
      <c r="K57" s="40">
        <f t="shared" si="49"/>
        <v>250.37000000000015</v>
      </c>
      <c r="L57" s="40">
        <f t="shared" si="49"/>
        <v>389.2999999999999</v>
      </c>
      <c r="M57" s="40">
        <f t="shared" si="49"/>
        <v>292.43000000000035</v>
      </c>
      <c r="N57" s="40">
        <f t="shared" si="49"/>
        <v>269.63023260648697</v>
      </c>
      <c r="O57" s="40">
        <f t="shared" si="49"/>
        <v>396.38601388687687</v>
      </c>
      <c r="P57" s="40">
        <f t="shared" si="49"/>
        <v>358.36661767020058</v>
      </c>
      <c r="Q57" s="40">
        <f t="shared" si="49"/>
        <v>557.18060902609284</v>
      </c>
      <c r="R57" s="40">
        <f t="shared" ref="R57" si="50">R12+R27+R41</f>
        <v>425.15</v>
      </c>
      <c r="T57" s="40"/>
      <c r="U57" s="40">
        <f t="shared" si="43"/>
        <v>2830.7124956405423</v>
      </c>
      <c r="V57" s="40">
        <f t="shared" si="44"/>
        <v>1195.2500000000002</v>
      </c>
      <c r="W57" s="40">
        <f t="shared" si="32"/>
        <v>1581.5634731896571</v>
      </c>
      <c r="X57" s="42"/>
      <c r="Y57" s="42"/>
      <c r="Z57" s="1"/>
      <c r="AA57" s="150"/>
      <c r="AB57" s="144"/>
    </row>
    <row r="58" spans="1:28" ht="17.25" customHeight="1">
      <c r="A58" s="15" t="s">
        <v>59</v>
      </c>
      <c r="B58" s="42"/>
      <c r="C58" s="42"/>
      <c r="D58" s="42"/>
      <c r="E58" s="53"/>
      <c r="F58" s="42">
        <f t="shared" ref="F58:Q58" si="51">F15+F28+F42</f>
        <v>90.199999999999321</v>
      </c>
      <c r="G58" s="42">
        <f t="shared" si="51"/>
        <v>3256.69</v>
      </c>
      <c r="H58" s="42">
        <f t="shared" si="51"/>
        <v>1535.35</v>
      </c>
      <c r="I58" s="42">
        <f t="shared" si="51"/>
        <v>297.82000000000016</v>
      </c>
      <c r="J58" s="42">
        <f t="shared" si="51"/>
        <v>179.22000000000008</v>
      </c>
      <c r="K58" s="42">
        <f t="shared" si="51"/>
        <v>197.77999999999992</v>
      </c>
      <c r="L58" s="42">
        <f t="shared" si="51"/>
        <v>3797.2099999999996</v>
      </c>
      <c r="M58" s="42">
        <f t="shared" si="51"/>
        <v>1836.85</v>
      </c>
      <c r="N58" s="42">
        <f t="shared" si="51"/>
        <v>29.647131710664439</v>
      </c>
      <c r="O58" s="42">
        <f t="shared" si="51"/>
        <v>240.43601388687733</v>
      </c>
      <c r="P58" s="42">
        <f t="shared" si="51"/>
        <v>272.30944593965586</v>
      </c>
      <c r="Q58" s="42">
        <f t="shared" si="51"/>
        <v>531.29060902609206</v>
      </c>
      <c r="R58" s="42">
        <f t="shared" ref="R58" si="52">R15+R28+R42</f>
        <v>202.48000000000002</v>
      </c>
      <c r="T58" s="42"/>
      <c r="U58" s="42">
        <f t="shared" si="43"/>
        <v>5180.0599999999995</v>
      </c>
      <c r="V58" s="42">
        <f t="shared" si="44"/>
        <v>6011.0599999999995</v>
      </c>
      <c r="W58" s="42">
        <f t="shared" si="32"/>
        <v>1073.6832005632896</v>
      </c>
      <c r="X58" s="42"/>
      <c r="Y58" s="42"/>
      <c r="Z58" s="9"/>
      <c r="AA58" s="150"/>
      <c r="AB58" s="144"/>
    </row>
    <row r="59" spans="1:28" ht="17.25" customHeight="1">
      <c r="A59" s="15" t="s">
        <v>60</v>
      </c>
      <c r="B59" s="42"/>
      <c r="C59" s="42"/>
      <c r="D59" s="42"/>
      <c r="E59" s="53"/>
      <c r="F59" s="42">
        <f t="shared" ref="F59:Q59" si="53">F43</f>
        <v>0</v>
      </c>
      <c r="G59" s="42">
        <f t="shared" si="53"/>
        <v>0</v>
      </c>
      <c r="H59" s="42">
        <f t="shared" si="53"/>
        <v>-260</v>
      </c>
      <c r="I59" s="42">
        <f t="shared" si="53"/>
        <v>375</v>
      </c>
      <c r="J59" s="42">
        <f t="shared" si="53"/>
        <v>-855</v>
      </c>
      <c r="K59" s="42">
        <f t="shared" si="53"/>
        <v>0</v>
      </c>
      <c r="L59" s="42">
        <f t="shared" si="53"/>
        <v>0</v>
      </c>
      <c r="M59" s="42">
        <f t="shared" si="53"/>
        <v>-870.69</v>
      </c>
      <c r="N59" s="42">
        <f t="shared" si="53"/>
        <v>0</v>
      </c>
      <c r="O59" s="42">
        <f t="shared" si="53"/>
        <v>0</v>
      </c>
      <c r="P59" s="42">
        <f t="shared" si="53"/>
        <v>0</v>
      </c>
      <c r="Q59" s="42">
        <f t="shared" si="53"/>
        <v>0</v>
      </c>
      <c r="R59" s="42">
        <f t="shared" ref="R59" si="54">R43</f>
        <v>0</v>
      </c>
      <c r="T59" s="42"/>
      <c r="U59" s="42">
        <f t="shared" si="43"/>
        <v>115</v>
      </c>
      <c r="V59" s="42">
        <f t="shared" si="44"/>
        <v>-1725.69</v>
      </c>
      <c r="W59" s="42">
        <f t="shared" si="32"/>
        <v>0</v>
      </c>
      <c r="X59" s="42"/>
      <c r="Y59" s="42"/>
      <c r="AA59" s="150"/>
      <c r="AB59" s="144"/>
    </row>
    <row r="60" spans="1:28" ht="17.25" customHeight="1">
      <c r="A60" s="15" t="s">
        <v>61</v>
      </c>
      <c r="B60" s="42"/>
      <c r="C60" s="42"/>
      <c r="D60" s="42"/>
      <c r="E60" s="53"/>
      <c r="F60" s="42">
        <f t="shared" ref="F60:Q60" si="55">F44</f>
        <v>0</v>
      </c>
      <c r="G60" s="42">
        <f t="shared" si="55"/>
        <v>0</v>
      </c>
      <c r="H60" s="42">
        <f t="shared" si="55"/>
        <v>0</v>
      </c>
      <c r="I60" s="42">
        <f t="shared" si="55"/>
        <v>0</v>
      </c>
      <c r="J60" s="42">
        <f t="shared" si="55"/>
        <v>278</v>
      </c>
      <c r="K60" s="42">
        <f t="shared" si="55"/>
        <v>0</v>
      </c>
      <c r="L60" s="42">
        <f t="shared" si="55"/>
        <v>0</v>
      </c>
      <c r="M60" s="42">
        <f t="shared" si="55"/>
        <v>0</v>
      </c>
      <c r="N60" s="42">
        <f t="shared" si="55"/>
        <v>0</v>
      </c>
      <c r="O60" s="42">
        <f t="shared" si="55"/>
        <v>0</v>
      </c>
      <c r="P60" s="42">
        <f t="shared" si="55"/>
        <v>0</v>
      </c>
      <c r="Q60" s="42">
        <f t="shared" si="55"/>
        <v>0</v>
      </c>
      <c r="R60" s="42">
        <f t="shared" ref="R60" si="56">R44</f>
        <v>0</v>
      </c>
      <c r="T60" s="42"/>
      <c r="U60" s="42">
        <f t="shared" si="43"/>
        <v>0</v>
      </c>
      <c r="V60" s="42">
        <f t="shared" si="44"/>
        <v>278</v>
      </c>
      <c r="W60" s="42">
        <f t="shared" si="32"/>
        <v>0</v>
      </c>
      <c r="X60" s="42"/>
      <c r="Y60" s="42"/>
      <c r="AA60" s="150"/>
      <c r="AB60" s="144"/>
    </row>
    <row r="61" spans="1:28" s="43" customFormat="1" ht="17.25" customHeight="1">
      <c r="A61" s="39" t="s">
        <v>64</v>
      </c>
      <c r="B61" s="40"/>
      <c r="C61" s="40"/>
      <c r="D61" s="40"/>
      <c r="E61" s="41"/>
      <c r="F61" s="40">
        <f t="shared" ref="F61:Q61" si="57">F16+F29+F45</f>
        <v>537.6175000000004</v>
      </c>
      <c r="G61" s="40">
        <f t="shared" si="57"/>
        <v>-2854.5325000000007</v>
      </c>
      <c r="H61" s="40">
        <f t="shared" si="57"/>
        <v>59.366025070240084</v>
      </c>
      <c r="I61" s="40">
        <f t="shared" si="57"/>
        <v>-206.79852942969745</v>
      </c>
      <c r="J61" s="40">
        <f t="shared" si="57"/>
        <v>660.92999999999984</v>
      </c>
      <c r="K61" s="40">
        <f t="shared" si="57"/>
        <v>52.590000000000238</v>
      </c>
      <c r="L61" s="40">
        <f t="shared" si="57"/>
        <v>-3407.91</v>
      </c>
      <c r="M61" s="40">
        <f t="shared" si="57"/>
        <v>-673.72999999999968</v>
      </c>
      <c r="N61" s="40">
        <f t="shared" si="57"/>
        <v>239.98310089582256</v>
      </c>
      <c r="O61" s="40">
        <f t="shared" si="57"/>
        <v>155.94999999999951</v>
      </c>
      <c r="P61" s="40">
        <f t="shared" si="57"/>
        <v>86.057171730544781</v>
      </c>
      <c r="Q61" s="40">
        <f t="shared" si="57"/>
        <v>25.890000000000811</v>
      </c>
      <c r="R61" s="40">
        <f t="shared" ref="R61" si="58">R16+R29+R45</f>
        <v>222.66999999999993</v>
      </c>
      <c r="T61" s="40"/>
      <c r="U61" s="40">
        <f t="shared" si="43"/>
        <v>-2464.3475043594576</v>
      </c>
      <c r="V61" s="40">
        <f t="shared" si="44"/>
        <v>-3368.1199999999994</v>
      </c>
      <c r="W61" s="40">
        <f t="shared" si="32"/>
        <v>507.88027262636763</v>
      </c>
      <c r="X61" s="40"/>
      <c r="Y61" s="42"/>
      <c r="Z61" s="40"/>
      <c r="AA61" s="150"/>
      <c r="AB61" s="144"/>
    </row>
    <row r="63" spans="1:28" ht="17.25" customHeight="1">
      <c r="A63" s="39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</row>
    <row r="64" spans="1:28" ht="17.25" customHeight="1"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</row>
    <row r="65" spans="6:23" ht="17.25" customHeight="1"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</row>
    <row r="66" spans="6:23" ht="17.25" customHeight="1"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</row>
    <row r="67" spans="6:23" ht="17.25" customHeight="1"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</row>
  </sheetData>
  <mergeCells count="5">
    <mergeCell ref="B1:E1"/>
    <mergeCell ref="F1:I1"/>
    <mergeCell ref="J1:M1"/>
    <mergeCell ref="N1:Q1"/>
    <mergeCell ref="T1:W1"/>
  </mergeCells>
  <pageMargins left="0.7" right="0.7" top="0.75" bottom="0.75" header="0.3" footer="0.3"/>
  <pageSetup orientation="portrait" r:id="rId1"/>
  <ignoredErrors>
    <ignoredError sqref="U59:V61 W4:W16 W29 U29:V58 U4:V28 W19:W28 U62:V62 W32:W4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BF69-7D3E-4E2A-8B4F-3CF0C76669B0}">
  <dimension ref="A1:AE129"/>
  <sheetViews>
    <sheetView zoomScale="70" zoomScaleNormal="70" workbookViewId="0">
      <pane xSplit="1" ySplit="2" topLeftCell="B3" activePane="bottomRight" state="frozen"/>
      <selection pane="topRight" activeCell="Z17" sqref="Z17"/>
      <selection pane="bottomLeft" activeCell="Z17" sqref="Z17"/>
      <selection pane="bottomRight" activeCell="R7" sqref="R7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3" customWidth="1"/>
    <col min="6" max="8" width="9.33203125" style="10" customWidth="1"/>
    <col min="9" max="9" width="9.33203125" style="33" customWidth="1"/>
    <col min="10" max="12" width="9.33203125" style="10" customWidth="1"/>
    <col min="13" max="13" width="9.33203125" style="33" customWidth="1"/>
    <col min="14" max="15" width="9.33203125" style="10" customWidth="1"/>
    <col min="16" max="16" width="11.109375" style="10" bestFit="1" customWidth="1"/>
    <col min="17" max="19" width="11.109375" style="10" customWidth="1"/>
    <col min="20" max="23" width="9.33203125" style="10" customWidth="1"/>
    <col min="24" max="24" width="11.33203125" style="10" bestFit="1" customWidth="1"/>
    <col min="25" max="25" width="10.44140625" style="10" bestFit="1" customWidth="1"/>
    <col min="26" max="16384" width="8.6640625" style="10"/>
  </cols>
  <sheetData>
    <row r="1" spans="1:31" s="9" customFormat="1" ht="22.5" customHeight="1">
      <c r="A1" s="4"/>
      <c r="B1" s="168" t="s">
        <v>20</v>
      </c>
      <c r="C1" s="168"/>
      <c r="D1" s="168"/>
      <c r="E1" s="169"/>
      <c r="F1" s="170" t="s">
        <v>21</v>
      </c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69"/>
      <c r="R1" s="18" t="s">
        <v>24</v>
      </c>
      <c r="S1" s="35"/>
      <c r="T1" s="168" t="s">
        <v>25</v>
      </c>
      <c r="U1" s="168"/>
      <c r="V1" s="168"/>
      <c r="W1" s="168"/>
      <c r="X1" s="10"/>
      <c r="Y1" s="10"/>
      <c r="Z1" s="10"/>
      <c r="AA1" s="10"/>
      <c r="AB1" s="10"/>
      <c r="AC1" s="10"/>
      <c r="AD1" s="10"/>
      <c r="AE1" s="10"/>
    </row>
    <row r="2" spans="1:31" s="1" customFormat="1" ht="22.5" customHeight="1">
      <c r="A2" s="34" t="s">
        <v>26</v>
      </c>
      <c r="B2" s="18" t="s">
        <v>27</v>
      </c>
      <c r="C2" s="18" t="s">
        <v>28</v>
      </c>
      <c r="D2" s="18" t="s">
        <v>29</v>
      </c>
      <c r="E2" s="19" t="s">
        <v>30</v>
      </c>
      <c r="F2" s="18" t="s">
        <v>27</v>
      </c>
      <c r="G2" s="18" t="s">
        <v>28</v>
      </c>
      <c r="H2" s="18" t="s">
        <v>29</v>
      </c>
      <c r="I2" s="19" t="s">
        <v>30</v>
      </c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18"/>
      <c r="T2" s="18" t="s">
        <v>20</v>
      </c>
      <c r="U2" s="18" t="s">
        <v>21</v>
      </c>
      <c r="V2" s="18" t="s">
        <v>22</v>
      </c>
      <c r="W2" s="18" t="s">
        <v>23</v>
      </c>
    </row>
    <row r="3" spans="1:31" s="1" customFormat="1" ht="22.5" customHeight="1">
      <c r="A3" s="54" t="s">
        <v>68</v>
      </c>
      <c r="B3" s="58"/>
      <c r="C3" s="58"/>
      <c r="D3" s="58"/>
      <c r="E3" s="59"/>
      <c r="F3" s="58"/>
      <c r="G3" s="58"/>
      <c r="H3" s="58" t="s">
        <v>110</v>
      </c>
      <c r="I3" s="59"/>
      <c r="J3" s="58"/>
      <c r="K3" s="58"/>
      <c r="L3" s="58"/>
      <c r="M3" s="59"/>
      <c r="N3" s="58"/>
      <c r="O3" s="58"/>
      <c r="P3" s="60"/>
      <c r="Q3" s="59"/>
      <c r="R3" s="58"/>
      <c r="S3" s="60"/>
      <c r="T3" s="58"/>
      <c r="U3" s="58"/>
      <c r="V3" s="58"/>
      <c r="W3" s="58"/>
    </row>
    <row r="4" spans="1:31" ht="17.25" customHeight="1">
      <c r="A4" s="61" t="s">
        <v>111</v>
      </c>
      <c r="B4" s="62"/>
      <c r="C4" s="62"/>
      <c r="D4" s="62"/>
      <c r="E4" s="63"/>
      <c r="F4" s="62"/>
      <c r="G4" s="62"/>
      <c r="H4" s="62"/>
      <c r="I4" s="63"/>
      <c r="J4" s="62"/>
      <c r="K4" s="62"/>
      <c r="L4" s="62"/>
      <c r="M4" s="63"/>
      <c r="N4" s="62"/>
      <c r="O4" s="62"/>
      <c r="P4" s="62"/>
      <c r="Q4" s="63"/>
      <c r="R4" s="62"/>
      <c r="S4" s="62"/>
      <c r="T4" s="62"/>
      <c r="U4" s="62"/>
      <c r="V4" s="62"/>
      <c r="W4" s="62"/>
    </row>
    <row r="5" spans="1:31" ht="17.25" customHeight="1">
      <c r="A5" s="64" t="s">
        <v>112</v>
      </c>
      <c r="B5" s="65"/>
      <c r="C5" s="65"/>
      <c r="D5" s="65"/>
      <c r="E5" s="66"/>
      <c r="F5" s="65"/>
      <c r="G5" s="65"/>
      <c r="H5" s="65"/>
      <c r="I5" s="66"/>
      <c r="J5" s="65"/>
      <c r="K5" s="65"/>
      <c r="L5" s="65"/>
      <c r="M5" s="66"/>
      <c r="N5" s="65"/>
      <c r="O5" s="65"/>
      <c r="P5" s="67"/>
      <c r="Q5" s="67"/>
      <c r="R5" s="67"/>
      <c r="S5" s="67"/>
      <c r="T5" s="65"/>
      <c r="U5" s="65"/>
      <c r="V5" s="65"/>
      <c r="W5" s="65"/>
    </row>
    <row r="6" spans="1:31" ht="17.25" customHeight="1">
      <c r="A6" s="15" t="s">
        <v>113</v>
      </c>
      <c r="B6" s="42">
        <f t="shared" ref="B6:O6" si="0">B91-B70-B27</f>
        <v>4033.4797684368168</v>
      </c>
      <c r="C6" s="42">
        <f t="shared" si="0"/>
        <v>19810.107376944601</v>
      </c>
      <c r="D6" s="42">
        <f t="shared" si="0"/>
        <v>20730.33365517635</v>
      </c>
      <c r="E6" s="42">
        <f t="shared" si="0"/>
        <v>17322.275080579031</v>
      </c>
      <c r="F6" s="42">
        <f t="shared" si="0"/>
        <v>17918.361809663496</v>
      </c>
      <c r="G6" s="42">
        <f t="shared" si="0"/>
        <v>20271.017777525005</v>
      </c>
      <c r="H6" s="42">
        <f t="shared" si="0"/>
        <v>23121.724854180331</v>
      </c>
      <c r="I6" s="42">
        <f t="shared" si="0"/>
        <v>29485.217747503295</v>
      </c>
      <c r="J6" s="42">
        <f t="shared" si="0"/>
        <v>32104.158844924859</v>
      </c>
      <c r="K6" s="42">
        <f t="shared" si="0"/>
        <v>35216.148729752102</v>
      </c>
      <c r="L6" s="42">
        <f t="shared" si="0"/>
        <v>39372.381453796093</v>
      </c>
      <c r="M6" s="42">
        <f t="shared" si="0"/>
        <v>43663.721568229768</v>
      </c>
      <c r="N6" s="42">
        <f t="shared" si="0"/>
        <v>45323.941356747768</v>
      </c>
      <c r="O6" s="42">
        <f t="shared" si="0"/>
        <v>48085.564900055942</v>
      </c>
      <c r="P6" s="85">
        <f t="shared" ref="P6" si="1">P91-P70-P27</f>
        <v>50701.599063583555</v>
      </c>
      <c r="Q6" s="85">
        <v>54946.39701998391</v>
      </c>
      <c r="R6" s="85">
        <v>57838.026738325134</v>
      </c>
      <c r="S6" s="85"/>
      <c r="T6" s="42">
        <f t="shared" ref="T6:T11" si="2">E6</f>
        <v>17322.275080579031</v>
      </c>
      <c r="U6" s="42">
        <f t="shared" ref="U6:U11" si="3">I6</f>
        <v>29485.217747503295</v>
      </c>
      <c r="V6" s="42">
        <f t="shared" ref="V6:V11" si="4">M6</f>
        <v>43663.721568229768</v>
      </c>
      <c r="W6" s="42">
        <f>Q6</f>
        <v>54946.39701998391</v>
      </c>
      <c r="X6" s="85"/>
    </row>
    <row r="7" spans="1:31" ht="17.25" customHeight="1">
      <c r="A7" s="15" t="s">
        <v>114</v>
      </c>
      <c r="B7" s="42">
        <f t="shared" ref="B7:O7" si="5">B92-B71-B28</f>
        <v>214.09899845417613</v>
      </c>
      <c r="C7" s="42">
        <f t="shared" si="5"/>
        <v>2695.6279260942883</v>
      </c>
      <c r="D7" s="42">
        <f t="shared" si="5"/>
        <v>649.87091291121033</v>
      </c>
      <c r="E7" s="42">
        <f t="shared" si="5"/>
        <v>530.40000000000009</v>
      </c>
      <c r="F7" s="42">
        <f t="shared" si="5"/>
        <v>695.75958181396982</v>
      </c>
      <c r="G7" s="42">
        <f t="shared" si="5"/>
        <v>1023</v>
      </c>
      <c r="H7" s="42">
        <f t="shared" si="5"/>
        <v>1143.4477573768572</v>
      </c>
      <c r="I7" s="42">
        <f t="shared" si="5"/>
        <v>708.64987753329024</v>
      </c>
      <c r="J7" s="42">
        <f t="shared" si="5"/>
        <v>828.66805580530763</v>
      </c>
      <c r="K7" s="42">
        <f t="shared" si="5"/>
        <v>888.19528334859888</v>
      </c>
      <c r="L7" s="42">
        <f t="shared" si="5"/>
        <v>966.90826558194885</v>
      </c>
      <c r="M7" s="42">
        <f t="shared" si="5"/>
        <v>986.04840296630891</v>
      </c>
      <c r="N7" s="42">
        <f t="shared" si="5"/>
        <v>1049.6049389399527</v>
      </c>
      <c r="O7" s="42">
        <f t="shared" si="5"/>
        <v>1181.444434172171</v>
      </c>
      <c r="P7" s="85">
        <f t="shared" ref="P7" si="6">P92-P71-P28</f>
        <v>1362.7789727949498</v>
      </c>
      <c r="Q7" s="85">
        <v>1258.7786739000003</v>
      </c>
      <c r="R7" s="85">
        <v>1415.9852383003283</v>
      </c>
      <c r="S7" s="85"/>
      <c r="T7" s="42">
        <f t="shared" si="2"/>
        <v>530.40000000000009</v>
      </c>
      <c r="U7" s="42">
        <f t="shared" si="3"/>
        <v>708.64987753329024</v>
      </c>
      <c r="V7" s="42">
        <f t="shared" si="4"/>
        <v>986.04840296630891</v>
      </c>
      <c r="W7" s="42">
        <f t="shared" ref="W7:W11" si="7">Q7</f>
        <v>1258.7786739000003</v>
      </c>
      <c r="X7" s="85"/>
    </row>
    <row r="8" spans="1:31" ht="17.25" customHeight="1">
      <c r="A8" s="15" t="s">
        <v>115</v>
      </c>
      <c r="B8" s="42">
        <f t="shared" ref="B8:O8" si="8">B93-B72-B29</f>
        <v>79.130282807202093</v>
      </c>
      <c r="C8" s="42">
        <f t="shared" si="8"/>
        <v>71.882808895644985</v>
      </c>
      <c r="D8" s="42">
        <f t="shared" si="8"/>
        <v>163.38719997384374</v>
      </c>
      <c r="E8" s="42">
        <f t="shared" si="8"/>
        <v>234</v>
      </c>
      <c r="F8" s="42">
        <f t="shared" si="8"/>
        <v>308.47220123262423</v>
      </c>
      <c r="G8" s="42">
        <f t="shared" si="8"/>
        <v>374</v>
      </c>
      <c r="H8" s="42">
        <f t="shared" si="8"/>
        <v>494.46990316723623</v>
      </c>
      <c r="I8" s="42">
        <f t="shared" si="8"/>
        <v>525.40006379433089</v>
      </c>
      <c r="J8" s="42">
        <f t="shared" si="8"/>
        <v>617.67741418136643</v>
      </c>
      <c r="K8" s="42">
        <f t="shared" si="8"/>
        <v>661.21814059496046</v>
      </c>
      <c r="L8" s="42">
        <f t="shared" si="8"/>
        <v>681.48056306230092</v>
      </c>
      <c r="M8" s="42">
        <f t="shared" si="8"/>
        <v>630.56111417656098</v>
      </c>
      <c r="N8" s="42">
        <f t="shared" si="8"/>
        <v>756.3372064141895</v>
      </c>
      <c r="O8" s="42">
        <f t="shared" si="8"/>
        <v>877.66572253141112</v>
      </c>
      <c r="P8" s="85">
        <f t="shared" ref="P8" si="9">P93-P72-P29</f>
        <v>1010.5039376824587</v>
      </c>
      <c r="Q8" s="85">
        <v>1088.8456136</v>
      </c>
      <c r="R8" s="85">
        <v>1250.8001979343137</v>
      </c>
      <c r="S8" s="85"/>
      <c r="T8" s="42">
        <f t="shared" si="2"/>
        <v>234</v>
      </c>
      <c r="U8" s="42">
        <f t="shared" si="3"/>
        <v>525.40006379433089</v>
      </c>
      <c r="V8" s="42">
        <f t="shared" si="4"/>
        <v>630.56111417656098</v>
      </c>
      <c r="W8" s="42">
        <f t="shared" si="7"/>
        <v>1088.8456136</v>
      </c>
      <c r="X8" s="85"/>
    </row>
    <row r="9" spans="1:31" s="43" customFormat="1" ht="17.25" customHeight="1">
      <c r="A9" s="39" t="s">
        <v>116</v>
      </c>
      <c r="B9" s="40">
        <f>SUM(B6:B8)</f>
        <v>4326.7090496981946</v>
      </c>
      <c r="C9" s="40">
        <f t="shared" ref="C9:O9" si="10">SUM(C6:C8)</f>
        <v>22577.618111934535</v>
      </c>
      <c r="D9" s="40">
        <f t="shared" si="10"/>
        <v>21543.591768061404</v>
      </c>
      <c r="E9" s="41">
        <f t="shared" si="10"/>
        <v>18086.675080579033</v>
      </c>
      <c r="F9" s="40">
        <f t="shared" si="10"/>
        <v>18922.593592710091</v>
      </c>
      <c r="G9" s="40">
        <f t="shared" si="10"/>
        <v>21668.017777525005</v>
      </c>
      <c r="H9" s="40">
        <f t="shared" si="10"/>
        <v>24759.642514724423</v>
      </c>
      <c r="I9" s="41">
        <f t="shared" si="10"/>
        <v>30719.267688830918</v>
      </c>
      <c r="J9" s="40">
        <f t="shared" si="10"/>
        <v>33550.50431491153</v>
      </c>
      <c r="K9" s="40">
        <f t="shared" si="10"/>
        <v>36765.562153695661</v>
      </c>
      <c r="L9" s="40">
        <f t="shared" si="10"/>
        <v>41020.770282440346</v>
      </c>
      <c r="M9" s="41">
        <f t="shared" si="10"/>
        <v>45280.331085372636</v>
      </c>
      <c r="N9" s="40">
        <f t="shared" si="10"/>
        <v>47129.883502101911</v>
      </c>
      <c r="O9" s="40">
        <f t="shared" si="10"/>
        <v>50144.675056759523</v>
      </c>
      <c r="P9" s="40">
        <f>SUM(P6:P8)</f>
        <v>53074.881974060962</v>
      </c>
      <c r="Q9" s="40">
        <f>SUM(Q6:Q8)</f>
        <v>57294.021307483912</v>
      </c>
      <c r="R9" s="164">
        <f>SUM(R6:R8)</f>
        <v>60504.812174559782</v>
      </c>
      <c r="S9" s="40"/>
      <c r="T9" s="40">
        <f t="shared" si="2"/>
        <v>18086.675080579033</v>
      </c>
      <c r="U9" s="40">
        <f t="shared" si="3"/>
        <v>30719.267688830918</v>
      </c>
      <c r="V9" s="40">
        <f t="shared" si="4"/>
        <v>45280.331085372636</v>
      </c>
      <c r="W9" s="40">
        <f t="shared" si="7"/>
        <v>57294.021307483912</v>
      </c>
      <c r="X9" s="148"/>
    </row>
    <row r="10" spans="1:31" ht="17.25" customHeight="1">
      <c r="A10" s="15" t="s">
        <v>117</v>
      </c>
      <c r="B10" s="42">
        <f t="shared" ref="B10:O10" si="11">B95-B74-B31</f>
        <v>0</v>
      </c>
      <c r="C10" s="42">
        <f t="shared" si="11"/>
        <v>0</v>
      </c>
      <c r="D10" s="42">
        <f t="shared" si="11"/>
        <v>0</v>
      </c>
      <c r="E10" s="42">
        <f t="shared" si="11"/>
        <v>3465</v>
      </c>
      <c r="F10" s="42">
        <f t="shared" si="11"/>
        <v>3343.89</v>
      </c>
      <c r="G10" s="42">
        <f t="shared" si="11"/>
        <v>3204</v>
      </c>
      <c r="H10" s="42">
        <f t="shared" si="11"/>
        <v>3136.5361919675815</v>
      </c>
      <c r="I10" s="42">
        <f t="shared" si="11"/>
        <v>1425.0272973423901</v>
      </c>
      <c r="J10" s="42">
        <f t="shared" si="11"/>
        <v>1340.3074895431048</v>
      </c>
      <c r="K10" s="42">
        <f t="shared" si="11"/>
        <v>1226.7318987881099</v>
      </c>
      <c r="L10" s="42">
        <f t="shared" si="11"/>
        <v>1132.07</v>
      </c>
      <c r="M10" s="42">
        <f t="shared" si="11"/>
        <v>1020.2564411733441</v>
      </c>
      <c r="N10" s="42">
        <f t="shared" si="11"/>
        <v>877.38142156571791</v>
      </c>
      <c r="O10" s="42">
        <f t="shared" si="11"/>
        <v>619.81562294425692</v>
      </c>
      <c r="P10" s="85">
        <f t="shared" ref="P10" si="12">P95-P74-P31</f>
        <v>466.79082318414203</v>
      </c>
      <c r="Q10" s="85">
        <v>354.45718504041491</v>
      </c>
      <c r="R10" s="85">
        <v>315.23000000000008</v>
      </c>
      <c r="S10" s="85"/>
      <c r="T10" s="42">
        <f t="shared" si="2"/>
        <v>3465</v>
      </c>
      <c r="U10" s="42">
        <f t="shared" si="3"/>
        <v>1425.0272973423901</v>
      </c>
      <c r="V10" s="42">
        <f t="shared" si="4"/>
        <v>1020.2564411733441</v>
      </c>
      <c r="W10" s="42">
        <f t="shared" si="7"/>
        <v>354.45718504041491</v>
      </c>
      <c r="X10" s="85"/>
    </row>
    <row r="11" spans="1:31" s="43" customFormat="1" ht="17.25" customHeight="1">
      <c r="A11" s="39" t="s">
        <v>96</v>
      </c>
      <c r="B11" s="40">
        <f>SUM(B9:B10)</f>
        <v>4326.7090496981946</v>
      </c>
      <c r="C11" s="40">
        <f t="shared" ref="C11:O11" si="13">SUM(C9:C10)</f>
        <v>22577.618111934535</v>
      </c>
      <c r="D11" s="40">
        <f t="shared" si="13"/>
        <v>21543.591768061404</v>
      </c>
      <c r="E11" s="41">
        <f t="shared" si="13"/>
        <v>21551.675080579033</v>
      </c>
      <c r="F11" s="40">
        <f t="shared" si="13"/>
        <v>22266.48359271009</v>
      </c>
      <c r="G11" s="40">
        <f t="shared" si="13"/>
        <v>24872.017777525005</v>
      </c>
      <c r="H11" s="40">
        <f t="shared" si="13"/>
        <v>27896.178706692004</v>
      </c>
      <c r="I11" s="41">
        <f t="shared" si="13"/>
        <v>32144.294986173307</v>
      </c>
      <c r="J11" s="40">
        <f t="shared" si="13"/>
        <v>34890.811804454635</v>
      </c>
      <c r="K11" s="40">
        <f t="shared" si="13"/>
        <v>37992.294052483769</v>
      </c>
      <c r="L11" s="40">
        <f t="shared" si="13"/>
        <v>42152.840282440346</v>
      </c>
      <c r="M11" s="41">
        <f t="shared" si="13"/>
        <v>46300.587526545984</v>
      </c>
      <c r="N11" s="40">
        <f t="shared" si="13"/>
        <v>48007.26492366763</v>
      </c>
      <c r="O11" s="40">
        <f t="shared" si="13"/>
        <v>50764.490679703777</v>
      </c>
      <c r="P11" s="40">
        <f t="shared" ref="P11:R11" si="14">SUM(P9:P10)</f>
        <v>53541.672797245104</v>
      </c>
      <c r="Q11" s="40">
        <f t="shared" si="14"/>
        <v>57648.478492524329</v>
      </c>
      <c r="R11" s="164">
        <f t="shared" si="14"/>
        <v>60820.042174559785</v>
      </c>
      <c r="S11" s="40"/>
      <c r="T11" s="40">
        <f t="shared" si="2"/>
        <v>21551.675080579033</v>
      </c>
      <c r="U11" s="40">
        <f t="shared" si="3"/>
        <v>32144.294986173307</v>
      </c>
      <c r="V11" s="40">
        <f t="shared" si="4"/>
        <v>46300.587526545984</v>
      </c>
      <c r="W11" s="40">
        <f t="shared" si="7"/>
        <v>57648.478492524329</v>
      </c>
      <c r="X11" s="148"/>
    </row>
    <row r="12" spans="1:31" ht="17.25" customHeight="1">
      <c r="B12" s="42"/>
      <c r="X12" s="85"/>
    </row>
    <row r="13" spans="1:31" ht="17.25" customHeight="1">
      <c r="A13" s="64" t="s">
        <v>118</v>
      </c>
      <c r="B13" s="65"/>
      <c r="C13" s="65"/>
      <c r="D13" s="65"/>
      <c r="E13" s="66"/>
      <c r="F13" s="65"/>
      <c r="G13" s="65"/>
      <c r="H13" s="65"/>
      <c r="I13" s="66"/>
      <c r="J13" s="65"/>
      <c r="K13" s="65"/>
      <c r="L13" s="65"/>
      <c r="M13" s="66"/>
      <c r="N13" s="65"/>
      <c r="O13" s="65"/>
      <c r="P13" s="67"/>
      <c r="Q13" s="67"/>
      <c r="R13" s="67"/>
      <c r="S13" s="67"/>
      <c r="T13" s="65"/>
      <c r="U13" s="65"/>
      <c r="V13" s="65"/>
      <c r="W13" s="65"/>
      <c r="X13" s="85"/>
    </row>
    <row r="14" spans="1:31" ht="17.25" customHeight="1">
      <c r="A14" s="15" t="s">
        <v>113</v>
      </c>
      <c r="B14" s="42">
        <f t="shared" ref="B14:O14" si="15">B99-B78-B35</f>
        <v>67.029168669198384</v>
      </c>
      <c r="C14" s="42">
        <f t="shared" si="15"/>
        <v>71.092207935755255</v>
      </c>
      <c r="D14" s="42">
        <f t="shared" si="15"/>
        <v>121</v>
      </c>
      <c r="E14" s="42">
        <f t="shared" si="15"/>
        <v>177.1892944192987</v>
      </c>
      <c r="F14" s="42">
        <f t="shared" si="15"/>
        <v>172.15499471365356</v>
      </c>
      <c r="G14" s="42">
        <f t="shared" si="15"/>
        <v>221.34370409098563</v>
      </c>
      <c r="H14" s="42">
        <f t="shared" si="15"/>
        <v>312.09478219403161</v>
      </c>
      <c r="I14" s="42">
        <f t="shared" si="15"/>
        <v>427.76311080909909</v>
      </c>
      <c r="J14" s="42">
        <f t="shared" si="15"/>
        <v>374.57936473943857</v>
      </c>
      <c r="K14" s="42">
        <f t="shared" si="15"/>
        <v>415.40083059749531</v>
      </c>
      <c r="L14" s="42">
        <f t="shared" si="15"/>
        <v>481.39539968111831</v>
      </c>
      <c r="M14" s="42">
        <f t="shared" si="15"/>
        <v>537.93452624651468</v>
      </c>
      <c r="N14" s="42">
        <f t="shared" si="15"/>
        <v>454.76105974664267</v>
      </c>
      <c r="O14" s="42">
        <f t="shared" si="15"/>
        <v>474.98022441110174</v>
      </c>
      <c r="P14" s="42">
        <f t="shared" ref="P14" si="16">P99-P78-P35</f>
        <v>502.96152093106411</v>
      </c>
      <c r="Q14" s="42">
        <v>556.54357474868345</v>
      </c>
      <c r="R14" s="42">
        <v>469.18846189099997</v>
      </c>
      <c r="S14" s="42"/>
      <c r="T14" s="42">
        <f>E14</f>
        <v>177.1892944192987</v>
      </c>
      <c r="U14" s="42">
        <f>I14</f>
        <v>427.76311080909909</v>
      </c>
      <c r="V14" s="42">
        <f>M14</f>
        <v>537.93452624651468</v>
      </c>
      <c r="W14" s="42">
        <f>Q14</f>
        <v>556.54357474868345</v>
      </c>
      <c r="X14" s="85"/>
    </row>
    <row r="15" spans="1:31" ht="17.25" customHeight="1">
      <c r="A15" s="15" t="s">
        <v>114</v>
      </c>
      <c r="B15" s="42">
        <f t="shared" ref="B15:O15" si="17">B100-B79-B36</f>
        <v>13.132628008352185</v>
      </c>
      <c r="C15" s="42">
        <f t="shared" si="17"/>
        <v>16.680985559875921</v>
      </c>
      <c r="D15" s="42">
        <f t="shared" si="17"/>
        <v>26</v>
      </c>
      <c r="E15" s="42">
        <f t="shared" si="17"/>
        <v>29.416711985509892</v>
      </c>
      <c r="F15" s="42">
        <f t="shared" si="17"/>
        <v>29.363507554664238</v>
      </c>
      <c r="G15" s="42">
        <f t="shared" si="17"/>
        <v>37.72697530963751</v>
      </c>
      <c r="H15" s="42">
        <f t="shared" si="17"/>
        <v>45.127205882069802</v>
      </c>
      <c r="I15" s="42">
        <f t="shared" si="17"/>
        <v>33.835743032879236</v>
      </c>
      <c r="J15" s="42">
        <f t="shared" si="17"/>
        <v>27.567010728095738</v>
      </c>
      <c r="K15" s="42">
        <f t="shared" si="17"/>
        <v>29.042823285349563</v>
      </c>
      <c r="L15" s="42">
        <f t="shared" si="17"/>
        <v>32.044788687691153</v>
      </c>
      <c r="M15" s="42">
        <f t="shared" si="17"/>
        <v>32.239821664579267</v>
      </c>
      <c r="N15" s="42">
        <f t="shared" si="17"/>
        <v>123.4741423110496</v>
      </c>
      <c r="O15" s="42">
        <f t="shared" si="17"/>
        <v>136.29685992737245</v>
      </c>
      <c r="P15" s="42">
        <f t="shared" ref="P15" si="18">P100-P79-P36</f>
        <v>146.04818398099997</v>
      </c>
      <c r="Q15" s="42">
        <v>149.21135862900007</v>
      </c>
      <c r="R15" s="42">
        <v>183.24764779500003</v>
      </c>
      <c r="S15" s="42"/>
      <c r="T15" s="42">
        <f>E15</f>
        <v>29.416711985509892</v>
      </c>
      <c r="U15" s="42">
        <f>I15</f>
        <v>33.835743032879236</v>
      </c>
      <c r="V15" s="42">
        <f>M15</f>
        <v>32.239821664579267</v>
      </c>
      <c r="W15" s="42">
        <f t="shared" ref="W15:W17" si="19">Q15</f>
        <v>149.21135862900007</v>
      </c>
      <c r="X15" s="85"/>
    </row>
    <row r="16" spans="1:31" ht="17.25" customHeight="1">
      <c r="A16" s="15" t="s">
        <v>115</v>
      </c>
      <c r="B16" s="42">
        <f t="shared" ref="B16:O16" si="20">B101-B80-B37</f>
        <v>26.153982462185809</v>
      </c>
      <c r="C16" s="42">
        <f t="shared" si="20"/>
        <v>28.875845906156769</v>
      </c>
      <c r="D16" s="42">
        <f t="shared" si="20"/>
        <v>54</v>
      </c>
      <c r="E16" s="42">
        <f t="shared" si="20"/>
        <v>71.252330510800221</v>
      </c>
      <c r="F16" s="42">
        <f t="shared" si="20"/>
        <v>89.06501367501005</v>
      </c>
      <c r="G16" s="42">
        <f t="shared" si="20"/>
        <v>108.56027461836925</v>
      </c>
      <c r="H16" s="42">
        <f t="shared" si="20"/>
        <v>144.88153804871354</v>
      </c>
      <c r="I16" s="42">
        <f t="shared" si="20"/>
        <v>170.60352815363535</v>
      </c>
      <c r="J16" s="42">
        <f t="shared" si="20"/>
        <v>221.3549725303078</v>
      </c>
      <c r="K16" s="42">
        <f t="shared" si="20"/>
        <v>224.78877543630529</v>
      </c>
      <c r="L16" s="42">
        <f t="shared" si="20"/>
        <v>248.12808198242794</v>
      </c>
      <c r="M16" s="42">
        <f t="shared" si="20"/>
        <v>229.58827151524304</v>
      </c>
      <c r="N16" s="42">
        <f t="shared" si="20"/>
        <v>278.78041290961312</v>
      </c>
      <c r="O16" s="42">
        <f t="shared" si="20"/>
        <v>335.90481668273389</v>
      </c>
      <c r="P16" s="42">
        <f t="shared" ref="P16" si="21">P101-P80-P37</f>
        <v>407.39327765600001</v>
      </c>
      <c r="Q16" s="42">
        <v>438.20000506300005</v>
      </c>
      <c r="R16" s="42">
        <v>425.31006050899987</v>
      </c>
      <c r="S16" s="42"/>
      <c r="T16" s="42">
        <f>E16</f>
        <v>71.252330510800221</v>
      </c>
      <c r="U16" s="42">
        <f>I16</f>
        <v>170.60352815363535</v>
      </c>
      <c r="V16" s="42">
        <f>M16</f>
        <v>229.58827151524304</v>
      </c>
      <c r="W16" s="42">
        <f t="shared" si="19"/>
        <v>438.20000506300005</v>
      </c>
      <c r="X16" s="85"/>
    </row>
    <row r="17" spans="1:24" s="43" customFormat="1" ht="17.25" customHeight="1">
      <c r="A17" s="39" t="s">
        <v>109</v>
      </c>
      <c r="B17" s="40">
        <f>SUM(B14:B16)</f>
        <v>106.31577913973638</v>
      </c>
      <c r="C17" s="40">
        <f t="shared" ref="C17:O17" si="22">SUM(C14:C16)</f>
        <v>116.64903940178795</v>
      </c>
      <c r="D17" s="40">
        <f t="shared" si="22"/>
        <v>201</v>
      </c>
      <c r="E17" s="41">
        <f t="shared" si="22"/>
        <v>277.85833691560879</v>
      </c>
      <c r="F17" s="40">
        <f t="shared" si="22"/>
        <v>290.58351594332782</v>
      </c>
      <c r="G17" s="40">
        <f t="shared" si="22"/>
        <v>367.63095401899238</v>
      </c>
      <c r="H17" s="40">
        <f t="shared" si="22"/>
        <v>502.10352612481495</v>
      </c>
      <c r="I17" s="41">
        <f t="shared" si="22"/>
        <v>632.20238199561368</v>
      </c>
      <c r="J17" s="40">
        <f t="shared" si="22"/>
        <v>623.50134799784212</v>
      </c>
      <c r="K17" s="40">
        <f t="shared" si="22"/>
        <v>669.23242931915024</v>
      </c>
      <c r="L17" s="40">
        <f t="shared" si="22"/>
        <v>761.5682703512374</v>
      </c>
      <c r="M17" s="41">
        <f t="shared" si="22"/>
        <v>799.76261942633698</v>
      </c>
      <c r="N17" s="40">
        <f t="shared" si="22"/>
        <v>857.0156149673054</v>
      </c>
      <c r="O17" s="40">
        <f t="shared" si="22"/>
        <v>947.18190102120809</v>
      </c>
      <c r="P17" s="40">
        <f t="shared" ref="P17:R17" si="23">SUM(P14:P16)</f>
        <v>1056.4029825680641</v>
      </c>
      <c r="Q17" s="40">
        <f t="shared" si="23"/>
        <v>1143.9549384406837</v>
      </c>
      <c r="R17" s="40">
        <f t="shared" si="23"/>
        <v>1077.7461701949999</v>
      </c>
      <c r="S17" s="40"/>
      <c r="T17" s="40">
        <f>E17</f>
        <v>277.85833691560879</v>
      </c>
      <c r="U17" s="40">
        <f>I17</f>
        <v>632.20238199561368</v>
      </c>
      <c r="V17" s="40">
        <f>M17</f>
        <v>799.76261942633698</v>
      </c>
      <c r="W17" s="40">
        <f t="shared" si="19"/>
        <v>1143.9549384406837</v>
      </c>
      <c r="X17" s="148"/>
    </row>
    <row r="18" spans="1:24" ht="17.25" customHeight="1">
      <c r="X18" s="85"/>
    </row>
    <row r="19" spans="1:24" ht="17.25" customHeight="1">
      <c r="A19" s="64" t="s">
        <v>119</v>
      </c>
      <c r="B19" s="65"/>
      <c r="C19" s="65"/>
      <c r="D19" s="65"/>
      <c r="E19" s="66"/>
      <c r="F19" s="65"/>
      <c r="G19" s="65"/>
      <c r="H19" s="65"/>
      <c r="I19" s="66"/>
      <c r="J19" s="65"/>
      <c r="K19" s="65"/>
      <c r="L19" s="65"/>
      <c r="M19" s="66"/>
      <c r="N19" s="65"/>
      <c r="O19" s="65"/>
      <c r="P19" s="67"/>
      <c r="Q19" s="67"/>
      <c r="R19" s="67"/>
      <c r="S19" s="67"/>
      <c r="T19" s="65"/>
      <c r="U19" s="65"/>
      <c r="V19" s="65"/>
      <c r="W19" s="65"/>
      <c r="X19" s="85"/>
    </row>
    <row r="20" spans="1:24" ht="17.25" customHeight="1">
      <c r="A20" s="15" t="s">
        <v>113</v>
      </c>
      <c r="B20" s="68">
        <f>B14/B6</f>
        <v>1.6618198805339657E-2</v>
      </c>
      <c r="C20" s="68">
        <f>C14/C6</f>
        <v>3.5886836241227943E-3</v>
      </c>
      <c r="D20" s="68">
        <f>D14/D6</f>
        <v>5.8368573324813029E-3</v>
      </c>
      <c r="E20" s="69">
        <f t="shared" ref="E20:O20" si="24">E14/E6</f>
        <v>1.022898514167781E-2</v>
      </c>
      <c r="F20" s="70">
        <f t="shared" si="24"/>
        <v>9.6077418539907578E-3</v>
      </c>
      <c r="G20" s="70">
        <f t="shared" si="24"/>
        <v>1.0919220066808635E-2</v>
      </c>
      <c r="H20" s="70">
        <f t="shared" si="24"/>
        <v>1.3497902261284193E-2</v>
      </c>
      <c r="I20" s="69">
        <f t="shared" si="24"/>
        <v>1.4507714152639099E-2</v>
      </c>
      <c r="J20" s="70">
        <f t="shared" si="24"/>
        <v>1.1667627441939768E-2</v>
      </c>
      <c r="K20" s="70">
        <f t="shared" si="24"/>
        <v>1.1795748416025601E-2</v>
      </c>
      <c r="L20" s="70">
        <f t="shared" si="24"/>
        <v>1.2226728023704659E-2</v>
      </c>
      <c r="M20" s="69">
        <f t="shared" si="24"/>
        <v>1.2319942206619467E-2</v>
      </c>
      <c r="N20" s="70">
        <f t="shared" si="24"/>
        <v>1.0033572679992412E-2</v>
      </c>
      <c r="O20" s="70">
        <f t="shared" si="24"/>
        <v>9.877813131619239E-3</v>
      </c>
      <c r="P20" s="70">
        <f t="shared" ref="P20:Q20" si="25">P14/P6</f>
        <v>9.9200327054835714E-3</v>
      </c>
      <c r="Q20" s="70">
        <f t="shared" si="25"/>
        <v>1.0128845655635429E-2</v>
      </c>
      <c r="R20" s="70">
        <f t="shared" ref="R20" si="26">R14/R6</f>
        <v>8.1121104634799424E-3</v>
      </c>
      <c r="S20" s="70"/>
      <c r="T20" s="45">
        <f>E20</f>
        <v>1.022898514167781E-2</v>
      </c>
      <c r="U20" s="45">
        <f>I20</f>
        <v>1.4507714152639099E-2</v>
      </c>
      <c r="V20" s="45">
        <f>M20</f>
        <v>1.2319942206619467E-2</v>
      </c>
      <c r="W20" s="45">
        <f>Q20</f>
        <v>1.0128845655635429E-2</v>
      </c>
      <c r="X20" s="70"/>
    </row>
    <row r="21" spans="1:24" ht="17.25" customHeight="1">
      <c r="A21" s="15" t="s">
        <v>114</v>
      </c>
      <c r="B21" s="68">
        <f t="shared" ref="B21:O23" si="27">B15/B7</f>
        <v>6.1339044568968305E-2</v>
      </c>
      <c r="C21" s="68">
        <f t="shared" si="27"/>
        <v>6.188163209914917E-3</v>
      </c>
      <c r="D21" s="68">
        <f t="shared" si="27"/>
        <v>4.0007945398769208E-2</v>
      </c>
      <c r="E21" s="69">
        <f t="shared" si="27"/>
        <v>5.5461372521700393E-2</v>
      </c>
      <c r="F21" s="70">
        <f t="shared" si="27"/>
        <v>4.2203525933639775E-2</v>
      </c>
      <c r="G21" s="70">
        <f t="shared" si="27"/>
        <v>3.6878763743536179E-2</v>
      </c>
      <c r="H21" s="70">
        <f t="shared" si="27"/>
        <v>3.9465909649947208E-2</v>
      </c>
      <c r="I21" s="69">
        <f t="shared" si="27"/>
        <v>4.7746770451237021E-2</v>
      </c>
      <c r="J21" s="70">
        <f t="shared" si="27"/>
        <v>3.3266650663040041E-2</v>
      </c>
      <c r="K21" s="70">
        <f t="shared" si="27"/>
        <v>3.2698691188557949E-2</v>
      </c>
      <c r="L21" s="70">
        <f t="shared" si="27"/>
        <v>3.3141498349281866E-2</v>
      </c>
      <c r="M21" s="69">
        <f t="shared" si="27"/>
        <v>3.2695982841808663E-2</v>
      </c>
      <c r="N21" s="70">
        <f t="shared" si="27"/>
        <v>0.11763868264163484</v>
      </c>
      <c r="O21" s="70">
        <f t="shared" si="27"/>
        <v>0.11536459606995789</v>
      </c>
      <c r="P21" s="70">
        <f t="shared" ref="P21:Q21" si="28">P15/P7</f>
        <v>0.10716938468860208</v>
      </c>
      <c r="Q21" s="70">
        <f t="shared" si="28"/>
        <v>0.11853661149716435</v>
      </c>
      <c r="R21" s="70">
        <f t="shared" ref="R21" si="29">R15/R7</f>
        <v>0.12941352977306497</v>
      </c>
      <c r="S21" s="70"/>
      <c r="T21" s="45">
        <f>E21</f>
        <v>5.5461372521700393E-2</v>
      </c>
      <c r="U21" s="45">
        <f>I21</f>
        <v>4.7746770451237021E-2</v>
      </c>
      <c r="V21" s="45">
        <f>M21</f>
        <v>3.2695982841808663E-2</v>
      </c>
      <c r="W21" s="45">
        <f t="shared" ref="W21:W23" si="30">Q21</f>
        <v>0.11853661149716435</v>
      </c>
      <c r="X21" s="70"/>
    </row>
    <row r="22" spans="1:24" ht="17.25" customHeight="1">
      <c r="A22" s="15" t="s">
        <v>115</v>
      </c>
      <c r="B22" s="68">
        <f t="shared" si="27"/>
        <v>0.33051799556825784</v>
      </c>
      <c r="C22" s="68">
        <f t="shared" si="27"/>
        <v>0.40170725587639372</v>
      </c>
      <c r="D22" s="68">
        <f t="shared" si="27"/>
        <v>0.33050324632923955</v>
      </c>
      <c r="E22" s="69">
        <f t="shared" si="27"/>
        <v>0.30449713893504365</v>
      </c>
      <c r="F22" s="70">
        <f t="shared" si="27"/>
        <v>0.28872946514828601</v>
      </c>
      <c r="G22" s="70">
        <f t="shared" si="27"/>
        <v>0.29026811395285895</v>
      </c>
      <c r="H22" s="70">
        <f t="shared" si="27"/>
        <v>0.29300375436543546</v>
      </c>
      <c r="I22" s="69">
        <f t="shared" si="27"/>
        <v>0.32471166242647909</v>
      </c>
      <c r="J22" s="70">
        <f t="shared" si="27"/>
        <v>0.3583666286773311</v>
      </c>
      <c r="K22" s="70">
        <f t="shared" si="27"/>
        <v>0.33996159759628131</v>
      </c>
      <c r="L22" s="70">
        <f t="shared" si="27"/>
        <v>0.36410148055791886</v>
      </c>
      <c r="M22" s="69">
        <f t="shared" si="27"/>
        <v>0.36410153806432932</v>
      </c>
      <c r="N22" s="70">
        <f t="shared" si="27"/>
        <v>0.36859275273699266</v>
      </c>
      <c r="O22" s="70">
        <f t="shared" si="27"/>
        <v>0.38272523132599845</v>
      </c>
      <c r="P22" s="70">
        <f t="shared" ref="P22:Q22" si="31">P16/P8</f>
        <v>0.40315852562666554</v>
      </c>
      <c r="Q22" s="70">
        <f t="shared" si="31"/>
        <v>0.40244457027677194</v>
      </c>
      <c r="R22" s="70">
        <f t="shared" ref="R22" si="32">R16/R8</f>
        <v>0.34003037512417728</v>
      </c>
      <c r="S22" s="70"/>
      <c r="T22" s="45">
        <f>E22</f>
        <v>0.30449713893504365</v>
      </c>
      <c r="U22" s="45">
        <f>I22</f>
        <v>0.32471166242647909</v>
      </c>
      <c r="V22" s="45">
        <f>M22</f>
        <v>0.36410153806432932</v>
      </c>
      <c r="W22" s="45">
        <f t="shared" si="30"/>
        <v>0.40244457027677194</v>
      </c>
      <c r="X22" s="70"/>
    </row>
    <row r="23" spans="1:24" s="43" customFormat="1" ht="17.25" customHeight="1">
      <c r="A23" s="39" t="s">
        <v>120</v>
      </c>
      <c r="B23" s="71">
        <f t="shared" si="27"/>
        <v>2.4571973275427969E-2</v>
      </c>
      <c r="C23" s="71">
        <f t="shared" si="27"/>
        <v>5.1665786365713761E-3</v>
      </c>
      <c r="D23" s="71">
        <f t="shared" si="27"/>
        <v>9.3299205705329302E-3</v>
      </c>
      <c r="E23" s="72">
        <f t="shared" si="27"/>
        <v>1.5362599022634366E-2</v>
      </c>
      <c r="F23" s="73">
        <f t="shared" si="27"/>
        <v>1.5356431692073904E-2</v>
      </c>
      <c r="G23" s="73">
        <f t="shared" si="27"/>
        <v>1.6966524478317299E-2</v>
      </c>
      <c r="H23" s="73">
        <f t="shared" si="27"/>
        <v>2.0279110484984455E-2</v>
      </c>
      <c r="I23" s="72">
        <f t="shared" si="27"/>
        <v>2.0579995213410422E-2</v>
      </c>
      <c r="J23" s="73">
        <f t="shared" si="27"/>
        <v>1.8583963512009766E-2</v>
      </c>
      <c r="K23" s="73">
        <f t="shared" si="27"/>
        <v>1.8202698126074463E-2</v>
      </c>
      <c r="L23" s="73">
        <f t="shared" si="27"/>
        <v>1.8565430758798792E-2</v>
      </c>
      <c r="M23" s="72">
        <f t="shared" si="27"/>
        <v>1.7662472871906459E-2</v>
      </c>
      <c r="N23" s="73">
        <f t="shared" si="27"/>
        <v>1.8184123347749926E-2</v>
      </c>
      <c r="O23" s="73">
        <f t="shared" si="27"/>
        <v>1.8888982727459664E-2</v>
      </c>
      <c r="P23" s="73">
        <f t="shared" ref="P23:Q23" si="33">P17/P9</f>
        <v>1.9904010018983273E-2</v>
      </c>
      <c r="Q23" s="73">
        <f t="shared" si="33"/>
        <v>1.9966392868486907E-2</v>
      </c>
      <c r="R23" s="73">
        <f t="shared" ref="R23" si="34">R17/R9</f>
        <v>1.7812569471096641E-2</v>
      </c>
      <c r="S23" s="73"/>
      <c r="T23" s="47">
        <f>E23</f>
        <v>1.5362599022634366E-2</v>
      </c>
      <c r="U23" s="47">
        <f>I23</f>
        <v>2.0579995213410422E-2</v>
      </c>
      <c r="V23" s="47">
        <f>M23</f>
        <v>1.7662472871906459E-2</v>
      </c>
      <c r="W23" s="47">
        <f t="shared" si="30"/>
        <v>1.9966392868486907E-2</v>
      </c>
      <c r="X23" s="73"/>
    </row>
    <row r="24" spans="1:24" ht="17.25" customHeight="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</row>
    <row r="25" spans="1:24" ht="17.25" customHeight="1">
      <c r="A25" s="61" t="s">
        <v>121</v>
      </c>
      <c r="B25" s="62"/>
      <c r="C25" s="62"/>
      <c r="D25" s="62"/>
      <c r="E25" s="63"/>
      <c r="F25" s="62"/>
      <c r="G25" s="62"/>
      <c r="H25" s="62"/>
      <c r="I25" s="63"/>
      <c r="J25" s="62"/>
      <c r="K25" s="62"/>
      <c r="L25" s="62"/>
      <c r="M25" s="63"/>
      <c r="N25" s="62"/>
      <c r="O25" s="62"/>
      <c r="P25" s="62"/>
      <c r="Q25" s="63"/>
      <c r="R25" s="62"/>
      <c r="S25" s="62"/>
      <c r="T25" s="62"/>
      <c r="U25" s="62"/>
      <c r="V25" s="62"/>
      <c r="W25" s="62"/>
    </row>
    <row r="26" spans="1:24" ht="17.25" customHeight="1">
      <c r="A26" s="64" t="s">
        <v>112</v>
      </c>
      <c r="B26" s="65"/>
      <c r="C26" s="65"/>
      <c r="D26" s="65"/>
      <c r="E26" s="66"/>
      <c r="F26" s="65"/>
      <c r="G26" s="65"/>
      <c r="H26" s="65"/>
      <c r="I26" s="66"/>
      <c r="J26" s="65"/>
      <c r="K26" s="65"/>
      <c r="L26" s="65"/>
      <c r="M26" s="66"/>
      <c r="N26" s="65"/>
      <c r="O26" s="65"/>
      <c r="P26" s="67"/>
      <c r="Q26" s="67"/>
      <c r="R26" s="67"/>
      <c r="S26" s="67"/>
      <c r="T26" s="65"/>
      <c r="U26" s="65"/>
      <c r="V26" s="65"/>
      <c r="W26" s="65"/>
      <c r="X26" s="43"/>
    </row>
    <row r="27" spans="1:24" ht="17.25" customHeight="1">
      <c r="A27" s="15" t="s">
        <v>113</v>
      </c>
      <c r="B27" s="42">
        <v>0</v>
      </c>
      <c r="C27" s="42">
        <v>50.004934274154508</v>
      </c>
      <c r="D27" s="42">
        <v>199</v>
      </c>
      <c r="E27" s="53">
        <v>458.12491942097017</v>
      </c>
      <c r="F27" s="42">
        <v>669</v>
      </c>
      <c r="G27" s="42">
        <v>829</v>
      </c>
      <c r="H27" s="42">
        <v>1870.2579573408264</v>
      </c>
      <c r="I27" s="53">
        <v>2791.6309833213622</v>
      </c>
      <c r="J27" s="42">
        <v>3045.2104831889069</v>
      </c>
      <c r="K27" s="42">
        <v>4379.2578551458482</v>
      </c>
      <c r="L27" s="42">
        <v>5561.8122554660895</v>
      </c>
      <c r="M27" s="53">
        <v>6346.582334692348</v>
      </c>
      <c r="N27" s="42">
        <v>7070.7325272272255</v>
      </c>
      <c r="O27" s="42">
        <v>7889.0847862190267</v>
      </c>
      <c r="P27" s="85">
        <v>8915.7578936513401</v>
      </c>
      <c r="Q27" s="85">
        <v>9116.8410246341246</v>
      </c>
      <c r="R27" s="85">
        <v>10425.13913275722</v>
      </c>
      <c r="S27" s="85"/>
      <c r="T27" s="42">
        <f t="shared" ref="T27:T32" si="35">E27</f>
        <v>458.12491942097017</v>
      </c>
      <c r="U27" s="42">
        <f t="shared" ref="U27:U32" si="36">I27</f>
        <v>2791.6309833213622</v>
      </c>
      <c r="V27" s="42">
        <f t="shared" ref="V27:V32" si="37">M27</f>
        <v>6346.582334692348</v>
      </c>
      <c r="W27" s="42">
        <f>Q27</f>
        <v>9116.8410246341246</v>
      </c>
      <c r="X27" s="85"/>
    </row>
    <row r="28" spans="1:24" ht="17.25" customHeight="1">
      <c r="A28" s="15" t="s">
        <v>114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122.017243106422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85">
        <v>0</v>
      </c>
      <c r="R28" s="85">
        <v>0</v>
      </c>
      <c r="S28" s="42"/>
      <c r="T28" s="42">
        <f t="shared" si="35"/>
        <v>0</v>
      </c>
      <c r="U28" s="42">
        <f t="shared" si="36"/>
        <v>0</v>
      </c>
      <c r="V28" s="42">
        <f t="shared" si="37"/>
        <v>0</v>
      </c>
      <c r="W28" s="42">
        <f t="shared" ref="W28:W32" si="38">Q28</f>
        <v>0</v>
      </c>
    </row>
    <row r="29" spans="1:24" ht="17.25" customHeight="1">
      <c r="A29" s="15" t="s">
        <v>115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85">
        <v>0</v>
      </c>
      <c r="R29" s="85">
        <v>0</v>
      </c>
      <c r="S29" s="42"/>
      <c r="T29" s="42">
        <f t="shared" si="35"/>
        <v>0</v>
      </c>
      <c r="U29" s="42">
        <f t="shared" si="36"/>
        <v>0</v>
      </c>
      <c r="V29" s="42">
        <f t="shared" si="37"/>
        <v>0</v>
      </c>
      <c r="W29" s="42">
        <f t="shared" si="38"/>
        <v>0</v>
      </c>
    </row>
    <row r="30" spans="1:24" s="43" customFormat="1" ht="17.25" customHeight="1">
      <c r="A30" s="39" t="s">
        <v>116</v>
      </c>
      <c r="B30" s="40">
        <f t="shared" ref="B30:O30" si="39">SUM(B27:B29)</f>
        <v>0</v>
      </c>
      <c r="C30" s="40">
        <f t="shared" si="39"/>
        <v>50.004934274154508</v>
      </c>
      <c r="D30" s="40">
        <f t="shared" si="39"/>
        <v>199</v>
      </c>
      <c r="E30" s="41">
        <f t="shared" si="39"/>
        <v>458.12491942097017</v>
      </c>
      <c r="F30" s="40">
        <f t="shared" si="39"/>
        <v>669</v>
      </c>
      <c r="G30" s="40">
        <f t="shared" si="39"/>
        <v>829</v>
      </c>
      <c r="H30" s="40">
        <f t="shared" si="39"/>
        <v>1870.2579573408264</v>
      </c>
      <c r="I30" s="41">
        <f t="shared" si="39"/>
        <v>2791.6309833213622</v>
      </c>
      <c r="J30" s="40">
        <f t="shared" si="39"/>
        <v>3045.2104831889069</v>
      </c>
      <c r="K30" s="40">
        <f t="shared" si="39"/>
        <v>4501.2750982522703</v>
      </c>
      <c r="L30" s="40">
        <f t="shared" si="39"/>
        <v>5561.8122554660895</v>
      </c>
      <c r="M30" s="41">
        <f t="shared" si="39"/>
        <v>6346.582334692348</v>
      </c>
      <c r="N30" s="40">
        <f t="shared" si="39"/>
        <v>7070.7325272272255</v>
      </c>
      <c r="O30" s="40">
        <f t="shared" si="39"/>
        <v>7889.0847862190267</v>
      </c>
      <c r="P30" s="40">
        <f t="shared" ref="P30:Q30" si="40">SUM(P27:P29)</f>
        <v>8915.7578936513401</v>
      </c>
      <c r="Q30" s="40">
        <f t="shared" si="40"/>
        <v>9116.8410246341246</v>
      </c>
      <c r="R30" s="40">
        <f t="shared" ref="R30" si="41">SUM(R27:R29)</f>
        <v>10425.13913275722</v>
      </c>
      <c r="S30" s="40"/>
      <c r="T30" s="40">
        <f t="shared" si="35"/>
        <v>458.12491942097017</v>
      </c>
      <c r="U30" s="40">
        <f t="shared" si="36"/>
        <v>2791.6309833213622</v>
      </c>
      <c r="V30" s="40">
        <f t="shared" si="37"/>
        <v>6346.582334692348</v>
      </c>
      <c r="W30" s="40">
        <f t="shared" si="38"/>
        <v>9116.8410246341246</v>
      </c>
    </row>
    <row r="31" spans="1:24" ht="17.25" customHeight="1">
      <c r="A31" s="15" t="s">
        <v>117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85">
        <v>0</v>
      </c>
      <c r="R31" s="85">
        <v>0</v>
      </c>
      <c r="S31" s="42"/>
      <c r="T31" s="42">
        <f t="shared" si="35"/>
        <v>0</v>
      </c>
      <c r="U31" s="42">
        <f t="shared" si="36"/>
        <v>0</v>
      </c>
      <c r="V31" s="42">
        <f t="shared" si="37"/>
        <v>0</v>
      </c>
      <c r="W31" s="42">
        <f t="shared" si="38"/>
        <v>0</v>
      </c>
    </row>
    <row r="32" spans="1:24" s="43" customFormat="1" ht="17.25" customHeight="1">
      <c r="A32" s="39" t="s">
        <v>96</v>
      </c>
      <c r="B32" s="40"/>
      <c r="C32" s="40">
        <f t="shared" ref="C32:O32" si="42">SUM(C30:C31)</f>
        <v>50.004934274154508</v>
      </c>
      <c r="D32" s="40">
        <f t="shared" si="42"/>
        <v>199</v>
      </c>
      <c r="E32" s="41">
        <f t="shared" si="42"/>
        <v>458.12491942097017</v>
      </c>
      <c r="F32" s="40">
        <f t="shared" si="42"/>
        <v>669</v>
      </c>
      <c r="G32" s="40">
        <f t="shared" si="42"/>
        <v>829</v>
      </c>
      <c r="H32" s="40">
        <f t="shared" si="42"/>
        <v>1870.2579573408264</v>
      </c>
      <c r="I32" s="41">
        <f t="shared" si="42"/>
        <v>2791.6309833213622</v>
      </c>
      <c r="J32" s="40">
        <f t="shared" si="42"/>
        <v>3045.2104831889069</v>
      </c>
      <c r="K32" s="40">
        <f t="shared" si="42"/>
        <v>4501.2750982522703</v>
      </c>
      <c r="L32" s="40">
        <f t="shared" si="42"/>
        <v>5561.8122554660895</v>
      </c>
      <c r="M32" s="41">
        <f t="shared" si="42"/>
        <v>6346.582334692348</v>
      </c>
      <c r="N32" s="40">
        <f t="shared" si="42"/>
        <v>7070.7325272272255</v>
      </c>
      <c r="O32" s="40">
        <f t="shared" si="42"/>
        <v>7889.0847862190267</v>
      </c>
      <c r="P32" s="40">
        <f t="shared" ref="P32:Q32" si="43">SUM(P30:P31)</f>
        <v>8915.7578936513401</v>
      </c>
      <c r="Q32" s="40">
        <f t="shared" si="43"/>
        <v>9116.8410246341246</v>
      </c>
      <c r="R32" s="40">
        <f t="shared" ref="R32" si="44">SUM(R30:R31)</f>
        <v>10425.13913275722</v>
      </c>
      <c r="S32" s="40"/>
      <c r="T32" s="40">
        <f t="shared" si="35"/>
        <v>458.12491942097017</v>
      </c>
      <c r="U32" s="40">
        <f t="shared" si="36"/>
        <v>2791.6309833213622</v>
      </c>
      <c r="V32" s="40">
        <f t="shared" si="37"/>
        <v>6346.582334692348</v>
      </c>
      <c r="W32" s="40">
        <f t="shared" si="38"/>
        <v>9116.8410246341246</v>
      </c>
    </row>
    <row r="34" spans="1:31" ht="17.25" customHeight="1">
      <c r="A34" s="64" t="s">
        <v>118</v>
      </c>
      <c r="B34" s="65"/>
      <c r="C34" s="65"/>
      <c r="D34" s="65"/>
      <c r="E34" s="66"/>
      <c r="F34" s="65"/>
      <c r="G34" s="65"/>
      <c r="H34" s="65"/>
      <c r="I34" s="66"/>
      <c r="J34" s="65"/>
      <c r="K34" s="65"/>
      <c r="L34" s="65"/>
      <c r="M34" s="66"/>
      <c r="N34" s="65"/>
      <c r="O34" s="65"/>
      <c r="P34" s="67"/>
      <c r="Q34" s="67"/>
      <c r="R34" s="67"/>
      <c r="S34" s="67"/>
      <c r="T34" s="65"/>
      <c r="U34" s="65"/>
      <c r="V34" s="65"/>
      <c r="W34" s="65"/>
    </row>
    <row r="35" spans="1:31" ht="17.25" customHeight="1">
      <c r="A35" s="15" t="s">
        <v>113</v>
      </c>
      <c r="B35" s="42">
        <v>0</v>
      </c>
      <c r="C35" s="53">
        <v>0.5</v>
      </c>
      <c r="D35" s="53">
        <v>2</v>
      </c>
      <c r="E35" s="53">
        <v>4.5999999999999996</v>
      </c>
      <c r="F35" s="53">
        <v>11.6</v>
      </c>
      <c r="G35" s="53">
        <f>F35+2.9</f>
        <v>14.5</v>
      </c>
      <c r="H35" s="42">
        <v>89.96667088364859</v>
      </c>
      <c r="I35" s="53">
        <v>125.03999999999999</v>
      </c>
      <c r="J35" s="42">
        <v>149.84</v>
      </c>
      <c r="K35" s="42">
        <v>171.90930468469276</v>
      </c>
      <c r="L35" s="42">
        <v>141.16</v>
      </c>
      <c r="M35" s="53">
        <v>112.44999999999999</v>
      </c>
      <c r="N35" s="42">
        <v>128.12</v>
      </c>
      <c r="O35" s="42">
        <v>146.584920392085</v>
      </c>
      <c r="P35" s="42">
        <v>168</v>
      </c>
      <c r="Q35" s="42">
        <v>169.72989770041295</v>
      </c>
      <c r="R35" s="42">
        <v>186.813029441579</v>
      </c>
      <c r="S35" s="42"/>
      <c r="T35" s="42">
        <f>E35</f>
        <v>4.5999999999999996</v>
      </c>
      <c r="U35" s="42">
        <f>I35</f>
        <v>125.03999999999999</v>
      </c>
      <c r="V35" s="42">
        <f>M35</f>
        <v>112.44999999999999</v>
      </c>
      <c r="W35" s="42">
        <f>Q35</f>
        <v>169.72989770041295</v>
      </c>
      <c r="X35" s="85"/>
    </row>
    <row r="36" spans="1:31" ht="17.25" customHeight="1">
      <c r="A36" s="15" t="s">
        <v>114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27.560695315307235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/>
      <c r="T36" s="42">
        <f>E36</f>
        <v>0</v>
      </c>
      <c r="U36" s="42">
        <f>I36</f>
        <v>0</v>
      </c>
      <c r="V36" s="42">
        <f>M36</f>
        <v>0</v>
      </c>
      <c r="W36" s="42">
        <f t="shared" ref="W36:W37" si="45">Q36</f>
        <v>0</v>
      </c>
    </row>
    <row r="37" spans="1:31" ht="17.25" customHeight="1">
      <c r="A37" s="15" t="s">
        <v>115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/>
      <c r="T37" s="42">
        <f>E37</f>
        <v>0</v>
      </c>
      <c r="U37" s="42">
        <f>I37</f>
        <v>0</v>
      </c>
      <c r="V37" s="42">
        <f>M37</f>
        <v>0</v>
      </c>
      <c r="W37" s="42">
        <f t="shared" si="45"/>
        <v>0</v>
      </c>
    </row>
    <row r="38" spans="1:31" s="43" customFormat="1" ht="17.25" customHeight="1">
      <c r="A38" s="39" t="s">
        <v>109</v>
      </c>
      <c r="B38" s="40">
        <f t="shared" ref="B38" si="46">SUM(B35:B37)</f>
        <v>0</v>
      </c>
      <c r="C38" s="40">
        <f t="shared" ref="C38:O38" si="47">SUM(C35:C37)</f>
        <v>0.5</v>
      </c>
      <c r="D38" s="40">
        <f t="shared" si="47"/>
        <v>2</v>
      </c>
      <c r="E38" s="41">
        <f t="shared" si="47"/>
        <v>4.5999999999999996</v>
      </c>
      <c r="F38" s="40">
        <f t="shared" si="47"/>
        <v>11.6</v>
      </c>
      <c r="G38" s="40">
        <f t="shared" si="47"/>
        <v>14.5</v>
      </c>
      <c r="H38" s="40">
        <f t="shared" si="47"/>
        <v>89.96667088364859</v>
      </c>
      <c r="I38" s="41">
        <f t="shared" si="47"/>
        <v>125.03999999999999</v>
      </c>
      <c r="J38" s="40">
        <f t="shared" si="47"/>
        <v>149.84</v>
      </c>
      <c r="K38" s="40">
        <f t="shared" si="47"/>
        <v>199.47</v>
      </c>
      <c r="L38" s="40">
        <f t="shared" si="47"/>
        <v>141.16</v>
      </c>
      <c r="M38" s="41">
        <f t="shared" si="47"/>
        <v>112.44999999999999</v>
      </c>
      <c r="N38" s="40">
        <f t="shared" si="47"/>
        <v>128.12</v>
      </c>
      <c r="O38" s="40">
        <f t="shared" si="47"/>
        <v>146.584920392085</v>
      </c>
      <c r="P38" s="40">
        <f t="shared" ref="P38:Q38" si="48">SUM(P35:P37)</f>
        <v>168</v>
      </c>
      <c r="Q38" s="40">
        <f t="shared" si="48"/>
        <v>169.72989770041295</v>
      </c>
      <c r="R38" s="40">
        <f t="shared" ref="R38" si="49">SUM(R35:R37)</f>
        <v>186.813029441579</v>
      </c>
      <c r="S38" s="40"/>
      <c r="T38" s="40">
        <f>E38</f>
        <v>4.5999999999999996</v>
      </c>
      <c r="U38" s="40">
        <f>I38</f>
        <v>125.03999999999999</v>
      </c>
      <c r="V38" s="40">
        <f>M38</f>
        <v>112.44999999999999</v>
      </c>
      <c r="W38" s="40">
        <f>Q38</f>
        <v>169.72989770041295</v>
      </c>
    </row>
    <row r="40" spans="1:31" ht="17.25" customHeight="1">
      <c r="A40" s="64" t="s">
        <v>119</v>
      </c>
      <c r="B40" s="65"/>
      <c r="C40" s="65"/>
      <c r="D40" s="65"/>
      <c r="E40" s="66"/>
      <c r="F40" s="65"/>
      <c r="G40" s="65"/>
      <c r="H40" s="65"/>
      <c r="I40" s="66"/>
      <c r="J40" s="65"/>
      <c r="K40" s="65"/>
      <c r="L40" s="65"/>
      <c r="M40" s="66"/>
      <c r="N40" s="65"/>
      <c r="O40" s="65"/>
      <c r="P40" s="67"/>
      <c r="Q40" s="67"/>
      <c r="R40" s="67"/>
      <c r="S40" s="67"/>
      <c r="T40" s="65"/>
      <c r="U40" s="65"/>
      <c r="V40" s="65"/>
      <c r="W40" s="65"/>
    </row>
    <row r="41" spans="1:31" ht="17.25" customHeight="1">
      <c r="A41" s="15" t="s">
        <v>113</v>
      </c>
      <c r="B41" s="68"/>
      <c r="C41" s="68">
        <f>C35/C27</f>
        <v>9.9990132425477347E-3</v>
      </c>
      <c r="D41" s="68">
        <f>D35/D27</f>
        <v>1.0050251256281407E-2</v>
      </c>
      <c r="E41" s="69">
        <f t="shared" ref="E41:O41" si="50">E35/E27</f>
        <v>1.0040929460492997E-2</v>
      </c>
      <c r="F41" s="70">
        <f t="shared" si="50"/>
        <v>1.733931240657698E-2</v>
      </c>
      <c r="G41" s="70">
        <f t="shared" si="50"/>
        <v>1.7490952955367914E-2</v>
      </c>
      <c r="H41" s="70">
        <f t="shared" si="50"/>
        <v>4.8103883493999494E-2</v>
      </c>
      <c r="I41" s="69">
        <f t="shared" si="50"/>
        <v>4.4791020284218504E-2</v>
      </c>
      <c r="J41" s="70">
        <f t="shared" si="50"/>
        <v>4.9205137322097157E-2</v>
      </c>
      <c r="K41" s="70">
        <f t="shared" si="50"/>
        <v>3.9255351105368388E-2</v>
      </c>
      <c r="L41" s="70">
        <f t="shared" si="50"/>
        <v>2.5380216648138287E-2</v>
      </c>
      <c r="M41" s="69">
        <f t="shared" si="50"/>
        <v>1.7718197617214246E-2</v>
      </c>
      <c r="N41" s="70">
        <f t="shared" si="50"/>
        <v>1.8119763335220095E-2</v>
      </c>
      <c r="O41" s="70">
        <f t="shared" si="50"/>
        <v>1.8580725694334721E-2</v>
      </c>
      <c r="P41" s="70">
        <f t="shared" ref="P41:Q41" si="51">P35/P27</f>
        <v>1.8843041949314042E-2</v>
      </c>
      <c r="Q41" s="70">
        <f t="shared" si="51"/>
        <v>1.8617182995929724E-2</v>
      </c>
      <c r="R41" s="70">
        <f t="shared" ref="R41" si="52">R35/R27</f>
        <v>1.7919475899807111E-2</v>
      </c>
      <c r="S41" s="70"/>
      <c r="T41" s="45">
        <f>E41</f>
        <v>1.0040929460492997E-2</v>
      </c>
      <c r="U41" s="45">
        <f>I41</f>
        <v>4.4791020284218504E-2</v>
      </c>
      <c r="V41" s="45">
        <f>M41</f>
        <v>1.7718197617214246E-2</v>
      </c>
      <c r="W41" s="45">
        <f>Q41</f>
        <v>1.8617182995929724E-2</v>
      </c>
      <c r="Y41" s="43"/>
      <c r="AA41" s="43"/>
      <c r="AB41" s="43"/>
    </row>
    <row r="42" spans="1:31" ht="17.25" customHeight="1">
      <c r="A42" s="15" t="s">
        <v>114</v>
      </c>
      <c r="B42" s="68"/>
      <c r="C42" s="68"/>
      <c r="D42" s="68"/>
      <c r="E42" s="69"/>
      <c r="F42" s="70"/>
      <c r="G42" s="70"/>
      <c r="H42" s="70"/>
      <c r="I42" s="69"/>
      <c r="J42" s="70"/>
      <c r="K42" s="70">
        <f>K36/K28</f>
        <v>0.22587541411068535</v>
      </c>
      <c r="L42" s="70"/>
      <c r="M42" s="69"/>
      <c r="N42" s="70"/>
      <c r="O42" s="70"/>
      <c r="P42" s="70"/>
      <c r="Q42" s="70"/>
      <c r="R42" s="70"/>
      <c r="S42" s="70"/>
      <c r="T42" s="45"/>
      <c r="U42" s="45"/>
      <c r="V42" s="45"/>
      <c r="W42" s="45"/>
      <c r="Y42" s="85"/>
      <c r="AA42" s="85"/>
      <c r="AB42" s="146"/>
      <c r="AE42" s="129"/>
    </row>
    <row r="43" spans="1:31" ht="17.25" customHeight="1">
      <c r="A43" s="15" t="s">
        <v>115</v>
      </c>
      <c r="B43" s="68"/>
      <c r="C43" s="68"/>
      <c r="D43" s="68"/>
      <c r="E43" s="69"/>
      <c r="F43" s="70"/>
      <c r="G43" s="70"/>
      <c r="H43" s="70"/>
      <c r="I43" s="69"/>
      <c r="J43" s="70"/>
      <c r="K43" s="70"/>
      <c r="L43" s="70"/>
      <c r="M43" s="69"/>
      <c r="N43" s="70"/>
      <c r="O43" s="70"/>
      <c r="P43" s="70"/>
      <c r="Q43" s="70"/>
      <c r="R43" s="70"/>
      <c r="S43" s="70"/>
      <c r="T43" s="45"/>
      <c r="U43" s="45"/>
      <c r="V43" s="45"/>
      <c r="W43" s="45"/>
      <c r="Y43" s="85"/>
    </row>
    <row r="44" spans="1:31" s="43" customFormat="1" ht="17.25" customHeight="1">
      <c r="A44" s="39" t="s">
        <v>120</v>
      </c>
      <c r="B44" s="71"/>
      <c r="C44" s="71">
        <f t="shared" ref="C44:O44" si="53">C38/C30</f>
        <v>9.9990132425477347E-3</v>
      </c>
      <c r="D44" s="71">
        <f t="shared" si="53"/>
        <v>1.0050251256281407E-2</v>
      </c>
      <c r="E44" s="72">
        <f t="shared" si="53"/>
        <v>1.0040929460492997E-2</v>
      </c>
      <c r="F44" s="73">
        <f t="shared" si="53"/>
        <v>1.733931240657698E-2</v>
      </c>
      <c r="G44" s="73">
        <f t="shared" si="53"/>
        <v>1.7490952955367914E-2</v>
      </c>
      <c r="H44" s="73">
        <f t="shared" si="53"/>
        <v>4.8103883493999494E-2</v>
      </c>
      <c r="I44" s="72">
        <f t="shared" si="53"/>
        <v>4.4791020284218504E-2</v>
      </c>
      <c r="J44" s="73">
        <f t="shared" si="53"/>
        <v>4.9205137322097157E-2</v>
      </c>
      <c r="K44" s="73">
        <f t="shared" si="53"/>
        <v>4.431411003460977E-2</v>
      </c>
      <c r="L44" s="73">
        <f t="shared" si="53"/>
        <v>2.5380216648138287E-2</v>
      </c>
      <c r="M44" s="72">
        <f t="shared" si="53"/>
        <v>1.7718197617214246E-2</v>
      </c>
      <c r="N44" s="73">
        <f t="shared" si="53"/>
        <v>1.8119763335220095E-2</v>
      </c>
      <c r="O44" s="73">
        <f t="shared" si="53"/>
        <v>1.8580725694334721E-2</v>
      </c>
      <c r="P44" s="73">
        <f t="shared" ref="P44:Q44" si="54">P38/P30</f>
        <v>1.8843041949314042E-2</v>
      </c>
      <c r="Q44" s="73">
        <f t="shared" si="54"/>
        <v>1.8617182995929724E-2</v>
      </c>
      <c r="R44" s="73">
        <f t="shared" ref="R44" si="55">R38/R30</f>
        <v>1.7919475899807111E-2</v>
      </c>
      <c r="S44" s="73"/>
      <c r="T44" s="47">
        <f>E44</f>
        <v>1.0040929460492997E-2</v>
      </c>
      <c r="U44" s="47">
        <f>I44</f>
        <v>4.4791020284218504E-2</v>
      </c>
      <c r="V44" s="47">
        <f>M44</f>
        <v>1.7718197617214246E-2</v>
      </c>
      <c r="W44" s="47">
        <f>Q44</f>
        <v>1.8617182995929724E-2</v>
      </c>
      <c r="Y44" s="85"/>
    </row>
    <row r="45" spans="1:31" s="43" customFormat="1" ht="17.25" customHeight="1">
      <c r="A45" s="39"/>
      <c r="B45" s="71"/>
      <c r="C45" s="71"/>
      <c r="D45" s="71"/>
      <c r="E45" s="72"/>
      <c r="F45" s="73"/>
      <c r="G45" s="73"/>
      <c r="H45" s="73"/>
      <c r="I45" s="72"/>
      <c r="J45" s="73"/>
      <c r="K45" s="73"/>
      <c r="L45" s="73"/>
      <c r="M45" s="72"/>
      <c r="N45" s="73"/>
      <c r="O45" s="73"/>
      <c r="P45" s="73"/>
      <c r="Q45" s="73"/>
      <c r="R45" s="73"/>
      <c r="S45" s="73"/>
      <c r="T45" s="47"/>
      <c r="U45" s="47"/>
      <c r="V45" s="47"/>
      <c r="W45" s="47"/>
      <c r="Y45" s="85"/>
    </row>
    <row r="46" spans="1:31" s="43" customFormat="1" ht="17.25" customHeight="1">
      <c r="A46" s="61" t="s">
        <v>122</v>
      </c>
      <c r="B46" s="62"/>
      <c r="C46" s="62"/>
      <c r="D46" s="62"/>
      <c r="E46" s="63"/>
      <c r="F46" s="62"/>
      <c r="G46" s="62"/>
      <c r="H46" s="62"/>
      <c r="I46" s="63"/>
      <c r="J46" s="62"/>
      <c r="K46" s="62"/>
      <c r="L46" s="62"/>
      <c r="M46" s="63"/>
      <c r="N46" s="62"/>
      <c r="O46" s="62"/>
      <c r="P46" s="62"/>
      <c r="Q46" s="63"/>
      <c r="R46" s="62"/>
      <c r="S46" s="62"/>
      <c r="T46" s="62"/>
      <c r="U46" s="62"/>
      <c r="V46" s="62"/>
      <c r="W46" s="62"/>
      <c r="Y46" s="143"/>
    </row>
    <row r="47" spans="1:31" s="43" customFormat="1" ht="17.25" customHeight="1">
      <c r="A47" s="64" t="s">
        <v>112</v>
      </c>
      <c r="B47" s="65"/>
      <c r="C47" s="65"/>
      <c r="D47" s="65"/>
      <c r="E47" s="66"/>
      <c r="F47" s="65"/>
      <c r="G47" s="65"/>
      <c r="H47" s="65"/>
      <c r="I47" s="66"/>
      <c r="J47" s="65"/>
      <c r="K47" s="65"/>
      <c r="L47" s="65"/>
      <c r="M47" s="66"/>
      <c r="N47" s="65"/>
      <c r="O47" s="65"/>
      <c r="P47" s="67"/>
      <c r="Q47" s="67"/>
      <c r="R47" s="67"/>
      <c r="S47" s="67"/>
      <c r="T47" s="65"/>
      <c r="U47" s="65"/>
      <c r="V47" s="65"/>
      <c r="W47" s="65"/>
      <c r="Y47" s="145"/>
      <c r="AA47" s="145"/>
      <c r="AB47" s="146"/>
    </row>
    <row r="48" spans="1:31" s="43" customFormat="1" ht="17.25" customHeight="1">
      <c r="A48" s="15" t="s">
        <v>113</v>
      </c>
      <c r="B48" s="42">
        <f>B6+B27</f>
        <v>4033.4797684368168</v>
      </c>
      <c r="C48" s="42">
        <f t="shared" ref="C48:P48" si="56">C6+C27</f>
        <v>19860.112311218756</v>
      </c>
      <c r="D48" s="42">
        <f t="shared" si="56"/>
        <v>20929.33365517635</v>
      </c>
      <c r="E48" s="42">
        <f t="shared" si="56"/>
        <v>17780.400000000001</v>
      </c>
      <c r="F48" s="42">
        <f t="shared" si="56"/>
        <v>18587.361809663496</v>
      </c>
      <c r="G48" s="42">
        <f t="shared" si="56"/>
        <v>21100.017777525005</v>
      </c>
      <c r="H48" s="42">
        <f t="shared" si="56"/>
        <v>24991.982811521157</v>
      </c>
      <c r="I48" s="42">
        <f t="shared" si="56"/>
        <v>32276.848730824659</v>
      </c>
      <c r="J48" s="42">
        <f t="shared" si="56"/>
        <v>35149.369328113768</v>
      </c>
      <c r="K48" s="42">
        <f t="shared" si="56"/>
        <v>39595.406584897952</v>
      </c>
      <c r="L48" s="42">
        <f t="shared" si="56"/>
        <v>44934.193709262181</v>
      </c>
      <c r="M48" s="42">
        <f t="shared" si="56"/>
        <v>50010.303902922118</v>
      </c>
      <c r="N48" s="42">
        <f t="shared" si="56"/>
        <v>52394.673883974996</v>
      </c>
      <c r="O48" s="42">
        <f t="shared" si="56"/>
        <v>55974.64968627497</v>
      </c>
      <c r="P48" s="42">
        <f t="shared" si="56"/>
        <v>59617.356957234893</v>
      </c>
      <c r="Q48" s="42">
        <f t="shared" ref="Q48:R48" si="57">Q6+Q27</f>
        <v>64063.238044618032</v>
      </c>
      <c r="R48" s="42">
        <f t="shared" si="57"/>
        <v>68263.165871082354</v>
      </c>
      <c r="S48" s="42"/>
      <c r="T48" s="42">
        <f t="shared" ref="T48:T53" si="58">E48</f>
        <v>17780.400000000001</v>
      </c>
      <c r="U48" s="42">
        <f t="shared" ref="U48:U53" si="59">I48</f>
        <v>32276.848730824659</v>
      </c>
      <c r="V48" s="42">
        <f t="shared" ref="V48:V53" si="60">M48</f>
        <v>50010.303902922118</v>
      </c>
      <c r="W48" s="42">
        <f>Q48</f>
        <v>64063.238044618032</v>
      </c>
    </row>
    <row r="49" spans="1:28" s="43" customFormat="1" ht="17.25" customHeight="1">
      <c r="A49" s="15" t="s">
        <v>114</v>
      </c>
      <c r="B49" s="42">
        <f t="shared" ref="B49:P49" si="61">B7+B28</f>
        <v>214.09899845417613</v>
      </c>
      <c r="C49" s="42">
        <f t="shared" si="61"/>
        <v>2695.6279260942883</v>
      </c>
      <c r="D49" s="42">
        <f t="shared" si="61"/>
        <v>649.87091291121033</v>
      </c>
      <c r="E49" s="42">
        <f t="shared" si="61"/>
        <v>530.40000000000009</v>
      </c>
      <c r="F49" s="42">
        <f t="shared" si="61"/>
        <v>695.75958181396982</v>
      </c>
      <c r="G49" s="42">
        <f t="shared" si="61"/>
        <v>1023</v>
      </c>
      <c r="H49" s="42">
        <f t="shared" si="61"/>
        <v>1143.4477573768572</v>
      </c>
      <c r="I49" s="42">
        <f t="shared" si="61"/>
        <v>708.64987753329024</v>
      </c>
      <c r="J49" s="42">
        <f t="shared" si="61"/>
        <v>828.66805580530763</v>
      </c>
      <c r="K49" s="42">
        <f t="shared" si="61"/>
        <v>1010.2125264550209</v>
      </c>
      <c r="L49" s="42">
        <f t="shared" si="61"/>
        <v>966.90826558194885</v>
      </c>
      <c r="M49" s="42">
        <f t="shared" si="61"/>
        <v>986.04840296630891</v>
      </c>
      <c r="N49" s="42">
        <f t="shared" si="61"/>
        <v>1049.6049389399527</v>
      </c>
      <c r="O49" s="42">
        <f t="shared" si="61"/>
        <v>1181.444434172171</v>
      </c>
      <c r="P49" s="42">
        <f t="shared" si="61"/>
        <v>1362.7789727949498</v>
      </c>
      <c r="Q49" s="42">
        <f t="shared" ref="Q49:R49" si="62">Q7+Q28</f>
        <v>1258.7786739000003</v>
      </c>
      <c r="R49" s="42">
        <f t="shared" si="62"/>
        <v>1415.9852383003283</v>
      </c>
      <c r="S49" s="42"/>
      <c r="T49" s="42">
        <f t="shared" si="58"/>
        <v>530.40000000000009</v>
      </c>
      <c r="U49" s="42">
        <f t="shared" si="59"/>
        <v>708.64987753329024</v>
      </c>
      <c r="V49" s="42">
        <f t="shared" si="60"/>
        <v>986.04840296630891</v>
      </c>
      <c r="W49" s="42">
        <f t="shared" ref="W49:W53" si="63">Q49</f>
        <v>1258.7786739000003</v>
      </c>
      <c r="Y49" s="145"/>
      <c r="Z49" s="130"/>
      <c r="AA49" s="85"/>
      <c r="AB49" s="146"/>
    </row>
    <row r="50" spans="1:28" s="43" customFormat="1" ht="17.25" customHeight="1">
      <c r="A50" s="15" t="s">
        <v>115</v>
      </c>
      <c r="B50" s="42">
        <f t="shared" ref="B50:P50" si="64">B8+B29</f>
        <v>79.130282807202093</v>
      </c>
      <c r="C50" s="42">
        <f t="shared" si="64"/>
        <v>71.882808895644985</v>
      </c>
      <c r="D50" s="42">
        <f t="shared" si="64"/>
        <v>163.38719997384374</v>
      </c>
      <c r="E50" s="42">
        <f t="shared" si="64"/>
        <v>234</v>
      </c>
      <c r="F50" s="42">
        <f t="shared" si="64"/>
        <v>308.47220123262423</v>
      </c>
      <c r="G50" s="42">
        <f t="shared" si="64"/>
        <v>374</v>
      </c>
      <c r="H50" s="42">
        <f t="shared" si="64"/>
        <v>494.46990316723623</v>
      </c>
      <c r="I50" s="42">
        <f t="shared" si="64"/>
        <v>525.40006379433089</v>
      </c>
      <c r="J50" s="42">
        <f t="shared" si="64"/>
        <v>617.67741418136643</v>
      </c>
      <c r="K50" s="42">
        <f t="shared" si="64"/>
        <v>661.21814059496046</v>
      </c>
      <c r="L50" s="42">
        <f t="shared" si="64"/>
        <v>681.48056306230092</v>
      </c>
      <c r="M50" s="42">
        <f t="shared" si="64"/>
        <v>630.56111417656098</v>
      </c>
      <c r="N50" s="42">
        <f t="shared" si="64"/>
        <v>756.3372064141895</v>
      </c>
      <c r="O50" s="42">
        <f t="shared" si="64"/>
        <v>877.66572253141112</v>
      </c>
      <c r="P50" s="42">
        <f t="shared" si="64"/>
        <v>1010.5039376824587</v>
      </c>
      <c r="Q50" s="42">
        <f t="shared" ref="Q50:R50" si="65">Q8+Q29</f>
        <v>1088.8456136</v>
      </c>
      <c r="R50" s="42">
        <f t="shared" si="65"/>
        <v>1250.8001979343137</v>
      </c>
      <c r="S50" s="42"/>
      <c r="T50" s="42">
        <f t="shared" si="58"/>
        <v>234</v>
      </c>
      <c r="U50" s="42">
        <f t="shared" si="59"/>
        <v>525.40006379433089</v>
      </c>
      <c r="V50" s="42">
        <f t="shared" si="60"/>
        <v>630.56111417656098</v>
      </c>
      <c r="W50" s="42">
        <f t="shared" si="63"/>
        <v>1088.8456136</v>
      </c>
      <c r="Y50" s="145"/>
      <c r="Z50" s="130"/>
      <c r="AA50" s="85"/>
      <c r="AB50" s="146"/>
    </row>
    <row r="51" spans="1:28" s="43" customFormat="1" ht="17.25" customHeight="1">
      <c r="A51" s="39" t="s">
        <v>116</v>
      </c>
      <c r="B51" s="40">
        <f t="shared" ref="B51:P51" si="66">SUM(B48:B50)</f>
        <v>4326.7090496981946</v>
      </c>
      <c r="C51" s="40">
        <f t="shared" si="66"/>
        <v>22627.62304620869</v>
      </c>
      <c r="D51" s="40">
        <f t="shared" si="66"/>
        <v>21742.591768061404</v>
      </c>
      <c r="E51" s="41">
        <f t="shared" si="66"/>
        <v>18544.800000000003</v>
      </c>
      <c r="F51" s="40">
        <f t="shared" si="66"/>
        <v>19591.593592710091</v>
      </c>
      <c r="G51" s="40">
        <f t="shared" si="66"/>
        <v>22497.017777525005</v>
      </c>
      <c r="H51" s="40">
        <f t="shared" si="66"/>
        <v>26629.900472065248</v>
      </c>
      <c r="I51" s="41">
        <f t="shared" si="66"/>
        <v>33510.898672152282</v>
      </c>
      <c r="J51" s="40">
        <f t="shared" si="66"/>
        <v>36595.714798100438</v>
      </c>
      <c r="K51" s="40">
        <f t="shared" si="66"/>
        <v>41266.837251947931</v>
      </c>
      <c r="L51" s="40">
        <f t="shared" si="66"/>
        <v>46582.582537906434</v>
      </c>
      <c r="M51" s="41">
        <f t="shared" si="66"/>
        <v>51626.913420064986</v>
      </c>
      <c r="N51" s="40">
        <f t="shared" si="66"/>
        <v>54200.61602932914</v>
      </c>
      <c r="O51" s="40">
        <f t="shared" si="66"/>
        <v>58033.75984297855</v>
      </c>
      <c r="P51" s="40">
        <f t="shared" si="66"/>
        <v>61990.6398677123</v>
      </c>
      <c r="Q51" s="40">
        <f t="shared" ref="Q51:R51" si="67">SUM(Q48:Q50)</f>
        <v>66410.862332118035</v>
      </c>
      <c r="R51" s="40">
        <f t="shared" si="67"/>
        <v>70929.951307316995</v>
      </c>
      <c r="S51" s="40"/>
      <c r="T51" s="40">
        <f t="shared" si="58"/>
        <v>18544.800000000003</v>
      </c>
      <c r="U51" s="40">
        <f t="shared" si="59"/>
        <v>33510.898672152282</v>
      </c>
      <c r="V51" s="40">
        <f t="shared" si="60"/>
        <v>51626.913420064986</v>
      </c>
      <c r="W51" s="40">
        <f t="shared" si="63"/>
        <v>66410.862332118035</v>
      </c>
    </row>
    <row r="52" spans="1:28" s="43" customFormat="1" ht="17.25" customHeight="1">
      <c r="A52" s="15" t="s">
        <v>117</v>
      </c>
      <c r="B52" s="42">
        <f>B10+B31</f>
        <v>0</v>
      </c>
      <c r="C52" s="42">
        <f t="shared" ref="C52:P52" si="68">C10+C31</f>
        <v>0</v>
      </c>
      <c r="D52" s="42">
        <f t="shared" si="68"/>
        <v>0</v>
      </c>
      <c r="E52" s="42">
        <f t="shared" si="68"/>
        <v>3465</v>
      </c>
      <c r="F52" s="42">
        <f t="shared" si="68"/>
        <v>3343.89</v>
      </c>
      <c r="G52" s="42">
        <f t="shared" si="68"/>
        <v>3204</v>
      </c>
      <c r="H52" s="42">
        <f t="shared" si="68"/>
        <v>3136.5361919675815</v>
      </c>
      <c r="I52" s="42">
        <f t="shared" si="68"/>
        <v>1425.0272973423901</v>
      </c>
      <c r="J52" s="42">
        <f t="shared" si="68"/>
        <v>1340.3074895431048</v>
      </c>
      <c r="K52" s="42">
        <f t="shared" si="68"/>
        <v>1226.7318987881099</v>
      </c>
      <c r="L52" s="42">
        <f t="shared" si="68"/>
        <v>1132.07</v>
      </c>
      <c r="M52" s="42">
        <f t="shared" si="68"/>
        <v>1020.2564411733441</v>
      </c>
      <c r="N52" s="42">
        <f t="shared" si="68"/>
        <v>877.38142156571791</v>
      </c>
      <c r="O52" s="42">
        <f t="shared" si="68"/>
        <v>619.81562294425692</v>
      </c>
      <c r="P52" s="42">
        <f t="shared" si="68"/>
        <v>466.79082318414203</v>
      </c>
      <c r="Q52" s="42">
        <f t="shared" ref="Q52:R52" si="69">Q10+Q31</f>
        <v>354.45718504041491</v>
      </c>
      <c r="R52" s="42">
        <f t="shared" si="69"/>
        <v>315.23000000000008</v>
      </c>
      <c r="S52" s="42"/>
      <c r="T52" s="42">
        <f t="shared" si="58"/>
        <v>3465</v>
      </c>
      <c r="U52" s="42">
        <f t="shared" si="59"/>
        <v>1425.0272973423901</v>
      </c>
      <c r="V52" s="42">
        <f t="shared" si="60"/>
        <v>1020.2564411733441</v>
      </c>
      <c r="W52" s="42">
        <f t="shared" si="63"/>
        <v>354.45718504041491</v>
      </c>
      <c r="Y52" s="145"/>
      <c r="Z52" s="130"/>
    </row>
    <row r="53" spans="1:28" s="43" customFormat="1" ht="17.25" customHeight="1">
      <c r="A53" s="39" t="s">
        <v>96</v>
      </c>
      <c r="B53" s="40">
        <f t="shared" ref="B53:P53" si="70">SUM(B51:B52)</f>
        <v>4326.7090496981946</v>
      </c>
      <c r="C53" s="40">
        <f t="shared" si="70"/>
        <v>22627.62304620869</v>
      </c>
      <c r="D53" s="40">
        <f t="shared" si="70"/>
        <v>21742.591768061404</v>
      </c>
      <c r="E53" s="41">
        <f t="shared" si="70"/>
        <v>22009.800000000003</v>
      </c>
      <c r="F53" s="40">
        <f t="shared" si="70"/>
        <v>22935.48359271009</v>
      </c>
      <c r="G53" s="40">
        <f t="shared" si="70"/>
        <v>25701.017777525005</v>
      </c>
      <c r="H53" s="40">
        <f t="shared" si="70"/>
        <v>29766.43666403283</v>
      </c>
      <c r="I53" s="41">
        <f t="shared" si="70"/>
        <v>34935.925969494674</v>
      </c>
      <c r="J53" s="40">
        <f t="shared" si="70"/>
        <v>37936.022287643544</v>
      </c>
      <c r="K53" s="40">
        <f t="shared" si="70"/>
        <v>42493.569150736039</v>
      </c>
      <c r="L53" s="40">
        <f t="shared" si="70"/>
        <v>47714.652537906433</v>
      </c>
      <c r="M53" s="41">
        <f t="shared" si="70"/>
        <v>52647.169861238333</v>
      </c>
      <c r="N53" s="40">
        <f t="shared" si="70"/>
        <v>55077.997450894858</v>
      </c>
      <c r="O53" s="40">
        <f t="shared" si="70"/>
        <v>58653.575465922804</v>
      </c>
      <c r="P53" s="40">
        <f t="shared" si="70"/>
        <v>62457.430690896443</v>
      </c>
      <c r="Q53" s="40">
        <f t="shared" ref="Q53:R53" si="71">SUM(Q51:Q52)</f>
        <v>66765.319517158452</v>
      </c>
      <c r="R53" s="40">
        <f t="shared" si="71"/>
        <v>71245.181307316991</v>
      </c>
      <c r="S53" s="40"/>
      <c r="T53" s="40">
        <f t="shared" si="58"/>
        <v>22009.800000000003</v>
      </c>
      <c r="U53" s="40">
        <f t="shared" si="59"/>
        <v>34935.925969494674</v>
      </c>
      <c r="V53" s="40">
        <f t="shared" si="60"/>
        <v>52647.169861238333</v>
      </c>
      <c r="W53" s="40">
        <f t="shared" si="63"/>
        <v>66765.319517158452</v>
      </c>
      <c r="Y53" s="145"/>
      <c r="Z53" s="130"/>
    </row>
    <row r="54" spans="1:28" s="43" customFormat="1" ht="17.25" customHeight="1">
      <c r="A54" s="15"/>
      <c r="B54" s="10"/>
      <c r="C54" s="10"/>
      <c r="D54" s="10"/>
      <c r="E54" s="33"/>
      <c r="F54" s="10"/>
      <c r="G54" s="10"/>
      <c r="H54" s="10"/>
      <c r="I54" s="33"/>
      <c r="J54" s="10"/>
      <c r="K54" s="10"/>
      <c r="L54" s="10"/>
      <c r="M54" s="33"/>
      <c r="N54" s="10"/>
      <c r="O54" s="10"/>
      <c r="P54" s="10"/>
      <c r="Q54" s="10"/>
      <c r="R54" s="70"/>
      <c r="S54" s="10"/>
      <c r="T54" s="10"/>
      <c r="U54" s="10"/>
      <c r="V54" s="10"/>
      <c r="W54" s="10"/>
    </row>
    <row r="55" spans="1:28" s="43" customFormat="1" ht="17.25" customHeight="1">
      <c r="A55" s="64" t="s">
        <v>118</v>
      </c>
      <c r="B55" s="65"/>
      <c r="C55" s="65"/>
      <c r="D55" s="65"/>
      <c r="E55" s="66"/>
      <c r="F55" s="65"/>
      <c r="G55" s="65"/>
      <c r="H55" s="65"/>
      <c r="I55" s="66"/>
      <c r="J55" s="65"/>
      <c r="K55" s="65"/>
      <c r="L55" s="65"/>
      <c r="M55" s="66"/>
      <c r="N55" s="65"/>
      <c r="O55" s="65"/>
      <c r="P55" s="67"/>
      <c r="Q55" s="67"/>
      <c r="R55" s="67"/>
      <c r="S55" s="67"/>
      <c r="T55" s="65"/>
      <c r="U55" s="65"/>
      <c r="V55" s="65"/>
      <c r="W55" s="65"/>
    </row>
    <row r="56" spans="1:28" s="43" customFormat="1" ht="17.25" customHeight="1">
      <c r="A56" s="15" t="s">
        <v>113</v>
      </c>
      <c r="B56" s="42">
        <f>B14+B35</f>
        <v>67.029168669198384</v>
      </c>
      <c r="C56" s="42">
        <f t="shared" ref="C56:P56" si="72">C14+C35</f>
        <v>71.592207935755255</v>
      </c>
      <c r="D56" s="42">
        <f t="shared" si="72"/>
        <v>123</v>
      </c>
      <c r="E56" s="42">
        <f t="shared" si="72"/>
        <v>181.7892944192987</v>
      </c>
      <c r="F56" s="42">
        <f t="shared" si="72"/>
        <v>183.75499471365356</v>
      </c>
      <c r="G56" s="42">
        <f t="shared" si="72"/>
        <v>235.84370409098563</v>
      </c>
      <c r="H56" s="42">
        <f t="shared" si="72"/>
        <v>402.0614530776802</v>
      </c>
      <c r="I56" s="42">
        <f t="shared" si="72"/>
        <v>552.80311080909905</v>
      </c>
      <c r="J56" s="42">
        <f t="shared" si="72"/>
        <v>524.41936473943861</v>
      </c>
      <c r="K56" s="42">
        <f t="shared" si="72"/>
        <v>587.31013528218807</v>
      </c>
      <c r="L56" s="42">
        <f t="shared" si="72"/>
        <v>622.55539968111827</v>
      </c>
      <c r="M56" s="42">
        <f t="shared" si="72"/>
        <v>650.38452624651472</v>
      </c>
      <c r="N56" s="42">
        <f t="shared" si="72"/>
        <v>582.88105974664268</v>
      </c>
      <c r="O56" s="42">
        <f t="shared" si="72"/>
        <v>621.56514480318674</v>
      </c>
      <c r="P56" s="42">
        <f t="shared" si="72"/>
        <v>670.96152093106411</v>
      </c>
      <c r="Q56" s="42">
        <f t="shared" ref="Q56:R56" si="73">Q14+Q35</f>
        <v>726.2734724490964</v>
      </c>
      <c r="R56" s="42">
        <f t="shared" si="73"/>
        <v>656.00149133257901</v>
      </c>
      <c r="S56" s="42"/>
      <c r="T56" s="42">
        <f>E56</f>
        <v>181.7892944192987</v>
      </c>
      <c r="U56" s="42">
        <f>I56</f>
        <v>552.80311080909905</v>
      </c>
      <c r="V56" s="42">
        <f>M56</f>
        <v>650.38452624651472</v>
      </c>
      <c r="W56" s="42">
        <f>Q56</f>
        <v>726.2734724490964</v>
      </c>
    </row>
    <row r="57" spans="1:28" s="43" customFormat="1" ht="17.25" customHeight="1">
      <c r="A57" s="15" t="s">
        <v>114</v>
      </c>
      <c r="B57" s="42">
        <f t="shared" ref="B57:P57" si="74">B15+B36</f>
        <v>13.132628008352185</v>
      </c>
      <c r="C57" s="42">
        <f t="shared" si="74"/>
        <v>16.680985559875921</v>
      </c>
      <c r="D57" s="42">
        <f t="shared" si="74"/>
        <v>26</v>
      </c>
      <c r="E57" s="42">
        <f t="shared" si="74"/>
        <v>29.416711985509892</v>
      </c>
      <c r="F57" s="42">
        <f t="shared" si="74"/>
        <v>29.363507554664238</v>
      </c>
      <c r="G57" s="42">
        <f t="shared" si="74"/>
        <v>37.72697530963751</v>
      </c>
      <c r="H57" s="42">
        <f t="shared" si="74"/>
        <v>45.127205882069802</v>
      </c>
      <c r="I57" s="42">
        <f t="shared" si="74"/>
        <v>33.835743032879236</v>
      </c>
      <c r="J57" s="42">
        <f t="shared" si="74"/>
        <v>27.567010728095738</v>
      </c>
      <c r="K57" s="42">
        <f t="shared" si="74"/>
        <v>56.603518600656798</v>
      </c>
      <c r="L57" s="42">
        <f t="shared" si="74"/>
        <v>32.044788687691153</v>
      </c>
      <c r="M57" s="42">
        <f t="shared" si="74"/>
        <v>32.239821664579267</v>
      </c>
      <c r="N57" s="42">
        <f t="shared" si="74"/>
        <v>123.4741423110496</v>
      </c>
      <c r="O57" s="42">
        <f t="shared" si="74"/>
        <v>136.29685992737245</v>
      </c>
      <c r="P57" s="42">
        <f t="shared" si="74"/>
        <v>146.04818398099997</v>
      </c>
      <c r="Q57" s="42">
        <f t="shared" ref="Q57:R57" si="75">Q15+Q36</f>
        <v>149.21135862900007</v>
      </c>
      <c r="R57" s="42">
        <f t="shared" si="75"/>
        <v>183.24764779500003</v>
      </c>
      <c r="S57" s="42"/>
      <c r="T57" s="42">
        <f>E57</f>
        <v>29.416711985509892</v>
      </c>
      <c r="U57" s="42">
        <f>I57</f>
        <v>33.835743032879236</v>
      </c>
      <c r="V57" s="42">
        <f>M57</f>
        <v>32.239821664579267</v>
      </c>
      <c r="W57" s="42">
        <f t="shared" ref="W57:W59" si="76">Q57</f>
        <v>149.21135862900007</v>
      </c>
    </row>
    <row r="58" spans="1:28" s="43" customFormat="1" ht="17.25" customHeight="1">
      <c r="A58" s="15" t="s">
        <v>115</v>
      </c>
      <c r="B58" s="42">
        <f t="shared" ref="B58:P58" si="77">B16+B37</f>
        <v>26.153982462185809</v>
      </c>
      <c r="C58" s="42">
        <f t="shared" si="77"/>
        <v>28.875845906156769</v>
      </c>
      <c r="D58" s="42">
        <f t="shared" si="77"/>
        <v>54</v>
      </c>
      <c r="E58" s="42">
        <f t="shared" si="77"/>
        <v>71.252330510800221</v>
      </c>
      <c r="F58" s="42">
        <f t="shared" si="77"/>
        <v>89.06501367501005</v>
      </c>
      <c r="G58" s="42">
        <f t="shared" si="77"/>
        <v>108.56027461836925</v>
      </c>
      <c r="H58" s="42">
        <f t="shared" si="77"/>
        <v>144.88153804871354</v>
      </c>
      <c r="I58" s="42">
        <f t="shared" si="77"/>
        <v>170.60352815363535</v>
      </c>
      <c r="J58" s="42">
        <f t="shared" si="77"/>
        <v>221.3549725303078</v>
      </c>
      <c r="K58" s="42">
        <f t="shared" si="77"/>
        <v>224.78877543630529</v>
      </c>
      <c r="L58" s="42">
        <f t="shared" si="77"/>
        <v>248.12808198242794</v>
      </c>
      <c r="M58" s="42">
        <f t="shared" si="77"/>
        <v>229.58827151524304</v>
      </c>
      <c r="N58" s="42">
        <f t="shared" si="77"/>
        <v>278.78041290961312</v>
      </c>
      <c r="O58" s="42">
        <f t="shared" si="77"/>
        <v>335.90481668273389</v>
      </c>
      <c r="P58" s="42">
        <f t="shared" si="77"/>
        <v>407.39327765600001</v>
      </c>
      <c r="Q58" s="42">
        <f t="shared" ref="Q58:R58" si="78">Q16+Q37</f>
        <v>438.20000506300005</v>
      </c>
      <c r="R58" s="42">
        <f t="shared" si="78"/>
        <v>425.31006050899987</v>
      </c>
      <c r="S58" s="42"/>
      <c r="T58" s="42">
        <f>E58</f>
        <v>71.252330510800221</v>
      </c>
      <c r="U58" s="42">
        <f>I58</f>
        <v>170.60352815363535</v>
      </c>
      <c r="V58" s="42">
        <f>M58</f>
        <v>229.58827151524304</v>
      </c>
      <c r="W58" s="42">
        <f t="shared" si="76"/>
        <v>438.20000506300005</v>
      </c>
    </row>
    <row r="59" spans="1:28" s="43" customFormat="1" ht="17.25" customHeight="1">
      <c r="A59" s="39" t="s">
        <v>109</v>
      </c>
      <c r="B59" s="40">
        <f t="shared" ref="B59" si="79">SUM(B56:B58)</f>
        <v>106.31577913973638</v>
      </c>
      <c r="C59" s="40">
        <f t="shared" ref="C59:P59" si="80">SUM(C56:C58)</f>
        <v>117.14903940178795</v>
      </c>
      <c r="D59" s="40">
        <f t="shared" si="80"/>
        <v>203</v>
      </c>
      <c r="E59" s="41">
        <f t="shared" si="80"/>
        <v>282.45833691560881</v>
      </c>
      <c r="F59" s="40">
        <f t="shared" si="80"/>
        <v>302.18351594332785</v>
      </c>
      <c r="G59" s="40">
        <f t="shared" si="80"/>
        <v>382.13095401899238</v>
      </c>
      <c r="H59" s="40">
        <f t="shared" si="80"/>
        <v>592.07019700846354</v>
      </c>
      <c r="I59" s="41">
        <f t="shared" si="80"/>
        <v>757.24238199561364</v>
      </c>
      <c r="J59" s="40">
        <f t="shared" si="80"/>
        <v>773.34134799784215</v>
      </c>
      <c r="K59" s="40">
        <f t="shared" si="80"/>
        <v>868.70242931915016</v>
      </c>
      <c r="L59" s="40">
        <f t="shared" si="80"/>
        <v>902.72827035123737</v>
      </c>
      <c r="M59" s="41">
        <f t="shared" si="80"/>
        <v>912.21261942633703</v>
      </c>
      <c r="N59" s="40">
        <f t="shared" si="80"/>
        <v>985.1356149673054</v>
      </c>
      <c r="O59" s="40">
        <f t="shared" si="80"/>
        <v>1093.7668214132932</v>
      </c>
      <c r="P59" s="40">
        <f t="shared" si="80"/>
        <v>1224.4029825680641</v>
      </c>
      <c r="Q59" s="40">
        <f t="shared" ref="Q59:R59" si="81">SUM(Q56:Q58)</f>
        <v>1313.6848361410966</v>
      </c>
      <c r="R59" s="40">
        <f t="shared" si="81"/>
        <v>1264.5591996365788</v>
      </c>
      <c r="S59" s="40"/>
      <c r="T59" s="40">
        <f>E59</f>
        <v>282.45833691560881</v>
      </c>
      <c r="U59" s="40">
        <f>I59</f>
        <v>757.24238199561364</v>
      </c>
      <c r="V59" s="40">
        <f>M59</f>
        <v>912.21261942633703</v>
      </c>
      <c r="W59" s="40">
        <f t="shared" si="76"/>
        <v>1313.6848361410966</v>
      </c>
    </row>
    <row r="60" spans="1:28" s="43" customFormat="1" ht="17.25" customHeight="1">
      <c r="A60" s="15"/>
      <c r="B60" s="10"/>
      <c r="C60" s="10"/>
      <c r="D60" s="10"/>
      <c r="E60" s="33"/>
      <c r="F60" s="10"/>
      <c r="G60" s="10"/>
      <c r="H60" s="10"/>
      <c r="I60" s="33"/>
      <c r="J60" s="10"/>
      <c r="K60" s="10"/>
      <c r="L60" s="10"/>
      <c r="M60" s="33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8" s="43" customFormat="1" ht="17.25" customHeight="1">
      <c r="A61" s="64" t="s">
        <v>119</v>
      </c>
      <c r="B61" s="65"/>
      <c r="C61" s="65"/>
      <c r="D61" s="65"/>
      <c r="E61" s="66"/>
      <c r="F61" s="65"/>
      <c r="G61" s="65"/>
      <c r="H61" s="65"/>
      <c r="I61" s="66"/>
      <c r="J61" s="65"/>
      <c r="K61" s="65"/>
      <c r="L61" s="65"/>
      <c r="M61" s="66"/>
      <c r="N61" s="65"/>
      <c r="O61" s="65"/>
      <c r="P61" s="67"/>
      <c r="Q61" s="67"/>
      <c r="R61" s="67"/>
      <c r="S61" s="67"/>
      <c r="T61" s="65"/>
      <c r="U61" s="65"/>
      <c r="V61" s="65"/>
      <c r="W61" s="65"/>
    </row>
    <row r="62" spans="1:28" s="43" customFormat="1" ht="17.25" customHeight="1">
      <c r="A62" s="15" t="s">
        <v>113</v>
      </c>
      <c r="B62" s="68">
        <f>B56/B48</f>
        <v>1.6618198805339657E-2</v>
      </c>
      <c r="C62" s="68">
        <f>C56/C48</f>
        <v>3.6048239211272544E-3</v>
      </c>
      <c r="D62" s="68">
        <f>D56/D48</f>
        <v>5.876919066153786E-3</v>
      </c>
      <c r="E62" s="69">
        <f t="shared" ref="E62:P65" si="82">E56/E48</f>
        <v>1.0224139750472356E-2</v>
      </c>
      <c r="F62" s="70">
        <f t="shared" si="82"/>
        <v>9.8860180694454475E-3</v>
      </c>
      <c r="G62" s="70">
        <f t="shared" si="82"/>
        <v>1.1177417316785298E-2</v>
      </c>
      <c r="H62" s="70">
        <f t="shared" si="82"/>
        <v>1.6087617221484812E-2</v>
      </c>
      <c r="I62" s="69">
        <f t="shared" si="82"/>
        <v>1.7126923245179369E-2</v>
      </c>
      <c r="J62" s="70">
        <f t="shared" si="82"/>
        <v>1.4919737530539092E-2</v>
      </c>
      <c r="K62" s="70">
        <f t="shared" si="82"/>
        <v>1.4832784556029625E-2</v>
      </c>
      <c r="L62" s="70">
        <f t="shared" si="82"/>
        <v>1.3854825207485415E-2</v>
      </c>
      <c r="M62" s="69">
        <f t="shared" si="82"/>
        <v>1.3005010477621044E-2</v>
      </c>
      <c r="N62" s="70">
        <f t="shared" si="82"/>
        <v>1.1124815110738153E-2</v>
      </c>
      <c r="O62" s="70">
        <f t="shared" si="82"/>
        <v>1.1104404373889187E-2</v>
      </c>
      <c r="P62" s="70">
        <f t="shared" si="82"/>
        <v>1.1254466067866151E-2</v>
      </c>
      <c r="Q62" s="70">
        <f t="shared" ref="Q62:R62" si="83">Q56/Q48</f>
        <v>1.1336821156983506E-2</v>
      </c>
      <c r="R62" s="70">
        <f t="shared" si="83"/>
        <v>9.6098896522242069E-3</v>
      </c>
      <c r="S62" s="70"/>
      <c r="T62" s="45">
        <f>E62</f>
        <v>1.0224139750472356E-2</v>
      </c>
      <c r="U62" s="45">
        <f>I62</f>
        <v>1.7126923245179369E-2</v>
      </c>
      <c r="V62" s="45">
        <f>M62</f>
        <v>1.3005010477621044E-2</v>
      </c>
      <c r="W62" s="45">
        <f>Q62</f>
        <v>1.1336821156983506E-2</v>
      </c>
    </row>
    <row r="63" spans="1:28" s="43" customFormat="1" ht="17.25" customHeight="1">
      <c r="A63" s="15" t="s">
        <v>114</v>
      </c>
      <c r="B63" s="68">
        <f t="shared" ref="B63:O63" si="84">B57/B49</f>
        <v>6.1339044568968305E-2</v>
      </c>
      <c r="C63" s="68">
        <f t="shared" si="84"/>
        <v>6.188163209914917E-3</v>
      </c>
      <c r="D63" s="68">
        <f t="shared" si="84"/>
        <v>4.0007945398769208E-2</v>
      </c>
      <c r="E63" s="69">
        <f t="shared" si="84"/>
        <v>5.5461372521700393E-2</v>
      </c>
      <c r="F63" s="70">
        <f t="shared" si="84"/>
        <v>4.2203525933639775E-2</v>
      </c>
      <c r="G63" s="70">
        <f t="shared" si="84"/>
        <v>3.6878763743536179E-2</v>
      </c>
      <c r="H63" s="70">
        <f t="shared" si="84"/>
        <v>3.9465909649947208E-2</v>
      </c>
      <c r="I63" s="69">
        <f t="shared" si="84"/>
        <v>4.7746770451237021E-2</v>
      </c>
      <c r="J63" s="70">
        <f t="shared" si="84"/>
        <v>3.3266650663040041E-2</v>
      </c>
      <c r="K63" s="70">
        <f t="shared" si="84"/>
        <v>5.603129749270342E-2</v>
      </c>
      <c r="L63" s="70">
        <f t="shared" si="84"/>
        <v>3.3141498349281866E-2</v>
      </c>
      <c r="M63" s="69">
        <f t="shared" si="84"/>
        <v>3.2695982841808663E-2</v>
      </c>
      <c r="N63" s="70">
        <f t="shared" si="84"/>
        <v>0.11763868264163484</v>
      </c>
      <c r="O63" s="70">
        <f t="shared" si="84"/>
        <v>0.11536459606995789</v>
      </c>
      <c r="P63" s="70">
        <f t="shared" si="82"/>
        <v>0.10716938468860208</v>
      </c>
      <c r="Q63" s="70">
        <f t="shared" ref="Q63:R63" si="85">Q57/Q49</f>
        <v>0.11853661149716435</v>
      </c>
      <c r="R63" s="70">
        <f t="shared" si="85"/>
        <v>0.12941352977306497</v>
      </c>
      <c r="S63" s="70"/>
      <c r="T63" s="45">
        <f>E63</f>
        <v>5.5461372521700393E-2</v>
      </c>
      <c r="U63" s="45">
        <f>I63</f>
        <v>4.7746770451237021E-2</v>
      </c>
      <c r="V63" s="45">
        <f>M63</f>
        <v>3.2695982841808663E-2</v>
      </c>
      <c r="W63" s="45">
        <f t="shared" ref="W63:W65" si="86">Q63</f>
        <v>0.11853661149716435</v>
      </c>
    </row>
    <row r="64" spans="1:28" s="43" customFormat="1" ht="17.25" customHeight="1">
      <c r="A64" s="15" t="s">
        <v>115</v>
      </c>
      <c r="B64" s="68">
        <f t="shared" ref="B64:O64" si="87">B58/B50</f>
        <v>0.33051799556825784</v>
      </c>
      <c r="C64" s="68">
        <f t="shared" si="87"/>
        <v>0.40170725587639372</v>
      </c>
      <c r="D64" s="68">
        <f t="shared" si="87"/>
        <v>0.33050324632923955</v>
      </c>
      <c r="E64" s="69">
        <f t="shared" si="87"/>
        <v>0.30449713893504365</v>
      </c>
      <c r="F64" s="70">
        <f t="shared" si="87"/>
        <v>0.28872946514828601</v>
      </c>
      <c r="G64" s="70">
        <f t="shared" si="87"/>
        <v>0.29026811395285895</v>
      </c>
      <c r="H64" s="70">
        <f t="shared" si="87"/>
        <v>0.29300375436543546</v>
      </c>
      <c r="I64" s="69">
        <f t="shared" si="87"/>
        <v>0.32471166242647909</v>
      </c>
      <c r="J64" s="70">
        <f t="shared" si="87"/>
        <v>0.3583666286773311</v>
      </c>
      <c r="K64" s="70">
        <f t="shared" si="87"/>
        <v>0.33996159759628131</v>
      </c>
      <c r="L64" s="70">
        <f t="shared" si="87"/>
        <v>0.36410148055791886</v>
      </c>
      <c r="M64" s="69">
        <f t="shared" si="87"/>
        <v>0.36410153806432932</v>
      </c>
      <c r="N64" s="70">
        <f t="shared" si="87"/>
        <v>0.36859275273699266</v>
      </c>
      <c r="O64" s="70">
        <f t="shared" si="87"/>
        <v>0.38272523132599845</v>
      </c>
      <c r="P64" s="70">
        <f t="shared" si="82"/>
        <v>0.40315852562666554</v>
      </c>
      <c r="Q64" s="70">
        <f t="shared" ref="Q64:R64" si="88">Q58/Q50</f>
        <v>0.40244457027677194</v>
      </c>
      <c r="R64" s="70">
        <f t="shared" si="88"/>
        <v>0.34003037512417728</v>
      </c>
      <c r="S64" s="70"/>
      <c r="T64" s="45">
        <f>E64</f>
        <v>0.30449713893504365</v>
      </c>
      <c r="U64" s="45">
        <f>I64</f>
        <v>0.32471166242647909</v>
      </c>
      <c r="V64" s="45">
        <f>M64</f>
        <v>0.36410153806432932</v>
      </c>
      <c r="W64" s="45">
        <f t="shared" si="86"/>
        <v>0.40244457027677194</v>
      </c>
    </row>
    <row r="65" spans="1:24" s="43" customFormat="1" ht="17.25" customHeight="1">
      <c r="A65" s="39" t="s">
        <v>120</v>
      </c>
      <c r="B65" s="71">
        <f t="shared" ref="B65:O65" si="89">B59/B51</f>
        <v>2.4571973275427969E-2</v>
      </c>
      <c r="C65" s="71">
        <f t="shared" si="89"/>
        <v>5.1772578658639328E-3</v>
      </c>
      <c r="D65" s="71">
        <f t="shared" si="89"/>
        <v>9.3365134279067476E-3</v>
      </c>
      <c r="E65" s="72">
        <f t="shared" si="89"/>
        <v>1.5231134167831886E-2</v>
      </c>
      <c r="F65" s="73">
        <f t="shared" si="89"/>
        <v>1.5424141712278497E-2</v>
      </c>
      <c r="G65" s="73">
        <f t="shared" si="89"/>
        <v>1.6985849315581253E-2</v>
      </c>
      <c r="H65" s="73">
        <f t="shared" si="89"/>
        <v>2.2233286137495891E-2</v>
      </c>
      <c r="I65" s="72">
        <f t="shared" si="89"/>
        <v>2.2596898680753246E-2</v>
      </c>
      <c r="J65" s="73">
        <f t="shared" si="89"/>
        <v>2.113201920674012E-2</v>
      </c>
      <c r="K65" s="73">
        <f t="shared" si="89"/>
        <v>2.1050860380102052E-2</v>
      </c>
      <c r="L65" s="73">
        <f t="shared" si="89"/>
        <v>1.9379094527802211E-2</v>
      </c>
      <c r="M65" s="72">
        <f t="shared" si="89"/>
        <v>1.7669323207530788E-2</v>
      </c>
      <c r="N65" s="73">
        <f t="shared" si="89"/>
        <v>1.8175727272808615E-2</v>
      </c>
      <c r="O65" s="73">
        <f t="shared" si="89"/>
        <v>1.8847078396655479E-2</v>
      </c>
      <c r="P65" s="73">
        <f t="shared" si="82"/>
        <v>1.9751417071689106E-2</v>
      </c>
      <c r="Q65" s="73">
        <f t="shared" ref="Q65:R65" si="90">Q59/Q51</f>
        <v>1.9781174193634347E-2</v>
      </c>
      <c r="R65" s="73">
        <f t="shared" si="90"/>
        <v>1.7828282359276474E-2</v>
      </c>
      <c r="S65" s="73"/>
      <c r="T65" s="47">
        <f>E65</f>
        <v>1.5231134167831886E-2</v>
      </c>
      <c r="U65" s="47">
        <f>I65</f>
        <v>2.2596898680753246E-2</v>
      </c>
      <c r="V65" s="47">
        <f>M65</f>
        <v>1.7669323207530788E-2</v>
      </c>
      <c r="W65" s="47">
        <f t="shared" si="86"/>
        <v>1.9781174193634347E-2</v>
      </c>
    </row>
    <row r="66" spans="1:24" s="43" customFormat="1" ht="17.25" customHeight="1">
      <c r="A66" s="39"/>
      <c r="B66" s="71"/>
      <c r="C66" s="71"/>
      <c r="D66" s="71"/>
      <c r="E66" s="72"/>
      <c r="F66" s="73"/>
      <c r="G66" s="73"/>
      <c r="H66" s="73"/>
      <c r="I66" s="72"/>
      <c r="J66" s="73"/>
      <c r="K66" s="73"/>
      <c r="L66" s="73"/>
      <c r="M66" s="72"/>
      <c r="N66" s="73"/>
      <c r="O66" s="73"/>
      <c r="P66" s="73"/>
      <c r="Q66" s="73"/>
      <c r="R66" s="73"/>
      <c r="S66" s="73"/>
      <c r="T66" s="47"/>
      <c r="U66" s="47"/>
      <c r="V66" s="47"/>
      <c r="W66" s="47"/>
    </row>
    <row r="67" spans="1:24" s="1" customFormat="1" ht="22.5" customHeight="1">
      <c r="A67" s="20" t="s">
        <v>123</v>
      </c>
      <c r="B67" s="21"/>
      <c r="C67" s="21"/>
      <c r="D67" s="21"/>
      <c r="E67" s="22"/>
      <c r="F67" s="21"/>
      <c r="G67" s="21"/>
      <c r="H67" s="21"/>
      <c r="I67" s="22"/>
      <c r="J67" s="21"/>
      <c r="K67" s="21"/>
      <c r="L67" s="21"/>
      <c r="M67" s="22"/>
      <c r="N67" s="21"/>
      <c r="O67" s="21"/>
      <c r="P67" s="21"/>
      <c r="Q67" s="22"/>
      <c r="R67" s="21"/>
      <c r="S67" s="21"/>
      <c r="T67" s="21"/>
      <c r="U67" s="21"/>
      <c r="V67" s="21"/>
      <c r="W67" s="21"/>
    </row>
    <row r="68" spans="1:24" ht="17.25" customHeight="1">
      <c r="A68" s="74" t="s">
        <v>124</v>
      </c>
      <c r="B68" s="75"/>
      <c r="C68" s="75"/>
      <c r="D68" s="75"/>
      <c r="E68" s="76"/>
      <c r="F68" s="75"/>
      <c r="G68" s="75"/>
      <c r="H68" s="75"/>
      <c r="I68" s="76"/>
      <c r="J68" s="75"/>
      <c r="K68" s="75"/>
      <c r="L68" s="75"/>
      <c r="M68" s="76"/>
      <c r="N68" s="75"/>
      <c r="O68" s="75"/>
      <c r="P68" s="75"/>
      <c r="Q68" s="76"/>
      <c r="R68" s="75"/>
      <c r="S68" s="75"/>
      <c r="T68" s="75"/>
      <c r="U68" s="75"/>
      <c r="V68" s="75"/>
      <c r="W68" s="75"/>
    </row>
    <row r="69" spans="1:24" ht="17.25" customHeight="1">
      <c r="A69" s="64" t="s">
        <v>112</v>
      </c>
      <c r="B69" s="65"/>
      <c r="C69" s="65"/>
      <c r="D69" s="65"/>
      <c r="E69" s="66"/>
      <c r="F69" s="65"/>
      <c r="G69" s="65"/>
      <c r="H69" s="65"/>
      <c r="I69" s="66"/>
      <c r="J69" s="65"/>
      <c r="K69" s="65"/>
      <c r="L69" s="65"/>
      <c r="M69" s="66"/>
      <c r="N69" s="65"/>
      <c r="O69" s="65"/>
      <c r="P69" s="67"/>
      <c r="Q69" s="67"/>
      <c r="R69" s="67"/>
      <c r="S69" s="67"/>
      <c r="T69" s="65"/>
      <c r="U69" s="65"/>
      <c r="V69" s="65"/>
      <c r="W69" s="65"/>
      <c r="X69" s="43"/>
    </row>
    <row r="70" spans="1:24" ht="17.25" customHeight="1">
      <c r="A70" s="15" t="s">
        <v>113</v>
      </c>
      <c r="B70" s="42">
        <v>37997.050000000003</v>
      </c>
      <c r="C70" s="42">
        <v>39307.205065725844</v>
      </c>
      <c r="D70" s="42">
        <v>39265.66634482365</v>
      </c>
      <c r="E70" s="53">
        <v>37640</v>
      </c>
      <c r="F70" s="42">
        <v>35851</v>
      </c>
      <c r="G70" s="42">
        <v>27035</v>
      </c>
      <c r="H70" s="42">
        <v>24733</v>
      </c>
      <c r="I70" s="53">
        <v>22679.000000000004</v>
      </c>
      <c r="J70" s="42">
        <v>21800.999999999996</v>
      </c>
      <c r="K70" s="42">
        <v>19823.134880487582</v>
      </c>
      <c r="L70" s="42">
        <v>13972</v>
      </c>
      <c r="M70" s="53">
        <v>10297.792251754172</v>
      </c>
      <c r="N70" s="42">
        <v>9199.4810305394494</v>
      </c>
      <c r="O70" s="42">
        <v>8066.6397973840003</v>
      </c>
      <c r="P70" s="85">
        <v>6856.7404381810593</v>
      </c>
      <c r="Q70" s="85">
        <v>5679.3001186477804</v>
      </c>
      <c r="R70" s="85">
        <v>5305.1872664191797</v>
      </c>
      <c r="S70" s="85"/>
      <c r="T70" s="42">
        <f>E70</f>
        <v>37640</v>
      </c>
      <c r="U70" s="42">
        <f>I70</f>
        <v>22679.000000000004</v>
      </c>
      <c r="V70" s="42">
        <f>M70</f>
        <v>10297.792251754172</v>
      </c>
      <c r="W70" s="42">
        <f>Q70</f>
        <v>5679.3001186477804</v>
      </c>
      <c r="X70" s="85"/>
    </row>
    <row r="71" spans="1:24" ht="17.25" customHeight="1">
      <c r="A71" s="15" t="s">
        <v>114</v>
      </c>
      <c r="B71" s="42">
        <v>2907.6550004916576</v>
      </c>
      <c r="C71" s="42">
        <v>3172.1590680561594</v>
      </c>
      <c r="D71" s="42">
        <v>2789.1290870887897</v>
      </c>
      <c r="E71" s="53">
        <v>3542</v>
      </c>
      <c r="F71" s="42">
        <v>3750</v>
      </c>
      <c r="G71" s="42">
        <v>9208</v>
      </c>
      <c r="H71" s="42">
        <v>6598</v>
      </c>
      <c r="I71" s="53">
        <v>4844</v>
      </c>
      <c r="J71" s="42">
        <v>3335</v>
      </c>
      <c r="K71" s="42">
        <v>3135.6534674824802</v>
      </c>
      <c r="L71" s="42">
        <v>3978.8141897548453</v>
      </c>
      <c r="M71" s="53">
        <v>3474.7741898283416</v>
      </c>
      <c r="N71" s="42">
        <v>2890.31086053641</v>
      </c>
      <c r="O71" s="42">
        <v>2903.7895389918012</v>
      </c>
      <c r="P71" s="85">
        <v>2603.9211869128253</v>
      </c>
      <c r="Q71" s="85">
        <v>378.46568833531467</v>
      </c>
      <c r="R71" s="85">
        <v>224.975837720003</v>
      </c>
      <c r="S71" s="85"/>
      <c r="T71" s="42">
        <f>E71</f>
        <v>3542</v>
      </c>
      <c r="U71" s="42">
        <f>I71</f>
        <v>4844</v>
      </c>
      <c r="V71" s="42">
        <f>M71</f>
        <v>3474.7741898283416</v>
      </c>
      <c r="W71" s="42">
        <f t="shared" ref="W71:W75" si="91">Q71</f>
        <v>378.46568833531467</v>
      </c>
    </row>
    <row r="72" spans="1:24" ht="17.25" customHeight="1">
      <c r="A72" s="15" t="s">
        <v>115</v>
      </c>
      <c r="B72" s="42">
        <v>1949.2811125708629</v>
      </c>
      <c r="C72" s="42">
        <v>1878.4720425105425</v>
      </c>
      <c r="D72" s="42">
        <v>1994.6128000261563</v>
      </c>
      <c r="E72" s="53">
        <v>1993</v>
      </c>
      <c r="F72" s="42">
        <v>2054</v>
      </c>
      <c r="G72" s="42">
        <v>1836</v>
      </c>
      <c r="H72" s="42">
        <v>3770</v>
      </c>
      <c r="I72" s="53">
        <v>1530</v>
      </c>
      <c r="J72" s="42">
        <v>866</v>
      </c>
      <c r="K72" s="42">
        <v>868.25049076418964</v>
      </c>
      <c r="L72" s="42">
        <v>742.17971464428274</v>
      </c>
      <c r="M72" s="53">
        <v>799.35888598504926</v>
      </c>
      <c r="N72" s="42">
        <v>884.96589705168299</v>
      </c>
      <c r="O72" s="42">
        <v>1095.5961317446213</v>
      </c>
      <c r="P72" s="85">
        <v>892.12115198613367</v>
      </c>
      <c r="Q72" s="85">
        <v>861.92604093193779</v>
      </c>
      <c r="R72" s="85">
        <v>796.353400022095</v>
      </c>
      <c r="S72" s="85"/>
      <c r="T72" s="42">
        <f>E72</f>
        <v>1993</v>
      </c>
      <c r="U72" s="42">
        <f>I72</f>
        <v>1530</v>
      </c>
      <c r="V72" s="42">
        <f>M72</f>
        <v>799.35888598504926</v>
      </c>
      <c r="W72" s="42">
        <f t="shared" si="91"/>
        <v>861.92604093193779</v>
      </c>
    </row>
    <row r="73" spans="1:24" s="43" customFormat="1" ht="17.25" customHeight="1">
      <c r="A73" s="39" t="s">
        <v>116</v>
      </c>
      <c r="B73" s="40">
        <f>SUM(B70:B72)</f>
        <v>42853.986113062521</v>
      </c>
      <c r="C73" s="40">
        <f t="shared" ref="C73:O73" si="92">SUM(C70:C72)</f>
        <v>44357.836176292541</v>
      </c>
      <c r="D73" s="40">
        <f t="shared" si="92"/>
        <v>44049.4082319386</v>
      </c>
      <c r="E73" s="41">
        <f t="shared" si="92"/>
        <v>43175</v>
      </c>
      <c r="F73" s="40">
        <f t="shared" si="92"/>
        <v>41655</v>
      </c>
      <c r="G73" s="40">
        <f t="shared" si="92"/>
        <v>38079</v>
      </c>
      <c r="H73" s="40">
        <f t="shared" si="92"/>
        <v>35101</v>
      </c>
      <c r="I73" s="41">
        <f t="shared" si="92"/>
        <v>29053.000000000004</v>
      </c>
      <c r="J73" s="40">
        <f t="shared" si="92"/>
        <v>26001.999999999996</v>
      </c>
      <c r="K73" s="40">
        <f t="shared" si="92"/>
        <v>23827.03883873425</v>
      </c>
      <c r="L73" s="40">
        <f t="shared" si="92"/>
        <v>18692.993904399129</v>
      </c>
      <c r="M73" s="41">
        <f t="shared" si="92"/>
        <v>14571.925327567564</v>
      </c>
      <c r="N73" s="40">
        <f t="shared" si="92"/>
        <v>12974.757788127543</v>
      </c>
      <c r="O73" s="40">
        <f t="shared" si="92"/>
        <v>12066.025468120422</v>
      </c>
      <c r="P73" s="40">
        <f>SUM(P70:P72)</f>
        <v>10352.782777080018</v>
      </c>
      <c r="Q73" s="40">
        <f>SUM(Q70:Q72)</f>
        <v>6919.6918479150327</v>
      </c>
      <c r="R73" s="40">
        <f>SUM(R70:R72)</f>
        <v>6326.5165041612781</v>
      </c>
      <c r="S73" s="40"/>
      <c r="T73" s="40">
        <f>E73</f>
        <v>43175</v>
      </c>
      <c r="U73" s="40">
        <f>I73</f>
        <v>29053.000000000004</v>
      </c>
      <c r="V73" s="40">
        <f>M73</f>
        <v>14571.925327567564</v>
      </c>
      <c r="W73" s="40">
        <f t="shared" si="91"/>
        <v>6919.6918479150327</v>
      </c>
      <c r="X73" s="40"/>
    </row>
    <row r="74" spans="1:24" ht="17.25" customHeight="1">
      <c r="A74" s="15" t="s">
        <v>117</v>
      </c>
      <c r="B74" s="42"/>
      <c r="C74" s="42"/>
      <c r="D74" s="42"/>
      <c r="E74" s="53"/>
      <c r="F74" s="42"/>
      <c r="G74" s="42"/>
      <c r="H74" s="42"/>
      <c r="I74" s="53"/>
      <c r="J74" s="42"/>
      <c r="K74" s="42"/>
      <c r="L74" s="42"/>
      <c r="M74" s="53"/>
      <c r="N74" s="42"/>
      <c r="O74" s="42"/>
      <c r="P74" s="42"/>
      <c r="Q74" s="42"/>
      <c r="R74" s="42"/>
      <c r="S74" s="42"/>
      <c r="T74" s="42"/>
      <c r="U74" s="42"/>
      <c r="V74" s="42"/>
      <c r="W74" s="42"/>
    </row>
    <row r="75" spans="1:24" s="43" customFormat="1" ht="17.25" customHeight="1">
      <c r="A75" s="39" t="s">
        <v>96</v>
      </c>
      <c r="B75" s="40">
        <f>SUM(B73:B74)</f>
        <v>42853.986113062521</v>
      </c>
      <c r="C75" s="40">
        <f t="shared" ref="C75:O75" si="93">SUM(C73:C74)</f>
        <v>44357.836176292541</v>
      </c>
      <c r="D75" s="40">
        <f t="shared" si="93"/>
        <v>44049.4082319386</v>
      </c>
      <c r="E75" s="41">
        <f t="shared" si="93"/>
        <v>43175</v>
      </c>
      <c r="F75" s="40">
        <f t="shared" si="93"/>
        <v>41655</v>
      </c>
      <c r="G75" s="40">
        <f t="shared" si="93"/>
        <v>38079</v>
      </c>
      <c r="H75" s="40">
        <f t="shared" si="93"/>
        <v>35101</v>
      </c>
      <c r="I75" s="41">
        <f t="shared" si="93"/>
        <v>29053.000000000004</v>
      </c>
      <c r="J75" s="40">
        <f t="shared" si="93"/>
        <v>26001.999999999996</v>
      </c>
      <c r="K75" s="40">
        <f t="shared" si="93"/>
        <v>23827.03883873425</v>
      </c>
      <c r="L75" s="40">
        <f t="shared" si="93"/>
        <v>18692.993904399129</v>
      </c>
      <c r="M75" s="41">
        <f t="shared" si="93"/>
        <v>14571.925327567564</v>
      </c>
      <c r="N75" s="40">
        <f t="shared" si="93"/>
        <v>12974.757788127543</v>
      </c>
      <c r="O75" s="40">
        <f t="shared" si="93"/>
        <v>12066.025468120422</v>
      </c>
      <c r="P75" s="40">
        <f t="shared" ref="P75:R75" si="94">SUM(P73:P74)</f>
        <v>10352.782777080018</v>
      </c>
      <c r="Q75" s="40">
        <f t="shared" si="94"/>
        <v>6919.6918479150327</v>
      </c>
      <c r="R75" s="40">
        <f t="shared" si="94"/>
        <v>6326.5165041612781</v>
      </c>
      <c r="S75" s="147"/>
      <c r="T75" s="40">
        <f>E75</f>
        <v>43175</v>
      </c>
      <c r="U75" s="40">
        <f>I75</f>
        <v>29053.000000000004</v>
      </c>
      <c r="V75" s="40">
        <f>M75</f>
        <v>14571.925327567564</v>
      </c>
      <c r="W75" s="40">
        <f t="shared" si="91"/>
        <v>6919.6918479150327</v>
      </c>
    </row>
    <row r="77" spans="1:24" ht="17.25" customHeight="1">
      <c r="A77" s="64" t="s">
        <v>118</v>
      </c>
      <c r="B77" s="65"/>
      <c r="C77" s="65"/>
      <c r="D77" s="65"/>
      <c r="E77" s="66"/>
      <c r="F77" s="65"/>
      <c r="G77" s="65"/>
      <c r="H77" s="65"/>
      <c r="I77" s="66"/>
      <c r="J77" s="65"/>
      <c r="K77" s="65"/>
      <c r="L77" s="65"/>
      <c r="M77" s="66"/>
      <c r="N77" s="65"/>
      <c r="O77" s="65"/>
      <c r="P77" s="67"/>
      <c r="Q77" s="67"/>
      <c r="R77" s="67"/>
      <c r="S77" s="67"/>
      <c r="T77" s="65"/>
      <c r="U77" s="65"/>
      <c r="V77" s="65"/>
      <c r="W77" s="65"/>
    </row>
    <row r="78" spans="1:24" ht="17.25" customHeight="1">
      <c r="A78" s="15" t="s">
        <v>113</v>
      </c>
      <c r="B78" s="42">
        <v>1014.8970150641563</v>
      </c>
      <c r="C78" s="42">
        <v>992.01167741792631</v>
      </c>
      <c r="D78" s="42">
        <v>953</v>
      </c>
      <c r="E78" s="42">
        <v>944.2107055807013</v>
      </c>
      <c r="F78" s="42">
        <v>875.68889505020115</v>
      </c>
      <c r="G78" s="42">
        <v>742</v>
      </c>
      <c r="H78" s="42">
        <v>1256.4716228300517</v>
      </c>
      <c r="I78" s="42">
        <v>1018.3354220364899</v>
      </c>
      <c r="J78" s="42">
        <v>624.33859556328798</v>
      </c>
      <c r="K78" s="42">
        <v>523.53385147574761</v>
      </c>
      <c r="L78" s="42">
        <v>429.80308000000002</v>
      </c>
      <c r="M78" s="42">
        <v>916.26657528004625</v>
      </c>
      <c r="N78" s="42">
        <v>590.62168587113229</v>
      </c>
      <c r="O78" s="42">
        <v>561.25520627570359</v>
      </c>
      <c r="P78" s="42">
        <v>539.11254502711813</v>
      </c>
      <c r="Q78" s="42">
        <v>368.59146950416186</v>
      </c>
      <c r="R78" s="42">
        <v>362.19670602821679</v>
      </c>
      <c r="S78" s="42"/>
      <c r="T78" s="42">
        <f>E78</f>
        <v>944.2107055807013</v>
      </c>
      <c r="U78" s="42">
        <f>I78</f>
        <v>1018.3354220364899</v>
      </c>
      <c r="V78" s="42">
        <f>M78</f>
        <v>916.26657528004625</v>
      </c>
      <c r="W78" s="42">
        <f>Q78</f>
        <v>368.59146950416186</v>
      </c>
    </row>
    <row r="79" spans="1:24" ht="17.25" customHeight="1">
      <c r="A79" s="15" t="s">
        <v>114</v>
      </c>
      <c r="B79" s="42">
        <v>614.43979537122379</v>
      </c>
      <c r="C79" s="42">
        <v>601.75296299668594</v>
      </c>
      <c r="D79" s="42">
        <v>518</v>
      </c>
      <c r="E79" s="42">
        <v>1350.5832880144901</v>
      </c>
      <c r="F79" s="42">
        <v>1637.7530419876962</v>
      </c>
      <c r="G79" s="42">
        <v>3001</v>
      </c>
      <c r="H79" s="42">
        <v>1914.9830000000002</v>
      </c>
      <c r="I79" s="42">
        <v>1341.295746971962</v>
      </c>
      <c r="J79" s="42">
        <v>939.49693637604878</v>
      </c>
      <c r="K79" s="42">
        <v>786.60948626719164</v>
      </c>
      <c r="L79" s="42">
        <v>995.41378742546544</v>
      </c>
      <c r="M79" s="42">
        <v>895.60064618167871</v>
      </c>
      <c r="N79" s="42">
        <v>715.60410366670942</v>
      </c>
      <c r="O79" s="42">
        <v>744.15312343357334</v>
      </c>
      <c r="P79" s="42">
        <v>808.09329873327692</v>
      </c>
      <c r="Q79" s="42">
        <v>101.15763492306529</v>
      </c>
      <c r="R79" s="42">
        <v>26.624530970481501</v>
      </c>
      <c r="S79" s="42"/>
      <c r="T79" s="42">
        <f>E79</f>
        <v>1350.5832880144901</v>
      </c>
      <c r="U79" s="42">
        <f>I79</f>
        <v>1341.295746971962</v>
      </c>
      <c r="V79" s="42">
        <f>M79</f>
        <v>895.60064618167871</v>
      </c>
      <c r="W79" s="42">
        <f t="shared" ref="W79:W81" si="95">Q79</f>
        <v>101.15763492306529</v>
      </c>
    </row>
    <row r="80" spans="1:24" ht="17.25" customHeight="1">
      <c r="A80" s="15" t="s">
        <v>115</v>
      </c>
      <c r="B80" s="42">
        <v>1012.7327048294941</v>
      </c>
      <c r="C80" s="42">
        <v>972.17647087326702</v>
      </c>
      <c r="D80" s="42">
        <v>981</v>
      </c>
      <c r="E80" s="42">
        <v>1157.7476694891998</v>
      </c>
      <c r="F80" s="42">
        <v>1192.7329305161925</v>
      </c>
      <c r="G80" s="42">
        <v>1366</v>
      </c>
      <c r="H80" s="42">
        <v>2721.6975153640369</v>
      </c>
      <c r="I80" s="42">
        <v>846.88615176854216</v>
      </c>
      <c r="J80" s="42">
        <v>490.63900116626223</v>
      </c>
      <c r="K80" s="42">
        <v>487.64646468710976</v>
      </c>
      <c r="L80" s="42">
        <v>531.03715453695202</v>
      </c>
      <c r="M80" s="42">
        <v>704.85031079268504</v>
      </c>
      <c r="N80" s="42">
        <v>705.644343887226</v>
      </c>
      <c r="O80" s="42">
        <v>719.14392101573219</v>
      </c>
      <c r="P80" s="42">
        <v>530.18449639149776</v>
      </c>
      <c r="Q80" s="42">
        <v>258.64599045804272</v>
      </c>
      <c r="R80" s="42">
        <v>175.21040676671399</v>
      </c>
      <c r="S80" s="42"/>
      <c r="T80" s="42">
        <f>E80</f>
        <v>1157.7476694891998</v>
      </c>
      <c r="U80" s="42">
        <f>I80</f>
        <v>846.88615176854216</v>
      </c>
      <c r="V80" s="42">
        <f>M80</f>
        <v>704.85031079268504</v>
      </c>
      <c r="W80" s="42">
        <f t="shared" si="95"/>
        <v>258.64599045804272</v>
      </c>
    </row>
    <row r="81" spans="1:24" s="43" customFormat="1" ht="17.25" customHeight="1">
      <c r="A81" s="39" t="s">
        <v>109</v>
      </c>
      <c r="B81" s="40">
        <f>SUM(B78:B80)</f>
        <v>2642.0695152648741</v>
      </c>
      <c r="C81" s="40">
        <f t="shared" ref="C81:R81" si="96">SUM(C78:C80)</f>
        <v>2565.9411112878793</v>
      </c>
      <c r="D81" s="40">
        <f t="shared" si="96"/>
        <v>2452</v>
      </c>
      <c r="E81" s="41">
        <f t="shared" si="96"/>
        <v>3452.5416630843911</v>
      </c>
      <c r="F81" s="40">
        <f t="shared" si="96"/>
        <v>3706.1748675540898</v>
      </c>
      <c r="G81" s="40">
        <f t="shared" si="96"/>
        <v>5109</v>
      </c>
      <c r="H81" s="40">
        <f t="shared" si="96"/>
        <v>5893.1521381940893</v>
      </c>
      <c r="I81" s="41">
        <f t="shared" si="96"/>
        <v>3206.5173207769944</v>
      </c>
      <c r="J81" s="40">
        <f t="shared" si="96"/>
        <v>2054.4745331055992</v>
      </c>
      <c r="K81" s="40">
        <f t="shared" si="96"/>
        <v>1797.7898024300491</v>
      </c>
      <c r="L81" s="40">
        <f t="shared" si="96"/>
        <v>1956.2540219624175</v>
      </c>
      <c r="M81" s="41">
        <f t="shared" si="96"/>
        <v>2516.7175322544099</v>
      </c>
      <c r="N81" s="40">
        <f t="shared" si="96"/>
        <v>2011.8701334250677</v>
      </c>
      <c r="O81" s="40">
        <f t="shared" si="96"/>
        <v>2024.5522507250093</v>
      </c>
      <c r="P81" s="40">
        <f t="shared" si="96"/>
        <v>1877.3903401518928</v>
      </c>
      <c r="Q81" s="40">
        <f t="shared" si="96"/>
        <v>728.39509488526983</v>
      </c>
      <c r="R81" s="40">
        <f t="shared" si="96"/>
        <v>564.03164376541224</v>
      </c>
      <c r="S81" s="40"/>
      <c r="T81" s="40">
        <f>E81</f>
        <v>3452.5416630843911</v>
      </c>
      <c r="U81" s="40">
        <f>I81</f>
        <v>3206.5173207769944</v>
      </c>
      <c r="V81" s="40">
        <f>M81</f>
        <v>2516.7175322544099</v>
      </c>
      <c r="W81" s="40">
        <f t="shared" si="95"/>
        <v>728.39509488526983</v>
      </c>
    </row>
    <row r="82" spans="1:24" ht="17.25" customHeight="1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</row>
    <row r="83" spans="1:24" ht="17.25" customHeight="1">
      <c r="A83" s="64" t="s">
        <v>119</v>
      </c>
      <c r="B83" s="65"/>
      <c r="C83" s="65"/>
      <c r="D83" s="65"/>
      <c r="E83" s="66"/>
      <c r="F83" s="65"/>
      <c r="G83" s="65"/>
      <c r="H83" s="65"/>
      <c r="I83" s="66"/>
      <c r="J83" s="65"/>
      <c r="K83" s="65"/>
      <c r="L83" s="65"/>
      <c r="M83" s="66"/>
      <c r="N83" s="65"/>
      <c r="O83" s="65"/>
      <c r="P83" s="67"/>
      <c r="Q83" s="67"/>
      <c r="R83" s="67"/>
      <c r="S83" s="67"/>
      <c r="T83" s="65"/>
      <c r="U83" s="65"/>
      <c r="V83" s="65"/>
      <c r="W83" s="65"/>
    </row>
    <row r="84" spans="1:24" ht="17.25" customHeight="1">
      <c r="A84" s="15" t="s">
        <v>113</v>
      </c>
      <c r="B84" s="68">
        <f>B78/B70</f>
        <v>2.6709889716811076E-2</v>
      </c>
      <c r="C84" s="68">
        <f>C78/C70</f>
        <v>2.5237400516245734E-2</v>
      </c>
      <c r="D84" s="68">
        <f>D78/D70</f>
        <v>2.4270567361086768E-2</v>
      </c>
      <c r="E84" s="69">
        <f t="shared" ref="E84:O84" si="97">E78/E70</f>
        <v>2.508530036080503E-2</v>
      </c>
      <c r="F84" s="70">
        <f t="shared" si="97"/>
        <v>2.4425787148202312E-2</v>
      </c>
      <c r="G84" s="70">
        <f t="shared" si="97"/>
        <v>2.7445903458479748E-2</v>
      </c>
      <c r="H84" s="70">
        <f t="shared" si="97"/>
        <v>5.0801424122833935E-2</v>
      </c>
      <c r="I84" s="69">
        <f t="shared" si="97"/>
        <v>4.4902130695202158E-2</v>
      </c>
      <c r="J84" s="70">
        <f t="shared" si="97"/>
        <v>2.8638071444579978E-2</v>
      </c>
      <c r="K84" s="70">
        <f t="shared" si="97"/>
        <v>2.641024513186738E-2</v>
      </c>
      <c r="L84" s="70">
        <f t="shared" si="97"/>
        <v>3.0761743486973948E-2</v>
      </c>
      <c r="M84" s="69">
        <f t="shared" si="97"/>
        <v>8.8976991657990126E-2</v>
      </c>
      <c r="N84" s="70">
        <f t="shared" si="97"/>
        <v>6.4201630930098105E-2</v>
      </c>
      <c r="O84" s="70">
        <f t="shared" si="97"/>
        <v>6.9577323442372857E-2</v>
      </c>
      <c r="P84" s="70">
        <f t="shared" ref="P84:Q84" si="98">P78/P70</f>
        <v>7.8625193688990319E-2</v>
      </c>
      <c r="Q84" s="70">
        <f t="shared" si="98"/>
        <v>6.490086133921763E-2</v>
      </c>
      <c r="R84" s="70">
        <f t="shared" ref="R84" si="99">R78/R70</f>
        <v>6.8272181138798363E-2</v>
      </c>
      <c r="S84" s="70"/>
      <c r="T84" s="45">
        <f>E84</f>
        <v>2.508530036080503E-2</v>
      </c>
      <c r="U84" s="45">
        <f>I84</f>
        <v>4.4902130695202158E-2</v>
      </c>
      <c r="V84" s="45">
        <f>M84</f>
        <v>8.8976991657990126E-2</v>
      </c>
      <c r="W84" s="45">
        <f>Q84</f>
        <v>6.490086133921763E-2</v>
      </c>
    </row>
    <row r="85" spans="1:24" ht="17.25" customHeight="1">
      <c r="A85" s="15" t="s">
        <v>114</v>
      </c>
      <c r="B85" s="68">
        <f t="shared" ref="B85:O87" si="100">B79/B71</f>
        <v>0.21131798485973327</v>
      </c>
      <c r="C85" s="68">
        <f t="shared" si="100"/>
        <v>0.18969823079062334</v>
      </c>
      <c r="D85" s="68">
        <f t="shared" si="100"/>
        <v>0.18572105622428292</v>
      </c>
      <c r="E85" s="69">
        <f t="shared" si="100"/>
        <v>0.38130527611928011</v>
      </c>
      <c r="F85" s="70">
        <f t="shared" si="100"/>
        <v>0.43673414453005233</v>
      </c>
      <c r="G85" s="70">
        <f t="shared" si="100"/>
        <v>0.32591225021720244</v>
      </c>
      <c r="H85" s="70">
        <f t="shared" si="100"/>
        <v>0.29023688996665659</v>
      </c>
      <c r="I85" s="69">
        <f t="shared" si="100"/>
        <v>0.27689837881336954</v>
      </c>
      <c r="J85" s="70">
        <f t="shared" si="100"/>
        <v>0.28170822679941493</v>
      </c>
      <c r="K85" s="70">
        <f t="shared" si="100"/>
        <v>0.25085982696255532</v>
      </c>
      <c r="L85" s="70">
        <f t="shared" si="100"/>
        <v>0.25017850544229558</v>
      </c>
      <c r="M85" s="69">
        <f t="shared" si="100"/>
        <v>0.25774355317918446</v>
      </c>
      <c r="N85" s="70">
        <f t="shared" si="100"/>
        <v>0.24758724517746203</v>
      </c>
      <c r="O85" s="70">
        <f t="shared" si="100"/>
        <v>0.25626964814121622</v>
      </c>
      <c r="P85" s="70">
        <f t="shared" ref="P85:Q85" si="101">P79/P71</f>
        <v>0.31033708039809826</v>
      </c>
      <c r="Q85" s="70">
        <f t="shared" si="101"/>
        <v>0.26728350294582376</v>
      </c>
      <c r="R85" s="70">
        <f t="shared" ref="R85" si="102">R79/R71</f>
        <v>0.1183439574680791</v>
      </c>
      <c r="S85" s="70"/>
      <c r="T85" s="45">
        <f>E85</f>
        <v>0.38130527611928011</v>
      </c>
      <c r="U85" s="45">
        <f>I85</f>
        <v>0.27689837881336954</v>
      </c>
      <c r="V85" s="45">
        <f>M85</f>
        <v>0.25774355317918446</v>
      </c>
      <c r="W85" s="45">
        <f t="shared" ref="W85:W87" si="103">Q85</f>
        <v>0.26728350294582376</v>
      </c>
    </row>
    <row r="86" spans="1:24" ht="17.25" customHeight="1">
      <c r="A86" s="15" t="s">
        <v>115</v>
      </c>
      <c r="B86" s="68">
        <f t="shared" si="100"/>
        <v>0.51954163937587416</v>
      </c>
      <c r="C86" s="68">
        <f t="shared" si="100"/>
        <v>0.5175357678328667</v>
      </c>
      <c r="D86" s="68">
        <f t="shared" si="100"/>
        <v>0.4918247792188718</v>
      </c>
      <c r="E86" s="69">
        <f t="shared" si="100"/>
        <v>0.58090700927706962</v>
      </c>
      <c r="F86" s="70">
        <f t="shared" si="100"/>
        <v>0.58068789216951922</v>
      </c>
      <c r="G86" s="70">
        <f t="shared" si="100"/>
        <v>0.74400871459694984</v>
      </c>
      <c r="H86" s="70">
        <f t="shared" si="100"/>
        <v>0.72193568046791434</v>
      </c>
      <c r="I86" s="69">
        <f t="shared" si="100"/>
        <v>0.55352036063303411</v>
      </c>
      <c r="J86" s="70">
        <f t="shared" si="100"/>
        <v>0.56655773806727738</v>
      </c>
      <c r="K86" s="70">
        <f t="shared" si="100"/>
        <v>0.5616426018462809</v>
      </c>
      <c r="L86" s="70">
        <f t="shared" si="100"/>
        <v>0.71551019794642512</v>
      </c>
      <c r="M86" s="69">
        <f t="shared" si="100"/>
        <v>0.88176953199700614</v>
      </c>
      <c r="N86" s="70">
        <f t="shared" si="100"/>
        <v>0.79736896781912447</v>
      </c>
      <c r="O86" s="70">
        <f t="shared" si="100"/>
        <v>0.65639508955783854</v>
      </c>
      <c r="P86" s="70">
        <f t="shared" ref="P86:Q86" si="104">P80/P72</f>
        <v>0.59429652038979841</v>
      </c>
      <c r="Q86" s="70">
        <f t="shared" si="104"/>
        <v>0.30007909980117048</v>
      </c>
      <c r="R86" s="70">
        <f t="shared" ref="R86" si="105">R80/R72</f>
        <v>0.22001589590984699</v>
      </c>
      <c r="S86" s="70"/>
      <c r="T86" s="45">
        <f>E86</f>
        <v>0.58090700927706962</v>
      </c>
      <c r="U86" s="45">
        <f>I86</f>
        <v>0.55352036063303411</v>
      </c>
      <c r="V86" s="45">
        <f>M86</f>
        <v>0.88176953199700614</v>
      </c>
      <c r="W86" s="45">
        <f t="shared" si="103"/>
        <v>0.30007909980117048</v>
      </c>
    </row>
    <row r="87" spans="1:24" s="43" customFormat="1" ht="17.25" customHeight="1">
      <c r="A87" s="39" t="s">
        <v>120</v>
      </c>
      <c r="B87" s="71">
        <f t="shared" si="100"/>
        <v>6.165282987431437E-2</v>
      </c>
      <c r="C87" s="71">
        <f t="shared" si="100"/>
        <v>5.7846399474717175E-2</v>
      </c>
      <c r="D87" s="71">
        <f t="shared" si="100"/>
        <v>5.5664765962103104E-2</v>
      </c>
      <c r="E87" s="72">
        <f t="shared" si="100"/>
        <v>7.9966222653952312E-2</v>
      </c>
      <c r="F87" s="73">
        <f t="shared" si="100"/>
        <v>8.8973109291899888E-2</v>
      </c>
      <c r="G87" s="73">
        <f t="shared" si="100"/>
        <v>0.13416843929725045</v>
      </c>
      <c r="H87" s="73">
        <f t="shared" si="100"/>
        <v>0.16789128908561263</v>
      </c>
      <c r="I87" s="72">
        <f t="shared" si="100"/>
        <v>0.11036785601407752</v>
      </c>
      <c r="J87" s="73">
        <f t="shared" si="100"/>
        <v>7.9012173413798917E-2</v>
      </c>
      <c r="K87" s="73">
        <f t="shared" si="100"/>
        <v>7.5451667099626557E-2</v>
      </c>
      <c r="L87" s="73">
        <f t="shared" si="100"/>
        <v>0.1046517230983551</v>
      </c>
      <c r="M87" s="72">
        <f t="shared" si="100"/>
        <v>0.17271002120037052</v>
      </c>
      <c r="N87" s="73">
        <f t="shared" si="100"/>
        <v>0.15506032299624234</v>
      </c>
      <c r="O87" s="73">
        <f t="shared" si="100"/>
        <v>0.16778948926256351</v>
      </c>
      <c r="P87" s="73">
        <f t="shared" ref="P87:Q87" si="106">P81/P73</f>
        <v>0.18134161418978473</v>
      </c>
      <c r="Q87" s="73">
        <f t="shared" si="106"/>
        <v>0.10526409425366853</v>
      </c>
      <c r="R87" s="73">
        <f t="shared" ref="R87" si="107">R81/R73</f>
        <v>8.9153587664620712E-2</v>
      </c>
      <c r="S87" s="146"/>
      <c r="T87" s="47">
        <f>E87</f>
        <v>7.9966222653952312E-2</v>
      </c>
      <c r="U87" s="47">
        <f>I87</f>
        <v>0.11036785601407752</v>
      </c>
      <c r="V87" s="47">
        <f>M87</f>
        <v>0.17271002120037052</v>
      </c>
      <c r="W87" s="47">
        <f t="shared" si="103"/>
        <v>0.10526409425366853</v>
      </c>
    </row>
    <row r="89" spans="1:24" ht="17.25" customHeight="1">
      <c r="A89" s="20" t="s">
        <v>125</v>
      </c>
      <c r="B89" s="21"/>
      <c r="C89" s="21"/>
      <c r="D89" s="21"/>
      <c r="E89" s="22"/>
      <c r="F89" s="21"/>
      <c r="G89" s="21"/>
      <c r="H89" s="21"/>
      <c r="I89" s="22"/>
      <c r="J89" s="21"/>
      <c r="K89" s="21"/>
      <c r="L89" s="21"/>
      <c r="M89" s="22"/>
      <c r="N89" s="21"/>
      <c r="O89" s="21"/>
      <c r="P89" s="21"/>
      <c r="Q89" s="22"/>
      <c r="R89" s="21"/>
      <c r="S89" s="21"/>
      <c r="T89" s="21"/>
      <c r="U89" s="21"/>
      <c r="V89" s="21"/>
      <c r="W89" s="21"/>
    </row>
    <row r="90" spans="1:24" ht="17.25" customHeight="1">
      <c r="A90" s="64" t="s">
        <v>112</v>
      </c>
      <c r="B90" s="65"/>
      <c r="C90" s="65"/>
      <c r="D90" s="65"/>
      <c r="E90" s="66"/>
      <c r="F90" s="65"/>
      <c r="G90" s="65"/>
      <c r="H90" s="65"/>
      <c r="I90" s="66"/>
      <c r="J90" s="65"/>
      <c r="K90" s="65"/>
      <c r="L90" s="65"/>
      <c r="M90" s="66"/>
      <c r="N90" s="65"/>
      <c r="O90" s="65"/>
      <c r="P90" s="67"/>
      <c r="Q90" s="67"/>
      <c r="R90" s="67"/>
      <c r="S90" s="67"/>
      <c r="T90" s="65"/>
      <c r="U90" s="65"/>
      <c r="V90" s="65"/>
      <c r="W90" s="65"/>
    </row>
    <row r="91" spans="1:24" ht="17.25" customHeight="1">
      <c r="A91" s="15" t="s">
        <v>113</v>
      </c>
      <c r="B91" s="42">
        <v>42030.52976843682</v>
      </c>
      <c r="C91" s="42">
        <v>59167.3173769446</v>
      </c>
      <c r="D91" s="42">
        <v>60195</v>
      </c>
      <c r="E91" s="53">
        <v>55420.4</v>
      </c>
      <c r="F91" s="42">
        <v>54438.361809663496</v>
      </c>
      <c r="G91" s="42">
        <v>48135.017777525005</v>
      </c>
      <c r="H91" s="42">
        <v>49724.982811521157</v>
      </c>
      <c r="I91" s="53">
        <v>54955.848730824662</v>
      </c>
      <c r="J91" s="42">
        <v>56950.369328113768</v>
      </c>
      <c r="K91" s="42">
        <v>59418.541465385533</v>
      </c>
      <c r="L91" s="42">
        <v>58906.193709262181</v>
      </c>
      <c r="M91" s="53">
        <v>60308.096154676292</v>
      </c>
      <c r="N91" s="42">
        <v>61594.154914514445</v>
      </c>
      <c r="O91" s="42">
        <v>64041.289483658969</v>
      </c>
      <c r="P91" s="42">
        <v>66474.097395415956</v>
      </c>
      <c r="Q91" s="42">
        <f>Q48+Q70</f>
        <v>69742.53816326581</v>
      </c>
      <c r="R91" s="42">
        <f>R48+R70</f>
        <v>73568.35313750153</v>
      </c>
      <c r="S91" s="42"/>
      <c r="T91" s="42">
        <f t="shared" ref="T91:T96" si="108">E91</f>
        <v>55420.4</v>
      </c>
      <c r="U91" s="42">
        <f t="shared" ref="U91:U96" si="109">I91</f>
        <v>54955.848730824662</v>
      </c>
      <c r="V91" s="42">
        <f t="shared" ref="V91:V96" si="110">M91</f>
        <v>60308.096154676292</v>
      </c>
      <c r="W91" s="42">
        <f>Q91</f>
        <v>69742.53816326581</v>
      </c>
      <c r="X91" s="85"/>
    </row>
    <row r="92" spans="1:24" ht="17.25" customHeight="1">
      <c r="A92" s="15" t="s">
        <v>114</v>
      </c>
      <c r="B92" s="42">
        <v>3121.7539989458337</v>
      </c>
      <c r="C92" s="42">
        <v>5867.7869941504478</v>
      </c>
      <c r="D92" s="42">
        <v>3439</v>
      </c>
      <c r="E92" s="53">
        <v>4072.4</v>
      </c>
      <c r="F92" s="42">
        <v>4445.7595818139698</v>
      </c>
      <c r="G92" s="42">
        <v>10231</v>
      </c>
      <c r="H92" s="42">
        <v>7741.4477573768572</v>
      </c>
      <c r="I92" s="53">
        <v>5552.6498775332902</v>
      </c>
      <c r="J92" s="42">
        <v>4163.6680558053076</v>
      </c>
      <c r="K92" s="42">
        <v>4145.8659939375011</v>
      </c>
      <c r="L92" s="42">
        <v>4945.7224553367942</v>
      </c>
      <c r="M92" s="53">
        <v>4460.8225927946505</v>
      </c>
      <c r="N92" s="42">
        <v>3939.9157994763627</v>
      </c>
      <c r="O92" s="42">
        <v>4085.2339731639722</v>
      </c>
      <c r="P92" s="42">
        <v>3966.7001597077751</v>
      </c>
      <c r="Q92" s="42">
        <f t="shared" ref="Q92:R96" si="111">Q49+Q71</f>
        <v>1637.2443622353148</v>
      </c>
      <c r="R92" s="42">
        <f t="shared" si="111"/>
        <v>1640.9610760203313</v>
      </c>
      <c r="S92" s="42"/>
      <c r="T92" s="42">
        <f t="shared" si="108"/>
        <v>4072.4</v>
      </c>
      <c r="U92" s="42">
        <f t="shared" si="109"/>
        <v>5552.6498775332902</v>
      </c>
      <c r="V92" s="42">
        <f t="shared" si="110"/>
        <v>4460.8225927946505</v>
      </c>
      <c r="W92" s="42">
        <f t="shared" ref="W92:W96" si="112">Q92</f>
        <v>1637.2443622353148</v>
      </c>
      <c r="X92" s="85"/>
    </row>
    <row r="93" spans="1:24" ht="17.25" customHeight="1">
      <c r="A93" s="15" t="s">
        <v>115</v>
      </c>
      <c r="B93" s="42">
        <v>2028.411395378065</v>
      </c>
      <c r="C93" s="42">
        <v>1950.3548514061874</v>
      </c>
      <c r="D93" s="42">
        <v>2158</v>
      </c>
      <c r="E93" s="53">
        <v>2227</v>
      </c>
      <c r="F93" s="42">
        <v>2362.4722012326242</v>
      </c>
      <c r="G93" s="42">
        <v>2210</v>
      </c>
      <c r="H93" s="42">
        <v>4264.4699031672362</v>
      </c>
      <c r="I93" s="53">
        <v>2055.4000637943309</v>
      </c>
      <c r="J93" s="42">
        <v>1483.6774141813664</v>
      </c>
      <c r="K93" s="42">
        <v>1529.4686313591501</v>
      </c>
      <c r="L93" s="42">
        <v>1423.6602777065837</v>
      </c>
      <c r="M93" s="53">
        <v>1429.9200001616102</v>
      </c>
      <c r="N93" s="42">
        <v>1641.3031034658725</v>
      </c>
      <c r="O93" s="42">
        <v>1973.2618542760324</v>
      </c>
      <c r="P93" s="42">
        <v>1902.6250896685924</v>
      </c>
      <c r="Q93" s="42">
        <f t="shared" si="111"/>
        <v>1950.7716545319377</v>
      </c>
      <c r="R93" s="42">
        <f t="shared" si="111"/>
        <v>2047.1535979564087</v>
      </c>
      <c r="S93" s="42"/>
      <c r="T93" s="42">
        <f t="shared" si="108"/>
        <v>2227</v>
      </c>
      <c r="U93" s="42">
        <f t="shared" si="109"/>
        <v>2055.4000637943309</v>
      </c>
      <c r="V93" s="42">
        <f t="shared" si="110"/>
        <v>1429.9200001616102</v>
      </c>
      <c r="W93" s="42">
        <f t="shared" si="112"/>
        <v>1950.7716545319377</v>
      </c>
      <c r="X93" s="85"/>
    </row>
    <row r="94" spans="1:24" s="43" customFormat="1" ht="17.25" customHeight="1">
      <c r="A94" s="39" t="s">
        <v>116</v>
      </c>
      <c r="B94" s="40">
        <f>SUM(B91:B93)</f>
        <v>47180.695162760712</v>
      </c>
      <c r="C94" s="40">
        <f t="shared" ref="C94:P94" si="113">SUM(C91:C93)</f>
        <v>66985.459222501231</v>
      </c>
      <c r="D94" s="40">
        <f t="shared" si="113"/>
        <v>65792</v>
      </c>
      <c r="E94" s="41">
        <f t="shared" si="113"/>
        <v>61719.8</v>
      </c>
      <c r="F94" s="40">
        <f t="shared" si="113"/>
        <v>61246.593592710087</v>
      </c>
      <c r="G94" s="40">
        <f t="shared" si="113"/>
        <v>60576.017777525005</v>
      </c>
      <c r="H94" s="40">
        <f t="shared" si="113"/>
        <v>61730.900472065252</v>
      </c>
      <c r="I94" s="41">
        <f t="shared" si="113"/>
        <v>62563.898672152282</v>
      </c>
      <c r="J94" s="40">
        <f t="shared" si="113"/>
        <v>62597.714798100438</v>
      </c>
      <c r="K94" s="40">
        <f t="shared" si="113"/>
        <v>65093.876090682184</v>
      </c>
      <c r="L94" s="40">
        <f t="shared" si="113"/>
        <v>65275.576442305559</v>
      </c>
      <c r="M94" s="41">
        <f t="shared" si="113"/>
        <v>66198.838747632544</v>
      </c>
      <c r="N94" s="40">
        <f t="shared" si="113"/>
        <v>67175.373817456682</v>
      </c>
      <c r="O94" s="40">
        <f t="shared" si="113"/>
        <v>70099.785311098967</v>
      </c>
      <c r="P94" s="40">
        <f t="shared" si="113"/>
        <v>72343.422644792328</v>
      </c>
      <c r="Q94" s="40">
        <f t="shared" si="111"/>
        <v>73330.554180033068</v>
      </c>
      <c r="R94" s="40">
        <f t="shared" si="111"/>
        <v>77256.467811478273</v>
      </c>
      <c r="S94" s="40"/>
      <c r="T94" s="40">
        <f t="shared" si="108"/>
        <v>61719.8</v>
      </c>
      <c r="U94" s="40">
        <f t="shared" si="109"/>
        <v>62563.898672152282</v>
      </c>
      <c r="V94" s="40">
        <f t="shared" si="110"/>
        <v>66198.838747632544</v>
      </c>
      <c r="W94" s="40">
        <f t="shared" si="112"/>
        <v>73330.554180033068</v>
      </c>
      <c r="X94" s="148"/>
    </row>
    <row r="95" spans="1:24" ht="17.25" customHeight="1">
      <c r="A95" s="15" t="s">
        <v>117</v>
      </c>
      <c r="B95" s="42"/>
      <c r="C95" s="42"/>
      <c r="D95" s="42"/>
      <c r="E95" s="53">
        <v>3465</v>
      </c>
      <c r="F95" s="42">
        <v>3343.89</v>
      </c>
      <c r="G95" s="42">
        <v>3204</v>
      </c>
      <c r="H95" s="42">
        <v>3136.5361919675815</v>
      </c>
      <c r="I95" s="53">
        <v>1425.0272973423901</v>
      </c>
      <c r="J95" s="42">
        <v>1340.3074895431048</v>
      </c>
      <c r="K95" s="42">
        <v>1226.7318987881099</v>
      </c>
      <c r="L95" s="42">
        <v>1132.07</v>
      </c>
      <c r="M95" s="53">
        <v>1020.2564411733441</v>
      </c>
      <c r="N95" s="42">
        <v>877.38142156571791</v>
      </c>
      <c r="O95" s="42">
        <v>619.81562294425692</v>
      </c>
      <c r="P95" s="42">
        <v>466.79082318414203</v>
      </c>
      <c r="Q95" s="42">
        <f t="shared" si="111"/>
        <v>354.45718504041491</v>
      </c>
      <c r="R95" s="42">
        <f t="shared" si="111"/>
        <v>315.23000000000008</v>
      </c>
      <c r="S95" s="42"/>
      <c r="T95" s="42">
        <f t="shared" si="108"/>
        <v>3465</v>
      </c>
      <c r="U95" s="42">
        <f t="shared" si="109"/>
        <v>1425.0272973423901</v>
      </c>
      <c r="V95" s="42">
        <f t="shared" si="110"/>
        <v>1020.2564411733441</v>
      </c>
      <c r="W95" s="42">
        <f t="shared" si="112"/>
        <v>354.45718504041491</v>
      </c>
      <c r="X95" s="85"/>
    </row>
    <row r="96" spans="1:24" s="43" customFormat="1" ht="17.25" customHeight="1">
      <c r="A96" s="39" t="s">
        <v>96</v>
      </c>
      <c r="B96" s="40">
        <f>SUM(B94:B95)</f>
        <v>47180.695162760712</v>
      </c>
      <c r="C96" s="40">
        <f t="shared" ref="C96:P96" si="114">SUM(C94:C95)</f>
        <v>66985.459222501231</v>
      </c>
      <c r="D96" s="40">
        <f t="shared" si="114"/>
        <v>65792</v>
      </c>
      <c r="E96" s="41">
        <f t="shared" si="114"/>
        <v>65184.800000000003</v>
      </c>
      <c r="F96" s="40">
        <f t="shared" si="114"/>
        <v>64590.483592710087</v>
      </c>
      <c r="G96" s="40">
        <f t="shared" si="114"/>
        <v>63780.017777525005</v>
      </c>
      <c r="H96" s="40">
        <f t="shared" si="114"/>
        <v>64867.436664032837</v>
      </c>
      <c r="I96" s="41">
        <f t="shared" si="114"/>
        <v>63988.925969494674</v>
      </c>
      <c r="J96" s="40">
        <f t="shared" si="114"/>
        <v>63938.022287643544</v>
      </c>
      <c r="K96" s="40">
        <f t="shared" si="114"/>
        <v>66320.6079894703</v>
      </c>
      <c r="L96" s="40">
        <f t="shared" si="114"/>
        <v>66407.646442305559</v>
      </c>
      <c r="M96" s="41">
        <f t="shared" si="114"/>
        <v>67219.095188805892</v>
      </c>
      <c r="N96" s="40">
        <f t="shared" si="114"/>
        <v>68052.755239022401</v>
      </c>
      <c r="O96" s="40">
        <f t="shared" si="114"/>
        <v>70719.600934043221</v>
      </c>
      <c r="P96" s="40">
        <f t="shared" si="114"/>
        <v>72810.213467976471</v>
      </c>
      <c r="Q96" s="40">
        <f t="shared" si="111"/>
        <v>73685.011365073486</v>
      </c>
      <c r="R96" s="40">
        <f t="shared" si="111"/>
        <v>77571.697811478269</v>
      </c>
      <c r="S96" s="40"/>
      <c r="T96" s="40">
        <f t="shared" si="108"/>
        <v>65184.800000000003</v>
      </c>
      <c r="U96" s="40">
        <f t="shared" si="109"/>
        <v>63988.925969494674</v>
      </c>
      <c r="V96" s="40">
        <f t="shared" si="110"/>
        <v>67219.095188805892</v>
      </c>
      <c r="W96" s="40">
        <f t="shared" si="112"/>
        <v>73685.011365073486</v>
      </c>
      <c r="X96" s="148"/>
    </row>
    <row r="97" spans="1:25" ht="17.25" customHeight="1">
      <c r="P97" s="42"/>
      <c r="Q97" s="42"/>
      <c r="R97" s="42"/>
      <c r="S97" s="42"/>
      <c r="X97" s="85"/>
    </row>
    <row r="98" spans="1:25" ht="17.25" customHeight="1">
      <c r="A98" s="64" t="s">
        <v>118</v>
      </c>
      <c r="B98" s="65"/>
      <c r="C98" s="65"/>
      <c r="D98" s="65"/>
      <c r="E98" s="66"/>
      <c r="F98" s="65"/>
      <c r="G98" s="65"/>
      <c r="H98" s="65"/>
      <c r="I98" s="66"/>
      <c r="J98" s="65"/>
      <c r="K98" s="65"/>
      <c r="L98" s="65"/>
      <c r="M98" s="66"/>
      <c r="N98" s="65"/>
      <c r="O98" s="65"/>
      <c r="P98" s="67"/>
      <c r="Q98" s="67"/>
      <c r="R98" s="67"/>
      <c r="S98" s="67"/>
      <c r="T98" s="65"/>
      <c r="U98" s="65"/>
      <c r="V98" s="65"/>
      <c r="W98" s="65"/>
      <c r="X98" s="85"/>
    </row>
    <row r="99" spans="1:25" ht="17.25" customHeight="1">
      <c r="A99" s="15" t="s">
        <v>113</v>
      </c>
      <c r="B99" s="42">
        <v>1081.9261837333547</v>
      </c>
      <c r="C99" s="42">
        <v>1063.6038853536816</v>
      </c>
      <c r="D99" s="42">
        <v>1076</v>
      </c>
      <c r="E99" s="53">
        <v>1126</v>
      </c>
      <c r="F99" s="42">
        <v>1059.4438897638547</v>
      </c>
      <c r="G99" s="42">
        <v>977.84370409098563</v>
      </c>
      <c r="H99" s="42">
        <v>1658.5330759077319</v>
      </c>
      <c r="I99" s="53">
        <v>1571.138532845589</v>
      </c>
      <c r="J99" s="42">
        <v>1148.7579603027266</v>
      </c>
      <c r="K99" s="42">
        <v>1110.8439867579357</v>
      </c>
      <c r="L99" s="42">
        <v>1052.3584796811183</v>
      </c>
      <c r="M99" s="53">
        <v>1566.651101526561</v>
      </c>
      <c r="N99" s="42">
        <v>1173.502745617775</v>
      </c>
      <c r="O99" s="42">
        <v>1182.8203510788903</v>
      </c>
      <c r="P99" s="42">
        <v>1210.0740659581822</v>
      </c>
      <c r="Q99" s="42">
        <f>Q56+Q78</f>
        <v>1094.8649419532583</v>
      </c>
      <c r="R99" s="42">
        <f>R56+R78</f>
        <v>1018.1981973607958</v>
      </c>
      <c r="S99" s="42"/>
      <c r="T99" s="42">
        <f>E99</f>
        <v>1126</v>
      </c>
      <c r="U99" s="42">
        <f>I99</f>
        <v>1571.138532845589</v>
      </c>
      <c r="V99" s="42">
        <f>M99</f>
        <v>1566.651101526561</v>
      </c>
      <c r="W99" s="42">
        <f>Q99</f>
        <v>1094.8649419532583</v>
      </c>
      <c r="X99" s="85"/>
    </row>
    <row r="100" spans="1:25" ht="17.25" customHeight="1">
      <c r="A100" s="15" t="s">
        <v>114</v>
      </c>
      <c r="B100" s="42">
        <v>627.57242337957598</v>
      </c>
      <c r="C100" s="42">
        <v>618.43394855656186</v>
      </c>
      <c r="D100" s="42">
        <v>544</v>
      </c>
      <c r="E100" s="53">
        <v>1380</v>
      </c>
      <c r="F100" s="42">
        <v>1667.1165495423604</v>
      </c>
      <c r="G100" s="42">
        <v>3038.7269753096375</v>
      </c>
      <c r="H100" s="42">
        <v>1960.11020588207</v>
      </c>
      <c r="I100" s="53">
        <v>1375.1314900048412</v>
      </c>
      <c r="J100" s="42">
        <v>967.06394710414452</v>
      </c>
      <c r="K100" s="42">
        <v>843.21300486784844</v>
      </c>
      <c r="L100" s="42">
        <v>1027.4585761131566</v>
      </c>
      <c r="M100" s="53">
        <v>927.84046784625798</v>
      </c>
      <c r="N100" s="42">
        <v>839.07824597775902</v>
      </c>
      <c r="O100" s="42">
        <v>880.44998336094579</v>
      </c>
      <c r="P100" s="42">
        <v>954.14148271427689</v>
      </c>
      <c r="Q100" s="42">
        <f t="shared" ref="Q100:R102" si="115">Q57+Q79</f>
        <v>250.36899355206538</v>
      </c>
      <c r="R100" s="42">
        <f t="shared" si="115"/>
        <v>209.87217876548152</v>
      </c>
      <c r="S100" s="42"/>
      <c r="T100" s="42">
        <f>E100</f>
        <v>1380</v>
      </c>
      <c r="U100" s="42">
        <f>I100</f>
        <v>1375.1314900048412</v>
      </c>
      <c r="V100" s="42">
        <f>M100</f>
        <v>927.84046784625798</v>
      </c>
      <c r="W100" s="42">
        <f t="shared" ref="W100:W102" si="116">Q100</f>
        <v>250.36899355206538</v>
      </c>
      <c r="X100" s="85"/>
    </row>
    <row r="101" spans="1:25" ht="17.25" customHeight="1">
      <c r="A101" s="15" t="s">
        <v>115</v>
      </c>
      <c r="B101" s="42">
        <v>1038.8866872916799</v>
      </c>
      <c r="C101" s="42">
        <v>1001.0523167794238</v>
      </c>
      <c r="D101" s="42">
        <v>1035</v>
      </c>
      <c r="E101" s="53">
        <v>1229</v>
      </c>
      <c r="F101" s="42">
        <v>1281.7979441912025</v>
      </c>
      <c r="G101" s="42">
        <v>1474.5602746183692</v>
      </c>
      <c r="H101" s="42">
        <v>2866.5790534127505</v>
      </c>
      <c r="I101" s="53">
        <v>1017.4896799221775</v>
      </c>
      <c r="J101" s="42">
        <v>711.99397369657004</v>
      </c>
      <c r="K101" s="42">
        <v>712.43524012341504</v>
      </c>
      <c r="L101" s="42">
        <v>779.16523651937996</v>
      </c>
      <c r="M101" s="53">
        <v>934.43858230792807</v>
      </c>
      <c r="N101" s="42">
        <v>984.42475679683912</v>
      </c>
      <c r="O101" s="42">
        <v>1055.0487376984661</v>
      </c>
      <c r="P101" s="42">
        <v>937.57777404749777</v>
      </c>
      <c r="Q101" s="42">
        <f t="shared" si="115"/>
        <v>696.84599552104282</v>
      </c>
      <c r="R101" s="42">
        <f t="shared" si="115"/>
        <v>600.52046727571383</v>
      </c>
      <c r="S101" s="42"/>
      <c r="T101" s="42">
        <f>E101</f>
        <v>1229</v>
      </c>
      <c r="U101" s="42">
        <f>I101</f>
        <v>1017.4896799221775</v>
      </c>
      <c r="V101" s="42">
        <f>M101</f>
        <v>934.43858230792807</v>
      </c>
      <c r="W101" s="42">
        <f t="shared" si="116"/>
        <v>696.84599552104282</v>
      </c>
      <c r="X101" s="85"/>
      <c r="Y101" s="42"/>
    </row>
    <row r="102" spans="1:25" s="43" customFormat="1" ht="17.25" customHeight="1">
      <c r="A102" s="39" t="s">
        <v>109</v>
      </c>
      <c r="B102" s="40">
        <f>SUM(B99:B101)</f>
        <v>2748.3852944046102</v>
      </c>
      <c r="C102" s="40">
        <f t="shared" ref="C102:P102" si="117">SUM(C99:C101)</f>
        <v>2683.0901506896671</v>
      </c>
      <c r="D102" s="40">
        <f t="shared" si="117"/>
        <v>2655</v>
      </c>
      <c r="E102" s="41">
        <f t="shared" si="117"/>
        <v>3735</v>
      </c>
      <c r="F102" s="40">
        <f t="shared" si="117"/>
        <v>4008.3583834974174</v>
      </c>
      <c r="G102" s="40">
        <f t="shared" si="117"/>
        <v>5491.1309540189923</v>
      </c>
      <c r="H102" s="40">
        <f t="shared" si="117"/>
        <v>6485.2223352025521</v>
      </c>
      <c r="I102" s="41">
        <f t="shared" si="117"/>
        <v>3963.7597027726074</v>
      </c>
      <c r="J102" s="40">
        <f t="shared" si="117"/>
        <v>2827.8158811034409</v>
      </c>
      <c r="K102" s="40">
        <f t="shared" si="117"/>
        <v>2666.4922317491992</v>
      </c>
      <c r="L102" s="40">
        <f t="shared" si="117"/>
        <v>2858.9822923136549</v>
      </c>
      <c r="M102" s="41">
        <f t="shared" si="117"/>
        <v>3428.9301516807473</v>
      </c>
      <c r="N102" s="40">
        <f t="shared" si="117"/>
        <v>2997.0057483923729</v>
      </c>
      <c r="O102" s="40">
        <f t="shared" si="117"/>
        <v>3118.3190721383021</v>
      </c>
      <c r="P102" s="40">
        <f t="shared" si="117"/>
        <v>3101.7933227199569</v>
      </c>
      <c r="Q102" s="40">
        <f t="shared" si="115"/>
        <v>2042.0799310263665</v>
      </c>
      <c r="R102" s="40">
        <f t="shared" si="115"/>
        <v>1828.5908434019912</v>
      </c>
      <c r="S102" s="40"/>
      <c r="T102" s="40">
        <f>E102</f>
        <v>3735</v>
      </c>
      <c r="U102" s="40">
        <f>I102</f>
        <v>3963.7597027726074</v>
      </c>
      <c r="V102" s="40">
        <f>M102</f>
        <v>3428.9301516807473</v>
      </c>
      <c r="W102" s="40">
        <f t="shared" si="116"/>
        <v>2042.0799310263665</v>
      </c>
      <c r="X102" s="148"/>
    </row>
    <row r="103" spans="1:25" ht="17.25" customHeight="1">
      <c r="X103" s="70"/>
    </row>
    <row r="104" spans="1:25" ht="17.25" customHeight="1">
      <c r="A104" s="64" t="s">
        <v>119</v>
      </c>
      <c r="B104" s="65"/>
      <c r="C104" s="65"/>
      <c r="D104" s="65"/>
      <c r="E104" s="66"/>
      <c r="F104" s="65"/>
      <c r="G104" s="65"/>
      <c r="H104" s="65"/>
      <c r="I104" s="66"/>
      <c r="J104" s="65"/>
      <c r="K104" s="65"/>
      <c r="L104" s="65"/>
      <c r="M104" s="66"/>
      <c r="N104" s="65"/>
      <c r="O104" s="65"/>
      <c r="P104" s="67"/>
      <c r="Q104" s="67"/>
      <c r="R104" s="67"/>
      <c r="S104" s="67"/>
      <c r="T104" s="65"/>
      <c r="U104" s="65"/>
      <c r="V104" s="65"/>
      <c r="W104" s="65"/>
      <c r="X104" s="85"/>
    </row>
    <row r="105" spans="1:25" ht="17.25" customHeight="1">
      <c r="A105" s="15" t="s">
        <v>113</v>
      </c>
      <c r="B105" s="68">
        <f>B99/B91</f>
        <v>2.5741435801407298E-2</v>
      </c>
      <c r="C105" s="68">
        <f>C99/C91</f>
        <v>1.7976205995239698E-2</v>
      </c>
      <c r="D105" s="68">
        <f>D99/D91</f>
        <v>1.7875238807209901E-2</v>
      </c>
      <c r="E105" s="69">
        <f t="shared" ref="E105:O105" si="118">E99/E91</f>
        <v>2.0317428239420864E-2</v>
      </c>
      <c r="F105" s="70">
        <f t="shared" si="118"/>
        <v>1.9461347743491245E-2</v>
      </c>
      <c r="G105" s="70">
        <f t="shared" si="118"/>
        <v>2.0314601494705507E-2</v>
      </c>
      <c r="H105" s="70">
        <f t="shared" si="118"/>
        <v>3.3354120647849754E-2</v>
      </c>
      <c r="I105" s="69">
        <f t="shared" si="118"/>
        <v>2.8589105056698715E-2</v>
      </c>
      <c r="J105" s="70">
        <f t="shared" si="118"/>
        <v>2.0171211773610708E-2</v>
      </c>
      <c r="K105" s="70">
        <f t="shared" si="118"/>
        <v>1.8695241575477941E-2</v>
      </c>
      <c r="L105" s="70">
        <f t="shared" si="118"/>
        <v>1.786498861011367E-2</v>
      </c>
      <c r="M105" s="69">
        <f t="shared" si="118"/>
        <v>2.5977459104470219E-2</v>
      </c>
      <c r="N105" s="70">
        <f t="shared" si="118"/>
        <v>1.9052177065282588E-2</v>
      </c>
      <c r="O105" s="70">
        <f t="shared" si="118"/>
        <v>1.8469652322986148E-2</v>
      </c>
      <c r="P105" s="70">
        <f t="shared" ref="P105:Q105" si="119">P99/P91</f>
        <v>1.8203693067995366E-2</v>
      </c>
      <c r="Q105" s="70">
        <f t="shared" si="119"/>
        <v>1.5698667854476454E-2</v>
      </c>
      <c r="R105" s="70">
        <f t="shared" ref="R105" si="120">R99/R91</f>
        <v>1.3840165695401007E-2</v>
      </c>
      <c r="S105" s="70"/>
      <c r="T105" s="45">
        <f>E105</f>
        <v>2.0317428239420864E-2</v>
      </c>
      <c r="U105" s="45">
        <f>I105</f>
        <v>2.8589105056698715E-2</v>
      </c>
      <c r="V105" s="45">
        <f>M105</f>
        <v>2.5977459104470219E-2</v>
      </c>
      <c r="W105" s="45">
        <f>Q105</f>
        <v>1.5698667854476454E-2</v>
      </c>
      <c r="X105" s="70"/>
    </row>
    <row r="106" spans="1:25" ht="17.25" customHeight="1">
      <c r="A106" s="15" t="s">
        <v>113</v>
      </c>
      <c r="B106" s="68">
        <f t="shared" ref="B106:O108" si="121">B100/B92</f>
        <v>0.20103199149948944</v>
      </c>
      <c r="C106" s="68">
        <f t="shared" si="121"/>
        <v>0.10539475089553761</v>
      </c>
      <c r="D106" s="68">
        <f t="shared" si="121"/>
        <v>0.15818551904623437</v>
      </c>
      <c r="E106" s="69">
        <f t="shared" si="121"/>
        <v>0.33886651605932616</v>
      </c>
      <c r="F106" s="70">
        <f t="shared" si="121"/>
        <v>0.37499026181306444</v>
      </c>
      <c r="G106" s="70">
        <f t="shared" si="121"/>
        <v>0.29701172664545378</v>
      </c>
      <c r="H106" s="70">
        <f t="shared" si="121"/>
        <v>0.25319685248980373</v>
      </c>
      <c r="I106" s="69">
        <f t="shared" si="121"/>
        <v>0.24765319628179577</v>
      </c>
      <c r="J106" s="70">
        <f t="shared" si="121"/>
        <v>0.23226249886942579</v>
      </c>
      <c r="K106" s="70">
        <f t="shared" si="121"/>
        <v>0.20338645921042278</v>
      </c>
      <c r="L106" s="70">
        <f t="shared" si="121"/>
        <v>0.20774691370003062</v>
      </c>
      <c r="M106" s="69">
        <f t="shared" si="121"/>
        <v>0.20799761670525824</v>
      </c>
      <c r="N106" s="70">
        <f t="shared" si="121"/>
        <v>0.21296857310739414</v>
      </c>
      <c r="O106" s="70">
        <f t="shared" si="121"/>
        <v>0.21552008750163365</v>
      </c>
      <c r="P106" s="70">
        <f t="shared" ref="P106:Q106" si="122">P100/P92</f>
        <v>0.24053783858081373</v>
      </c>
      <c r="Q106" s="70">
        <f t="shared" si="122"/>
        <v>0.15292096850481066</v>
      </c>
      <c r="R106" s="70">
        <f t="shared" ref="R106" si="123">R100/R92</f>
        <v>0.12789589090953016</v>
      </c>
      <c r="S106" s="70"/>
      <c r="T106" s="45">
        <f>E106</f>
        <v>0.33886651605932616</v>
      </c>
      <c r="U106" s="45">
        <f>I106</f>
        <v>0.24765319628179577</v>
      </c>
      <c r="V106" s="45">
        <f>M106</f>
        <v>0.20799761670525824</v>
      </c>
      <c r="W106" s="45">
        <f t="shared" ref="W106:W108" si="124">Q106</f>
        <v>0.15292096850481066</v>
      </c>
      <c r="X106" s="70"/>
    </row>
    <row r="107" spans="1:25" ht="17.25" customHeight="1">
      <c r="A107" s="15" t="s">
        <v>115</v>
      </c>
      <c r="B107" s="68">
        <f t="shared" si="121"/>
        <v>0.51216764491605871</v>
      </c>
      <c r="C107" s="68">
        <f t="shared" si="121"/>
        <v>0.51326676069109911</v>
      </c>
      <c r="D107" s="68">
        <f t="shared" si="121"/>
        <v>0.47961075069508802</v>
      </c>
      <c r="E107" s="69">
        <f t="shared" si="121"/>
        <v>0.55186349348899866</v>
      </c>
      <c r="F107" s="70">
        <f t="shared" si="121"/>
        <v>0.54256636057872853</v>
      </c>
      <c r="G107" s="70">
        <f t="shared" si="121"/>
        <v>0.66722184371871907</v>
      </c>
      <c r="H107" s="70">
        <f t="shared" si="121"/>
        <v>0.67220055915595334</v>
      </c>
      <c r="I107" s="69">
        <f t="shared" si="121"/>
        <v>0.49503242597154573</v>
      </c>
      <c r="J107" s="70">
        <f t="shared" si="121"/>
        <v>0.47988462107136659</v>
      </c>
      <c r="K107" s="70">
        <f t="shared" si="121"/>
        <v>0.46580572201099357</v>
      </c>
      <c r="L107" s="70">
        <f t="shared" si="121"/>
        <v>0.54729716683151419</v>
      </c>
      <c r="M107" s="69">
        <f t="shared" si="121"/>
        <v>0.65349011287506809</v>
      </c>
      <c r="N107" s="70">
        <f t="shared" si="121"/>
        <v>0.59978242575552909</v>
      </c>
      <c r="O107" s="70">
        <f t="shared" si="121"/>
        <v>0.5346724437064394</v>
      </c>
      <c r="P107" s="70">
        <f t="shared" ref="P107:Q107" si="125">P101/P93</f>
        <v>0.4927811470260855</v>
      </c>
      <c r="Q107" s="70">
        <f t="shared" si="125"/>
        <v>0.35721556333985283</v>
      </c>
      <c r="R107" s="70">
        <f t="shared" ref="R107" si="126">R101/R93</f>
        <v>0.29334411832858526</v>
      </c>
      <c r="S107" s="70"/>
      <c r="T107" s="45">
        <f>E107</f>
        <v>0.55186349348899866</v>
      </c>
      <c r="U107" s="45">
        <f>I107</f>
        <v>0.49503242597154573</v>
      </c>
      <c r="V107" s="45">
        <f>M107</f>
        <v>0.65349011287506809</v>
      </c>
      <c r="W107" s="45">
        <f t="shared" si="124"/>
        <v>0.35721556333985283</v>
      </c>
      <c r="X107" s="70"/>
    </row>
    <row r="108" spans="1:25" s="43" customFormat="1" ht="17.25" customHeight="1">
      <c r="A108" s="39" t="s">
        <v>120</v>
      </c>
      <c r="B108" s="71">
        <f t="shared" si="121"/>
        <v>5.8252327247901289E-2</v>
      </c>
      <c r="C108" s="71">
        <f t="shared" si="121"/>
        <v>4.0054814609502359E-2</v>
      </c>
      <c r="D108" s="71">
        <f t="shared" si="121"/>
        <v>4.0354450389105061E-2</v>
      </c>
      <c r="E108" s="72">
        <f t="shared" si="121"/>
        <v>6.0515426167939618E-2</v>
      </c>
      <c r="F108" s="73">
        <f t="shared" si="121"/>
        <v>6.5446225632612404E-2</v>
      </c>
      <c r="G108" s="73">
        <f t="shared" si="121"/>
        <v>9.0648595854980737E-2</v>
      </c>
      <c r="H108" s="73">
        <f t="shared" si="121"/>
        <v>0.10505633784067793</v>
      </c>
      <c r="I108" s="72">
        <f t="shared" si="121"/>
        <v>6.3355382047776868E-2</v>
      </c>
      <c r="J108" s="73">
        <f t="shared" si="121"/>
        <v>4.5174426737847183E-2</v>
      </c>
      <c r="K108" s="73">
        <f t="shared" si="121"/>
        <v>4.0963795550206794E-2</v>
      </c>
      <c r="L108" s="73">
        <f t="shared" si="121"/>
        <v>4.379865254565149E-2</v>
      </c>
      <c r="M108" s="72">
        <f t="shared" si="121"/>
        <v>5.1797436579707E-2</v>
      </c>
      <c r="N108" s="73">
        <f t="shared" si="121"/>
        <v>4.4614649358505676E-2</v>
      </c>
      <c r="O108" s="73">
        <f t="shared" si="121"/>
        <v>4.4484003172040751E-2</v>
      </c>
      <c r="P108" s="73">
        <f t="shared" ref="P108:Q108" si="127">P102/P94</f>
        <v>4.2875954845955036E-2</v>
      </c>
      <c r="Q108" s="73">
        <f t="shared" si="127"/>
        <v>2.7847599869665209E-2</v>
      </c>
      <c r="R108" s="73">
        <f t="shared" ref="R108" si="128">R102/R94</f>
        <v>2.3669097166908151E-2</v>
      </c>
      <c r="S108" s="73"/>
      <c r="T108" s="47">
        <f>E108</f>
        <v>6.0515426167939618E-2</v>
      </c>
      <c r="U108" s="47">
        <f>I108</f>
        <v>6.3355382047776868E-2</v>
      </c>
      <c r="V108" s="47">
        <f>M108</f>
        <v>5.1797436579707E-2</v>
      </c>
      <c r="W108" s="47">
        <f t="shared" si="124"/>
        <v>2.7847599869665209E-2</v>
      </c>
      <c r="X108" s="73"/>
    </row>
    <row r="110" spans="1:25" ht="17.25" customHeight="1">
      <c r="A110" s="23" t="s">
        <v>126</v>
      </c>
      <c r="B110" s="24"/>
      <c r="C110" s="24"/>
      <c r="D110" s="24"/>
      <c r="E110" s="25"/>
      <c r="F110" s="24"/>
      <c r="G110" s="24"/>
      <c r="H110" s="24"/>
      <c r="I110" s="25"/>
      <c r="J110" s="24"/>
      <c r="K110" s="24"/>
      <c r="L110" s="24"/>
      <c r="M110" s="25"/>
      <c r="N110" s="24"/>
      <c r="O110" s="24"/>
      <c r="P110" s="26"/>
      <c r="Q110" s="25"/>
      <c r="R110" s="26"/>
      <c r="S110" s="26"/>
      <c r="T110" s="24"/>
      <c r="U110" s="24"/>
      <c r="V110" s="24"/>
      <c r="W110" s="24"/>
    </row>
    <row r="111" spans="1:25" ht="17.25" customHeight="1">
      <c r="A111" s="15" t="s">
        <v>127</v>
      </c>
      <c r="B111" s="68">
        <v>4.2992450742035143E-2</v>
      </c>
      <c r="C111" s="68">
        <v>2.9116145432746671E-2</v>
      </c>
      <c r="D111" s="68">
        <v>3.3000000000000002E-2</v>
      </c>
      <c r="E111" s="69">
        <v>3.4164499339926414E-2</v>
      </c>
      <c r="F111" s="70">
        <v>3.6576165231573289E-2</v>
      </c>
      <c r="G111" s="70">
        <v>3.6868070659381462E-2</v>
      </c>
      <c r="H111" s="70">
        <v>3.9947112369264147E-2</v>
      </c>
      <c r="I111" s="69">
        <v>3.7599827288243994E-2</v>
      </c>
      <c r="J111" s="70">
        <v>2.7925281512446803E-2</v>
      </c>
      <c r="K111" s="70">
        <v>2.7444500323299089E-2</v>
      </c>
      <c r="L111" s="70">
        <v>2.4131503135061853E-2</v>
      </c>
      <c r="M111" s="69">
        <v>2.371436626258271E-2</v>
      </c>
      <c r="N111" s="70">
        <v>2.6659312373598084E-2</v>
      </c>
      <c r="O111" s="70">
        <v>3.0758917435769518E-2</v>
      </c>
      <c r="P111" s="70">
        <v>2.8299999999999999E-2</v>
      </c>
      <c r="Q111" s="70">
        <v>2.8000000000000001E-2</v>
      </c>
      <c r="R111" s="70">
        <v>2.8000000000000001E-2</v>
      </c>
      <c r="T111" s="45">
        <f>E111</f>
        <v>3.4164499339926414E-2</v>
      </c>
      <c r="U111" s="45">
        <f>I111</f>
        <v>3.7599827288243994E-2</v>
      </c>
      <c r="V111" s="45">
        <f>M111</f>
        <v>2.371436626258271E-2</v>
      </c>
      <c r="W111" s="45">
        <f>Q111</f>
        <v>2.8000000000000001E-2</v>
      </c>
    </row>
    <row r="112" spans="1:25" ht="17.25" customHeight="1">
      <c r="A112" s="15" t="s">
        <v>128</v>
      </c>
      <c r="B112" s="68">
        <v>2.2270499949156922E-2</v>
      </c>
      <c r="C112" s="68">
        <v>1.4763999139559029E-2</v>
      </c>
      <c r="D112" s="68">
        <v>1.7999999999999999E-2</v>
      </c>
      <c r="E112" s="69">
        <v>1.6236961713518207E-2</v>
      </c>
      <c r="F112" s="70">
        <v>1.7838101046439757E-2</v>
      </c>
      <c r="G112" s="70">
        <v>1.2579435972528211E-2</v>
      </c>
      <c r="H112" s="70">
        <v>1.6885679831873987E-2</v>
      </c>
      <c r="I112" s="69">
        <v>1.9346826091418984E-2</v>
      </c>
      <c r="J112" s="70">
        <v>1.4715425430392793E-2</v>
      </c>
      <c r="K112" s="70">
        <v>1.4846081071246634E-2</v>
      </c>
      <c r="L112" s="70">
        <v>1.1076574333258917E-2</v>
      </c>
      <c r="M112" s="69">
        <v>8.3548099112301447E-3</v>
      </c>
      <c r="N112" s="70">
        <v>1.0845886733356239E-2</v>
      </c>
      <c r="O112" s="70">
        <v>1.4550872576835898E-2</v>
      </c>
      <c r="P112" s="70">
        <v>1.4500000000000001E-2</v>
      </c>
      <c r="Q112" s="70">
        <v>1.9E-2</v>
      </c>
      <c r="R112" s="70">
        <v>0.02</v>
      </c>
      <c r="T112" s="45">
        <f>E112</f>
        <v>1.6236961713518207E-2</v>
      </c>
      <c r="U112" s="45">
        <f>I112</f>
        <v>1.9346826091418984E-2</v>
      </c>
      <c r="V112" s="45">
        <f>M112</f>
        <v>8.3548099112301447E-3</v>
      </c>
      <c r="W112" s="45">
        <f>Q112</f>
        <v>1.9E-2</v>
      </c>
    </row>
    <row r="114" spans="1:23" ht="17.25" customHeight="1">
      <c r="A114" s="23" t="s">
        <v>129</v>
      </c>
      <c r="B114" s="24"/>
      <c r="C114" s="24"/>
      <c r="D114" s="24"/>
      <c r="E114" s="25"/>
      <c r="F114" s="24"/>
      <c r="G114" s="24"/>
      <c r="H114" s="24"/>
      <c r="I114" s="25"/>
      <c r="J114" s="24"/>
      <c r="K114" s="24"/>
      <c r="L114" s="24"/>
      <c r="M114" s="25"/>
      <c r="N114" s="24"/>
      <c r="O114" s="24"/>
      <c r="P114" s="26"/>
      <c r="Q114" s="25"/>
      <c r="R114" s="26"/>
      <c r="S114" s="26"/>
      <c r="T114" s="24"/>
      <c r="U114" s="24"/>
      <c r="V114" s="24"/>
      <c r="W114" s="24"/>
    </row>
    <row r="115" spans="1:23" ht="17.25" customHeight="1">
      <c r="A115" s="39" t="s">
        <v>130</v>
      </c>
      <c r="B115" s="40">
        <f t="shared" ref="B115:R115" si="129">B11</f>
        <v>4326.7090496981946</v>
      </c>
      <c r="C115" s="40">
        <f t="shared" si="129"/>
        <v>22577.618111934535</v>
      </c>
      <c r="D115" s="40">
        <f t="shared" si="129"/>
        <v>21543.591768061404</v>
      </c>
      <c r="E115" s="40">
        <f t="shared" si="129"/>
        <v>21551.675080579033</v>
      </c>
      <c r="F115" s="40">
        <f t="shared" si="129"/>
        <v>22266.48359271009</v>
      </c>
      <c r="G115" s="40">
        <f t="shared" si="129"/>
        <v>24872.017777525005</v>
      </c>
      <c r="H115" s="40">
        <f t="shared" si="129"/>
        <v>27896.178706692004</v>
      </c>
      <c r="I115" s="40">
        <f t="shared" si="129"/>
        <v>32144.294986173307</v>
      </c>
      <c r="J115" s="40">
        <f t="shared" si="129"/>
        <v>34890.811804454635</v>
      </c>
      <c r="K115" s="40">
        <f t="shared" si="129"/>
        <v>37992.294052483769</v>
      </c>
      <c r="L115" s="40">
        <f t="shared" si="129"/>
        <v>42152.840282440346</v>
      </c>
      <c r="M115" s="40">
        <f t="shared" si="129"/>
        <v>46300.587526545984</v>
      </c>
      <c r="N115" s="40">
        <f t="shared" si="129"/>
        <v>48007.26492366763</v>
      </c>
      <c r="O115" s="40">
        <f t="shared" si="129"/>
        <v>50764.490679703777</v>
      </c>
      <c r="P115" s="40">
        <f t="shared" si="129"/>
        <v>53541.672797245104</v>
      </c>
      <c r="Q115" s="40">
        <f t="shared" si="129"/>
        <v>57648.478492524329</v>
      </c>
      <c r="R115" s="40">
        <f t="shared" si="129"/>
        <v>60820.042174559785</v>
      </c>
      <c r="T115" s="40">
        <f>E115</f>
        <v>21551.675080579033</v>
      </c>
      <c r="U115" s="40">
        <f>I115</f>
        <v>32144.294986173307</v>
      </c>
      <c r="V115" s="40">
        <f>M115</f>
        <v>46300.587526545984</v>
      </c>
      <c r="W115" s="40">
        <f>Q115</f>
        <v>57648.478492524329</v>
      </c>
    </row>
    <row r="116" spans="1:23" ht="17.25" customHeight="1">
      <c r="A116" s="15" t="s">
        <v>131</v>
      </c>
      <c r="J116" s="42">
        <v>328</v>
      </c>
      <c r="K116" s="42">
        <v>612</v>
      </c>
      <c r="L116" s="42">
        <v>875</v>
      </c>
      <c r="M116" s="42">
        <v>1598</v>
      </c>
      <c r="N116" s="42">
        <v>2408</v>
      </c>
      <c r="O116" s="42">
        <v>3686</v>
      </c>
      <c r="P116" s="85">
        <v>4958.7466235796492</v>
      </c>
      <c r="Q116" s="85">
        <v>6071</v>
      </c>
      <c r="R116" s="85">
        <v>6828.5</v>
      </c>
      <c r="T116" s="42">
        <f>E116</f>
        <v>0</v>
      </c>
      <c r="U116" s="42">
        <f>I116</f>
        <v>0</v>
      </c>
      <c r="V116" s="42">
        <f>M116</f>
        <v>1598</v>
      </c>
      <c r="W116" s="42">
        <f t="shared" ref="W116:W118" si="130">Q116</f>
        <v>6071</v>
      </c>
    </row>
    <row r="117" spans="1:23" ht="17.25" customHeight="1">
      <c r="A117" s="15" t="s">
        <v>132</v>
      </c>
      <c r="J117" s="42"/>
      <c r="K117" s="42"/>
      <c r="L117" s="42"/>
      <c r="M117" s="42">
        <v>27</v>
      </c>
      <c r="N117" s="42">
        <v>115</v>
      </c>
      <c r="O117" s="42">
        <v>286</v>
      </c>
      <c r="P117" s="85">
        <v>592.96325609839994</v>
      </c>
      <c r="Q117" s="85">
        <v>933</v>
      </c>
      <c r="R117" s="85">
        <v>1356</v>
      </c>
      <c r="T117" s="42">
        <f>E117</f>
        <v>0</v>
      </c>
      <c r="U117" s="42">
        <f>I117</f>
        <v>0</v>
      </c>
      <c r="V117" s="42">
        <f>M117</f>
        <v>27</v>
      </c>
      <c r="W117" s="42">
        <f t="shared" si="130"/>
        <v>933</v>
      </c>
    </row>
    <row r="118" spans="1:23" ht="17.25" customHeight="1">
      <c r="A118" s="134" t="s">
        <v>133</v>
      </c>
      <c r="B118" s="135">
        <f t="shared" ref="B118:N118" si="131">B115+B116+B117</f>
        <v>4326.7090496981946</v>
      </c>
      <c r="C118" s="135">
        <f t="shared" si="131"/>
        <v>22577.618111934535</v>
      </c>
      <c r="D118" s="135">
        <f t="shared" si="131"/>
        <v>21543.591768061404</v>
      </c>
      <c r="E118" s="135">
        <f t="shared" si="131"/>
        <v>21551.675080579033</v>
      </c>
      <c r="F118" s="135">
        <f t="shared" si="131"/>
        <v>22266.48359271009</v>
      </c>
      <c r="G118" s="135">
        <f t="shared" si="131"/>
        <v>24872.017777525005</v>
      </c>
      <c r="H118" s="135">
        <f t="shared" si="131"/>
        <v>27896.178706692004</v>
      </c>
      <c r="I118" s="135">
        <f t="shared" si="131"/>
        <v>32144.294986173307</v>
      </c>
      <c r="J118" s="135">
        <f t="shared" si="131"/>
        <v>35218.811804454635</v>
      </c>
      <c r="K118" s="135">
        <f t="shared" si="131"/>
        <v>38604.294052483769</v>
      </c>
      <c r="L118" s="135">
        <f t="shared" si="131"/>
        <v>43027.840282440346</v>
      </c>
      <c r="M118" s="135">
        <f t="shared" si="131"/>
        <v>47925.587526545984</v>
      </c>
      <c r="N118" s="135">
        <f t="shared" si="131"/>
        <v>50530.26492366763</v>
      </c>
      <c r="O118" s="135">
        <f>O115+O116+O117</f>
        <v>54736.490679703777</v>
      </c>
      <c r="P118" s="135">
        <f>P115+P116+P117</f>
        <v>59093.382676923153</v>
      </c>
      <c r="Q118" s="135">
        <f>Q115+Q116+Q117</f>
        <v>64652.478492524329</v>
      </c>
      <c r="R118" s="135">
        <f>R115+R116+R117</f>
        <v>69004.542174559785</v>
      </c>
      <c r="S118" s="67"/>
      <c r="T118" s="135">
        <f>E118</f>
        <v>21551.675080579033</v>
      </c>
      <c r="U118" s="135">
        <f>I118</f>
        <v>32144.294986173307</v>
      </c>
      <c r="V118" s="135">
        <f>M118</f>
        <v>47925.587526545984</v>
      </c>
      <c r="W118" s="135">
        <f t="shared" si="130"/>
        <v>64652.478492524329</v>
      </c>
    </row>
    <row r="120" spans="1:23" s="43" customFormat="1" ht="17.25" customHeight="1">
      <c r="A120" s="39" t="s">
        <v>134</v>
      </c>
      <c r="B120" s="40">
        <f>B96</f>
        <v>47180.695162760712</v>
      </c>
      <c r="C120" s="40">
        <f t="shared" ref="C120:Q120" si="132">C96</f>
        <v>66985.459222501231</v>
      </c>
      <c r="D120" s="40">
        <f t="shared" si="132"/>
        <v>65792</v>
      </c>
      <c r="E120" s="40">
        <f t="shared" si="132"/>
        <v>65184.800000000003</v>
      </c>
      <c r="F120" s="40">
        <f t="shared" si="132"/>
        <v>64590.483592710087</v>
      </c>
      <c r="G120" s="40">
        <f t="shared" si="132"/>
        <v>63780.017777525005</v>
      </c>
      <c r="H120" s="40">
        <f t="shared" si="132"/>
        <v>64867.436664032837</v>
      </c>
      <c r="I120" s="40">
        <f t="shared" si="132"/>
        <v>63988.925969494674</v>
      </c>
      <c r="J120" s="40">
        <f t="shared" si="132"/>
        <v>63938.022287643544</v>
      </c>
      <c r="K120" s="40">
        <f t="shared" si="132"/>
        <v>66320.6079894703</v>
      </c>
      <c r="L120" s="40">
        <f t="shared" si="132"/>
        <v>66407.646442305559</v>
      </c>
      <c r="M120" s="40">
        <f t="shared" si="132"/>
        <v>67219.095188805892</v>
      </c>
      <c r="N120" s="40">
        <f t="shared" si="132"/>
        <v>68052.755239022401</v>
      </c>
      <c r="O120" s="40">
        <f t="shared" si="132"/>
        <v>70719.600934043221</v>
      </c>
      <c r="P120" s="40">
        <f t="shared" si="132"/>
        <v>72810.213467976471</v>
      </c>
      <c r="Q120" s="40">
        <f t="shared" si="132"/>
        <v>73685.011365073486</v>
      </c>
      <c r="R120" s="40">
        <f t="shared" ref="R120" si="133">R96</f>
        <v>77571.697811478269</v>
      </c>
      <c r="T120" s="40">
        <f>E120</f>
        <v>65184.800000000003</v>
      </c>
      <c r="U120" s="40">
        <f>I120</f>
        <v>63988.925969494674</v>
      </c>
      <c r="V120" s="40">
        <f>M120</f>
        <v>67219.095188805892</v>
      </c>
      <c r="W120" s="40">
        <f>Q120</f>
        <v>73685.011365073486</v>
      </c>
    </row>
    <row r="121" spans="1:23" ht="17.25" customHeight="1">
      <c r="A121" s="15" t="s">
        <v>131</v>
      </c>
      <c r="J121" s="42">
        <f>J116</f>
        <v>328</v>
      </c>
      <c r="K121" s="42">
        <f t="shared" ref="K121:O122" si="134">K116</f>
        <v>612</v>
      </c>
      <c r="L121" s="42">
        <f t="shared" si="134"/>
        <v>875</v>
      </c>
      <c r="M121" s="42">
        <f t="shared" si="134"/>
        <v>1598</v>
      </c>
      <c r="N121" s="42">
        <f t="shared" si="134"/>
        <v>2408</v>
      </c>
      <c r="O121" s="42">
        <f t="shared" si="134"/>
        <v>3686</v>
      </c>
      <c r="P121" s="42">
        <f t="shared" ref="P121:Q121" si="135">P116</f>
        <v>4958.7466235796492</v>
      </c>
      <c r="Q121" s="42">
        <f t="shared" si="135"/>
        <v>6071</v>
      </c>
      <c r="R121" s="42">
        <f t="shared" ref="R121" si="136">R116</f>
        <v>6828.5</v>
      </c>
      <c r="T121" s="42">
        <f>E121</f>
        <v>0</v>
      </c>
      <c r="U121" s="42">
        <f>I121</f>
        <v>0</v>
      </c>
      <c r="V121" s="42">
        <f>M121</f>
        <v>1598</v>
      </c>
      <c r="W121" s="90">
        <f t="shared" ref="W121:W123" si="137">Q121</f>
        <v>6071</v>
      </c>
    </row>
    <row r="122" spans="1:23" ht="17.25" customHeight="1">
      <c r="A122" s="15" t="s">
        <v>132</v>
      </c>
      <c r="J122" s="42">
        <f>J117</f>
        <v>0</v>
      </c>
      <c r="K122" s="42">
        <f t="shared" si="134"/>
        <v>0</v>
      </c>
      <c r="L122" s="42">
        <f t="shared" si="134"/>
        <v>0</v>
      </c>
      <c r="M122" s="42">
        <f t="shared" si="134"/>
        <v>27</v>
      </c>
      <c r="N122" s="42">
        <f t="shared" si="134"/>
        <v>115</v>
      </c>
      <c r="O122" s="42">
        <f t="shared" si="134"/>
        <v>286</v>
      </c>
      <c r="P122" s="42">
        <f t="shared" ref="P122:Q122" si="138">P117</f>
        <v>592.96325609839994</v>
      </c>
      <c r="Q122" s="42">
        <f t="shared" si="138"/>
        <v>933</v>
      </c>
      <c r="R122" s="42">
        <f t="shared" ref="R122" si="139">R117</f>
        <v>1356</v>
      </c>
      <c r="T122" s="42">
        <f>E122</f>
        <v>0</v>
      </c>
      <c r="U122" s="42">
        <f>I122</f>
        <v>0</v>
      </c>
      <c r="V122" s="42">
        <f>M122</f>
        <v>27</v>
      </c>
      <c r="W122" s="90">
        <f t="shared" si="137"/>
        <v>933</v>
      </c>
    </row>
    <row r="123" spans="1:23" s="43" customFormat="1" ht="17.25" customHeight="1">
      <c r="A123" s="134" t="s">
        <v>135</v>
      </c>
      <c r="B123" s="135">
        <f>SUM(B120:B122)</f>
        <v>47180.695162760712</v>
      </c>
      <c r="C123" s="135">
        <f t="shared" ref="C123:Q123" si="140">SUM(C120:C122)</f>
        <v>66985.459222501231</v>
      </c>
      <c r="D123" s="135">
        <f t="shared" si="140"/>
        <v>65792</v>
      </c>
      <c r="E123" s="135">
        <f t="shared" si="140"/>
        <v>65184.800000000003</v>
      </c>
      <c r="F123" s="135">
        <f t="shared" si="140"/>
        <v>64590.483592710087</v>
      </c>
      <c r="G123" s="135">
        <f t="shared" si="140"/>
        <v>63780.017777525005</v>
      </c>
      <c r="H123" s="135">
        <f t="shared" si="140"/>
        <v>64867.436664032837</v>
      </c>
      <c r="I123" s="135">
        <f t="shared" si="140"/>
        <v>63988.925969494674</v>
      </c>
      <c r="J123" s="135">
        <f t="shared" si="140"/>
        <v>64266.022287643544</v>
      </c>
      <c r="K123" s="135">
        <f t="shared" si="140"/>
        <v>66932.6079894703</v>
      </c>
      <c r="L123" s="135">
        <f t="shared" si="140"/>
        <v>67282.646442305559</v>
      </c>
      <c r="M123" s="135">
        <f>SUM(M120:M122)</f>
        <v>68844.095188805892</v>
      </c>
      <c r="N123" s="135">
        <f t="shared" si="140"/>
        <v>70575.755239022401</v>
      </c>
      <c r="O123" s="135">
        <f t="shared" si="140"/>
        <v>74691.600934043221</v>
      </c>
      <c r="P123" s="135">
        <f t="shared" si="140"/>
        <v>78361.92334765452</v>
      </c>
      <c r="Q123" s="135">
        <f t="shared" si="140"/>
        <v>80689.011365073486</v>
      </c>
      <c r="R123" s="135">
        <f t="shared" ref="R123" si="141">SUM(R120:R122)</f>
        <v>85756.197811478269</v>
      </c>
      <c r="S123" s="136"/>
      <c r="T123" s="135">
        <f>E123</f>
        <v>65184.800000000003</v>
      </c>
      <c r="U123" s="135">
        <f>I123</f>
        <v>63988.925969494674</v>
      </c>
      <c r="V123" s="135">
        <f>M123</f>
        <v>68844.095188805892</v>
      </c>
      <c r="W123" s="135">
        <f t="shared" si="137"/>
        <v>80689.011365073486</v>
      </c>
    </row>
    <row r="124" spans="1:23" ht="17.25" customHeight="1"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133"/>
      <c r="N124" s="42"/>
      <c r="O124" s="42"/>
      <c r="R124" s="42"/>
    </row>
    <row r="125" spans="1:23" ht="17.25" customHeight="1">
      <c r="Q125" s="130"/>
      <c r="R125" s="130"/>
    </row>
    <row r="126" spans="1:23" ht="17.25" customHeight="1">
      <c r="J126" s="85"/>
      <c r="M126" s="85"/>
      <c r="N126" s="85"/>
      <c r="Q126" s="85"/>
      <c r="R126" s="85"/>
    </row>
    <row r="127" spans="1:23" ht="17.25" customHeight="1">
      <c r="J127" s="70"/>
      <c r="M127" s="70"/>
      <c r="N127" s="70"/>
      <c r="Q127" s="70"/>
      <c r="R127" s="70"/>
    </row>
    <row r="128" spans="1:23" ht="17.25" customHeight="1">
      <c r="M128" s="42"/>
      <c r="Q128" s="42"/>
      <c r="R128" s="42"/>
    </row>
    <row r="129" spans="13:23" ht="17.25" customHeight="1">
      <c r="M129" s="70"/>
      <c r="Q129" s="70"/>
      <c r="R129" s="70"/>
      <c r="V129" s="70"/>
      <c r="W129" s="70"/>
    </row>
  </sheetData>
  <mergeCells count="5">
    <mergeCell ref="B1:E1"/>
    <mergeCell ref="F1:I1"/>
    <mergeCell ref="J1:M1"/>
    <mergeCell ref="N1:Q1"/>
    <mergeCell ref="T1:W1"/>
  </mergeCells>
  <pageMargins left="0.7" right="0.7" top="0.75" bottom="0.75" header="0.3" footer="0.3"/>
  <pageSetup orientation="portrait" r:id="rId1"/>
  <ignoredErrors>
    <ignoredError sqref="B9:P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E892-D177-4E41-890E-AFAF152F242D}">
  <dimension ref="A1:AK43"/>
  <sheetViews>
    <sheetView zoomScale="70" zoomScaleNormal="70" workbookViewId="0">
      <pane xSplit="1" ySplit="2" topLeftCell="B3" activePane="bottomRight" state="frozen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3" customWidth="1"/>
    <col min="6" max="8" width="9.33203125" style="10" customWidth="1"/>
    <col min="9" max="9" width="9.33203125" style="33" customWidth="1"/>
    <col min="10" max="12" width="9.33203125" style="10" customWidth="1"/>
    <col min="13" max="13" width="9.33203125" style="33" customWidth="1"/>
    <col min="14" max="18" width="9.33203125" style="10" customWidth="1"/>
    <col min="19" max="19" width="8.6640625" style="10"/>
    <col min="20" max="23" width="9.33203125" style="10" customWidth="1"/>
    <col min="24" max="16384" width="8.6640625" style="10"/>
  </cols>
  <sheetData>
    <row r="1" spans="1:37" s="9" customFormat="1" ht="22.5" customHeight="1">
      <c r="A1" s="4"/>
      <c r="B1" s="168" t="s">
        <v>20</v>
      </c>
      <c r="C1" s="168"/>
      <c r="D1" s="168"/>
      <c r="E1" s="169"/>
      <c r="F1" s="170" t="s">
        <v>21</v>
      </c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68"/>
      <c r="R1" s="161" t="s">
        <v>24</v>
      </c>
      <c r="S1" s="35"/>
      <c r="T1" s="168" t="s">
        <v>25</v>
      </c>
      <c r="U1" s="168"/>
      <c r="V1" s="168"/>
      <c r="W1" s="168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34" t="s">
        <v>26</v>
      </c>
      <c r="B2" s="18" t="s">
        <v>27</v>
      </c>
      <c r="C2" s="18" t="s">
        <v>28</v>
      </c>
      <c r="D2" s="18" t="s">
        <v>29</v>
      </c>
      <c r="E2" s="19" t="s">
        <v>30</v>
      </c>
      <c r="F2" s="18" t="s">
        <v>27</v>
      </c>
      <c r="G2" s="18" t="s">
        <v>28</v>
      </c>
      <c r="H2" s="18" t="s">
        <v>29</v>
      </c>
      <c r="I2" s="19" t="s">
        <v>30</v>
      </c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36"/>
      <c r="T2" s="18" t="s">
        <v>20</v>
      </c>
      <c r="U2" s="18" t="s">
        <v>21</v>
      </c>
      <c r="V2" s="18" t="s">
        <v>22</v>
      </c>
      <c r="W2" s="18" t="s">
        <v>23</v>
      </c>
    </row>
    <row r="3" spans="1:37" ht="17.25" customHeight="1">
      <c r="A3" s="20" t="s">
        <v>15</v>
      </c>
      <c r="B3" s="21"/>
      <c r="C3" s="21"/>
      <c r="D3" s="21"/>
      <c r="E3" s="22"/>
      <c r="F3" s="21"/>
      <c r="G3" s="21"/>
      <c r="H3" s="21"/>
      <c r="I3" s="22"/>
      <c r="J3" s="21"/>
      <c r="K3" s="21"/>
      <c r="L3" s="21"/>
      <c r="M3" s="22"/>
      <c r="N3" s="21"/>
      <c r="O3" s="21"/>
      <c r="P3" s="21"/>
      <c r="Q3" s="22"/>
      <c r="R3" s="21"/>
      <c r="S3" s="21"/>
      <c r="T3" s="21"/>
      <c r="U3" s="21"/>
      <c r="V3" s="21"/>
      <c r="W3" s="21"/>
    </row>
    <row r="4" spans="1:37" ht="17.25" customHeight="1">
      <c r="A4" s="27" t="s">
        <v>136</v>
      </c>
      <c r="B4" s="42">
        <v>1539.6799999999998</v>
      </c>
      <c r="C4" s="42">
        <v>1533</v>
      </c>
      <c r="D4" s="42">
        <v>2157.8000000000002</v>
      </c>
      <c r="E4" s="53">
        <v>2292.3000000000002</v>
      </c>
      <c r="F4" s="42">
        <v>2029.9099999999999</v>
      </c>
      <c r="G4" s="42">
        <v>1841.92</v>
      </c>
      <c r="H4" s="42">
        <v>2006.23</v>
      </c>
      <c r="I4" s="53">
        <v>1920.56</v>
      </c>
      <c r="J4" s="42">
        <v>1704.06</v>
      </c>
      <c r="K4" s="42">
        <v>1778.3200000000002</v>
      </c>
      <c r="L4" s="42">
        <v>1930.6599999999999</v>
      </c>
      <c r="M4" s="53">
        <v>1900.85</v>
      </c>
      <c r="N4" s="42">
        <v>1928.5</v>
      </c>
      <c r="O4" s="42">
        <v>2080.4299999999998</v>
      </c>
      <c r="P4" s="42">
        <v>2188.8400000000006</v>
      </c>
      <c r="Q4" s="42">
        <v>2263.6000000000004</v>
      </c>
      <c r="R4" s="42">
        <v>2393.4299999999998</v>
      </c>
      <c r="T4" s="42">
        <f>SUM(B4:E4)</f>
        <v>7522.78</v>
      </c>
      <c r="U4" s="42">
        <f>SUM(F4:I4)</f>
        <v>7798.619999999999</v>
      </c>
      <c r="V4" s="42">
        <f>SUM(J4:M4)</f>
        <v>7313.8899999999994</v>
      </c>
      <c r="W4" s="42">
        <f t="shared" ref="W4:W12" si="0">SUM(N4:Q4)</f>
        <v>8461.3700000000008</v>
      </c>
    </row>
    <row r="5" spans="1:37" ht="17.25" customHeight="1">
      <c r="A5" s="27" t="s">
        <v>137</v>
      </c>
      <c r="B5" s="42">
        <v>13.680000000000001</v>
      </c>
      <c r="C5" s="42">
        <v>16.97</v>
      </c>
      <c r="D5" s="42">
        <v>10.34</v>
      </c>
      <c r="E5" s="53">
        <v>8.3699999999999992</v>
      </c>
      <c r="F5" s="42">
        <v>4.0000000000009098E-2</v>
      </c>
      <c r="G5" s="42">
        <v>0</v>
      </c>
      <c r="H5" s="42">
        <v>0</v>
      </c>
      <c r="I5" s="53">
        <v>91.71</v>
      </c>
      <c r="J5" s="42">
        <v>76.209999999999994</v>
      </c>
      <c r="K5" s="42">
        <v>13.330000000000013</v>
      </c>
      <c r="L5" s="42">
        <v>9.25</v>
      </c>
      <c r="M5" s="53">
        <v>49.1</v>
      </c>
      <c r="N5" s="42">
        <v>0.03</v>
      </c>
      <c r="O5" s="42">
        <v>32.24</v>
      </c>
      <c r="P5" s="42">
        <v>12.119999999999997</v>
      </c>
      <c r="Q5" s="42">
        <v>13.149999999999999</v>
      </c>
      <c r="R5" s="42">
        <v>14.88</v>
      </c>
      <c r="T5" s="42">
        <f t="shared" ref="T5:T35" si="1">SUM(B5:E5)</f>
        <v>49.359999999999992</v>
      </c>
      <c r="U5" s="42">
        <f t="shared" ref="U5:U35" si="2">SUM(F5:I5)</f>
        <v>91.75</v>
      </c>
      <c r="V5" s="42">
        <f t="shared" ref="V5:V35" si="3">SUM(J5:M5)</f>
        <v>147.89000000000001</v>
      </c>
      <c r="W5" s="42">
        <f t="shared" si="0"/>
        <v>57.54</v>
      </c>
    </row>
    <row r="6" spans="1:37" ht="17.25" customHeight="1">
      <c r="A6" s="27" t="s">
        <v>138</v>
      </c>
      <c r="B6" s="42">
        <v>0.39</v>
      </c>
      <c r="C6" s="42">
        <v>0.19</v>
      </c>
      <c r="D6" s="42">
        <v>0.18</v>
      </c>
      <c r="E6" s="53">
        <v>0.42000000000000004</v>
      </c>
      <c r="F6" s="42">
        <v>0.4</v>
      </c>
      <c r="G6" s="42">
        <v>0.1</v>
      </c>
      <c r="H6" s="42">
        <v>2.2200000000000002</v>
      </c>
      <c r="I6" s="53">
        <v>20.3</v>
      </c>
      <c r="J6" s="42">
        <v>20.37</v>
      </c>
      <c r="K6" s="42">
        <v>11.329999999999998</v>
      </c>
      <c r="L6" s="42">
        <v>16.809999999999999</v>
      </c>
      <c r="M6" s="53">
        <v>30.330000000000002</v>
      </c>
      <c r="N6" s="42">
        <v>31.13</v>
      </c>
      <c r="O6" s="42">
        <v>35.44</v>
      </c>
      <c r="P6" s="42">
        <v>30.28</v>
      </c>
      <c r="Q6" s="42">
        <v>32.539999999999992</v>
      </c>
      <c r="R6" s="42">
        <v>31.73</v>
      </c>
      <c r="T6" s="42">
        <f t="shared" si="1"/>
        <v>1.1800000000000002</v>
      </c>
      <c r="U6" s="42">
        <f t="shared" si="2"/>
        <v>23.02</v>
      </c>
      <c r="V6" s="42">
        <f t="shared" si="3"/>
        <v>78.84</v>
      </c>
      <c r="W6" s="42">
        <f t="shared" si="0"/>
        <v>129.38999999999999</v>
      </c>
    </row>
    <row r="7" spans="1:37" ht="17.25" customHeight="1">
      <c r="A7" s="27" t="s">
        <v>139</v>
      </c>
      <c r="B7" s="42">
        <v>36.479999999999997</v>
      </c>
      <c r="C7" s="42">
        <v>19.760000000000002</v>
      </c>
      <c r="D7" s="42">
        <v>37.520000000000003</v>
      </c>
      <c r="E7" s="53">
        <v>41.67</v>
      </c>
      <c r="F7" s="42">
        <v>63.090000000000011</v>
      </c>
      <c r="G7" s="42">
        <v>48.26</v>
      </c>
      <c r="H7" s="42">
        <v>84.48</v>
      </c>
      <c r="I7" s="53">
        <v>95.81</v>
      </c>
      <c r="J7" s="42">
        <v>90.16</v>
      </c>
      <c r="K7" s="42">
        <v>125.19000000000001</v>
      </c>
      <c r="L7" s="42">
        <v>154.58000000000001</v>
      </c>
      <c r="M7" s="53">
        <v>189.79000000000002</v>
      </c>
      <c r="N7" s="42">
        <v>105.89</v>
      </c>
      <c r="O7" s="42">
        <v>101.86999999999999</v>
      </c>
      <c r="P7" s="42">
        <v>107.5</v>
      </c>
      <c r="Q7" s="42">
        <v>124.24000000000001</v>
      </c>
      <c r="R7" s="42">
        <v>114.27</v>
      </c>
      <c r="T7" s="42">
        <f t="shared" si="1"/>
        <v>135.43</v>
      </c>
      <c r="U7" s="42">
        <f t="shared" si="2"/>
        <v>291.64</v>
      </c>
      <c r="V7" s="42">
        <f t="shared" si="3"/>
        <v>559.72</v>
      </c>
      <c r="W7" s="42">
        <f t="shared" si="0"/>
        <v>439.5</v>
      </c>
    </row>
    <row r="8" spans="1:37" ht="17.25" customHeight="1">
      <c r="A8" s="27" t="s">
        <v>140</v>
      </c>
      <c r="B8" s="42">
        <v>26.73</v>
      </c>
      <c r="C8" s="42">
        <v>3.15</v>
      </c>
      <c r="D8" s="42">
        <v>74.67</v>
      </c>
      <c r="E8" s="53">
        <v>-238.4</v>
      </c>
      <c r="F8" s="42">
        <v>63.639999999999965</v>
      </c>
      <c r="G8" s="42">
        <v>-1023.43</v>
      </c>
      <c r="H8" s="42">
        <v>420.4</v>
      </c>
      <c r="I8" s="53">
        <v>-269.36</v>
      </c>
      <c r="J8" s="42">
        <v>889.29</v>
      </c>
      <c r="K8" s="42">
        <v>78.53</v>
      </c>
      <c r="L8" s="42">
        <v>340.9</v>
      </c>
      <c r="M8" s="53">
        <v>-574.74</v>
      </c>
      <c r="N8" s="42">
        <v>0</v>
      </c>
      <c r="O8" s="42">
        <v>0</v>
      </c>
      <c r="P8" s="42">
        <v>0</v>
      </c>
      <c r="Q8" s="42">
        <v>0</v>
      </c>
      <c r="R8" s="42">
        <v>3.42</v>
      </c>
      <c r="T8" s="42">
        <f t="shared" si="1"/>
        <v>-133.85000000000002</v>
      </c>
      <c r="U8" s="42">
        <f t="shared" si="2"/>
        <v>-808.75</v>
      </c>
      <c r="V8" s="42">
        <f t="shared" si="3"/>
        <v>733.97999999999979</v>
      </c>
      <c r="W8" s="42">
        <f t="shared" si="0"/>
        <v>0</v>
      </c>
    </row>
    <row r="9" spans="1:37" ht="17.25" customHeight="1">
      <c r="A9" s="27" t="s">
        <v>141</v>
      </c>
      <c r="B9" s="42">
        <v>4.25</v>
      </c>
      <c r="C9" s="42">
        <v>3.7700000000000005</v>
      </c>
      <c r="D9" s="42">
        <v>4.71</v>
      </c>
      <c r="E9" s="53">
        <v>4.0199999999999996</v>
      </c>
      <c r="F9" s="42">
        <v>4.2</v>
      </c>
      <c r="G9" s="42">
        <v>3.4300000000000006</v>
      </c>
      <c r="H9" s="42">
        <v>0.86999999999999988</v>
      </c>
      <c r="I9" s="53">
        <v>3.3299999999999996</v>
      </c>
      <c r="J9" s="42">
        <v>2.42</v>
      </c>
      <c r="K9" s="42">
        <v>2.4900000000000002</v>
      </c>
      <c r="L9" s="42">
        <v>0.24</v>
      </c>
      <c r="M9" s="53">
        <v>0.3</v>
      </c>
      <c r="N9" s="42">
        <v>3</v>
      </c>
      <c r="O9" s="42">
        <v>0</v>
      </c>
      <c r="P9" s="42">
        <v>1.96</v>
      </c>
      <c r="Q9" s="42">
        <v>10.3</v>
      </c>
      <c r="R9" s="42">
        <v>2.88</v>
      </c>
      <c r="T9" s="42">
        <f t="shared" si="1"/>
        <v>16.75</v>
      </c>
      <c r="U9" s="42">
        <f t="shared" si="2"/>
        <v>11.83</v>
      </c>
      <c r="V9" s="42">
        <f t="shared" si="3"/>
        <v>5.45</v>
      </c>
      <c r="W9" s="42">
        <f t="shared" si="0"/>
        <v>15.260000000000002</v>
      </c>
    </row>
    <row r="10" spans="1:37" ht="17.25" customHeight="1">
      <c r="A10" s="27" t="s">
        <v>142</v>
      </c>
      <c r="B10" s="42">
        <v>0</v>
      </c>
      <c r="C10" s="42">
        <v>0</v>
      </c>
      <c r="D10" s="42">
        <v>0</v>
      </c>
      <c r="E10" s="53">
        <v>0</v>
      </c>
      <c r="F10" s="42">
        <v>0</v>
      </c>
      <c r="G10" s="42">
        <v>0</v>
      </c>
      <c r="H10" s="42">
        <v>717.44</v>
      </c>
      <c r="I10" s="53">
        <v>0</v>
      </c>
      <c r="J10" s="42">
        <v>95.46</v>
      </c>
      <c r="K10" s="42">
        <v>184.17000000000002</v>
      </c>
      <c r="L10" s="42">
        <v>23.20999999999998</v>
      </c>
      <c r="M10" s="53">
        <v>877.66000000000008</v>
      </c>
      <c r="N10" s="42">
        <v>157.95999999999998</v>
      </c>
      <c r="O10" s="42">
        <v>114.92000000000002</v>
      </c>
      <c r="P10" s="42">
        <v>483.9</v>
      </c>
      <c r="Q10" s="42">
        <v>409.72</v>
      </c>
      <c r="R10" s="42">
        <v>82.06</v>
      </c>
      <c r="T10" s="42">
        <f t="shared" si="1"/>
        <v>0</v>
      </c>
      <c r="U10" s="42">
        <f t="shared" si="2"/>
        <v>717.44</v>
      </c>
      <c r="V10" s="42">
        <f t="shared" si="3"/>
        <v>1180.5</v>
      </c>
      <c r="W10" s="42">
        <f t="shared" si="0"/>
        <v>1166.5</v>
      </c>
    </row>
    <row r="11" spans="1:37" s="43" customFormat="1" ht="17.25" customHeight="1">
      <c r="A11" s="28" t="s">
        <v>143</v>
      </c>
      <c r="B11" s="40">
        <f>SUM(B4:B10)</f>
        <v>1621.21</v>
      </c>
      <c r="C11" s="40">
        <f t="shared" ref="C11:R11" si="4">SUM(C4:C10)</f>
        <v>1576.8400000000001</v>
      </c>
      <c r="D11" s="40">
        <f t="shared" si="4"/>
        <v>2285.2200000000003</v>
      </c>
      <c r="E11" s="41">
        <f t="shared" si="4"/>
        <v>2108.38</v>
      </c>
      <c r="F11" s="40">
        <f t="shared" si="4"/>
        <v>2161.2799999999997</v>
      </c>
      <c r="G11" s="40">
        <f t="shared" si="4"/>
        <v>870.28</v>
      </c>
      <c r="H11" s="40">
        <f t="shared" si="4"/>
        <v>3231.64</v>
      </c>
      <c r="I11" s="41">
        <f t="shared" si="4"/>
        <v>1862.35</v>
      </c>
      <c r="J11" s="40">
        <f t="shared" si="4"/>
        <v>2877.9700000000003</v>
      </c>
      <c r="K11" s="40">
        <f t="shared" si="4"/>
        <v>2193.36</v>
      </c>
      <c r="L11" s="40">
        <f t="shared" si="4"/>
        <v>2475.6499999999996</v>
      </c>
      <c r="M11" s="41">
        <f t="shared" si="4"/>
        <v>2473.29</v>
      </c>
      <c r="N11" s="40">
        <f t="shared" si="4"/>
        <v>2226.5100000000002</v>
      </c>
      <c r="O11" s="40">
        <f t="shared" si="4"/>
        <v>2364.8999999999996</v>
      </c>
      <c r="P11" s="40">
        <f t="shared" si="4"/>
        <v>2824.6000000000008</v>
      </c>
      <c r="Q11" s="40">
        <f t="shared" si="4"/>
        <v>2853.5500000000011</v>
      </c>
      <c r="R11" s="40">
        <f t="shared" si="4"/>
        <v>2642.67</v>
      </c>
      <c r="T11" s="40">
        <f>SUM(B11:E11)</f>
        <v>7591.6500000000005</v>
      </c>
      <c r="U11" s="40">
        <f>SUM(F11:I11)</f>
        <v>8125.5499999999993</v>
      </c>
      <c r="V11" s="40">
        <f>SUM(J11:M11)</f>
        <v>10020.27</v>
      </c>
      <c r="W11" s="40">
        <f t="shared" si="0"/>
        <v>10269.560000000001</v>
      </c>
    </row>
    <row r="12" spans="1:37" ht="17.25" customHeight="1">
      <c r="A12" s="27" t="s">
        <v>144</v>
      </c>
      <c r="B12" s="42">
        <v>22.740000000000002</v>
      </c>
      <c r="C12" s="42">
        <v>27.089999999999996</v>
      </c>
      <c r="D12" s="42">
        <v>43.97</v>
      </c>
      <c r="E12" s="53">
        <v>91.59</v>
      </c>
      <c r="F12" s="42">
        <v>23.120000000000026</v>
      </c>
      <c r="G12" s="42">
        <v>62.52</v>
      </c>
      <c r="H12" s="42">
        <v>55.489999999999995</v>
      </c>
      <c r="I12" s="53">
        <v>11.31</v>
      </c>
      <c r="J12" s="42">
        <v>20.82</v>
      </c>
      <c r="K12" s="42">
        <v>11.85</v>
      </c>
      <c r="L12" s="42">
        <v>70.55</v>
      </c>
      <c r="M12" s="53">
        <v>54.870000000000005</v>
      </c>
      <c r="N12" s="42">
        <v>22.58</v>
      </c>
      <c r="O12" s="42">
        <v>87.03</v>
      </c>
      <c r="P12" s="42">
        <v>53.64</v>
      </c>
      <c r="Q12" s="42">
        <v>179.06</v>
      </c>
      <c r="R12" s="42">
        <v>50.86</v>
      </c>
      <c r="T12" s="42">
        <f t="shared" si="1"/>
        <v>185.39</v>
      </c>
      <c r="U12" s="42">
        <f t="shared" si="2"/>
        <v>152.44000000000003</v>
      </c>
      <c r="V12" s="42">
        <f t="shared" si="3"/>
        <v>158.09</v>
      </c>
      <c r="W12" s="42">
        <f t="shared" si="0"/>
        <v>342.31</v>
      </c>
    </row>
    <row r="13" spans="1:37" ht="17.25" customHeight="1">
      <c r="A13" s="27"/>
      <c r="B13" s="42"/>
      <c r="C13" s="42"/>
      <c r="D13" s="42"/>
      <c r="E13" s="53"/>
      <c r="F13" s="42"/>
      <c r="G13" s="42"/>
      <c r="H13" s="42"/>
      <c r="I13" s="53"/>
      <c r="J13" s="42"/>
      <c r="K13" s="42"/>
      <c r="L13" s="42"/>
      <c r="M13" s="53"/>
      <c r="N13" s="42"/>
      <c r="O13" s="42"/>
      <c r="P13" s="42"/>
      <c r="Q13" s="42"/>
      <c r="R13" s="42"/>
      <c r="T13" s="42"/>
      <c r="U13" s="42"/>
      <c r="V13" s="42"/>
      <c r="W13" s="42"/>
    </row>
    <row r="14" spans="1:37" s="43" customFormat="1" ht="17.25" customHeight="1">
      <c r="A14" s="28" t="s">
        <v>145</v>
      </c>
      <c r="B14" s="40">
        <f>B11+B12</f>
        <v>1643.95</v>
      </c>
      <c r="C14" s="40">
        <f t="shared" ref="C14:R14" si="5">C11+C12</f>
        <v>1603.93</v>
      </c>
      <c r="D14" s="40">
        <f t="shared" si="5"/>
        <v>2329.19</v>
      </c>
      <c r="E14" s="41">
        <f t="shared" si="5"/>
        <v>2199.9700000000003</v>
      </c>
      <c r="F14" s="40">
        <f t="shared" si="5"/>
        <v>2184.3999999999996</v>
      </c>
      <c r="G14" s="40">
        <f t="shared" si="5"/>
        <v>932.8</v>
      </c>
      <c r="H14" s="40">
        <f t="shared" si="5"/>
        <v>3287.1299999999997</v>
      </c>
      <c r="I14" s="41">
        <f t="shared" si="5"/>
        <v>1873.6599999999999</v>
      </c>
      <c r="J14" s="40">
        <f t="shared" si="5"/>
        <v>2898.7900000000004</v>
      </c>
      <c r="K14" s="40">
        <f t="shared" si="5"/>
        <v>2205.21</v>
      </c>
      <c r="L14" s="40">
        <f t="shared" si="5"/>
        <v>2546.1999999999998</v>
      </c>
      <c r="M14" s="41">
        <f t="shared" si="5"/>
        <v>2528.16</v>
      </c>
      <c r="N14" s="40">
        <f t="shared" si="5"/>
        <v>2249.09</v>
      </c>
      <c r="O14" s="40">
        <f t="shared" si="5"/>
        <v>2451.9299999999998</v>
      </c>
      <c r="P14" s="40">
        <f t="shared" si="5"/>
        <v>2878.2400000000007</v>
      </c>
      <c r="Q14" s="40">
        <f t="shared" si="5"/>
        <v>3032.610000000001</v>
      </c>
      <c r="R14" s="40">
        <f t="shared" si="5"/>
        <v>2693.53</v>
      </c>
      <c r="T14" s="40">
        <f>SUM(B14:E14)</f>
        <v>7777.04</v>
      </c>
      <c r="U14" s="40">
        <f>SUM(F14:I14)</f>
        <v>8277.99</v>
      </c>
      <c r="V14" s="40">
        <f>SUM(J14:M14)</f>
        <v>10178.36</v>
      </c>
      <c r="W14" s="40">
        <f>SUM(N14:Q14)</f>
        <v>10611.870000000003</v>
      </c>
      <c r="Y14" s="40"/>
    </row>
    <row r="15" spans="1:37" s="43" customFormat="1" ht="17.25" customHeight="1">
      <c r="A15" s="28"/>
      <c r="B15" s="40"/>
      <c r="C15" s="40"/>
      <c r="D15" s="40"/>
      <c r="E15" s="41"/>
      <c r="F15" s="40"/>
      <c r="G15" s="40"/>
      <c r="H15" s="40"/>
      <c r="I15" s="41"/>
      <c r="J15" s="40"/>
      <c r="K15" s="40"/>
      <c r="L15" s="40"/>
      <c r="M15" s="41"/>
      <c r="N15" s="40"/>
      <c r="O15" s="40"/>
      <c r="P15" s="40"/>
      <c r="Q15" s="40"/>
      <c r="R15" s="40"/>
      <c r="T15" s="40"/>
      <c r="U15" s="40"/>
      <c r="V15" s="40"/>
      <c r="W15" s="90"/>
    </row>
    <row r="16" spans="1:37" s="43" customFormat="1" ht="17.25" customHeight="1">
      <c r="A16" s="28" t="s">
        <v>146</v>
      </c>
      <c r="B16" s="40"/>
      <c r="C16" s="40"/>
      <c r="D16" s="40"/>
      <c r="E16" s="41"/>
      <c r="F16" s="40"/>
      <c r="G16" s="40"/>
      <c r="H16" s="40"/>
      <c r="I16" s="41"/>
      <c r="J16" s="40"/>
      <c r="K16" s="40"/>
      <c r="L16" s="40"/>
      <c r="M16" s="41"/>
      <c r="N16" s="40"/>
      <c r="O16" s="40"/>
      <c r="P16" s="40"/>
      <c r="Q16" s="40"/>
      <c r="R16" s="40"/>
      <c r="T16" s="40"/>
      <c r="U16" s="40"/>
      <c r="V16" s="40"/>
      <c r="W16" s="90"/>
    </row>
    <row r="17" spans="1:23" ht="17.25" customHeight="1">
      <c r="A17" s="27" t="s">
        <v>147</v>
      </c>
      <c r="B17" s="42">
        <v>937.31000000000006</v>
      </c>
      <c r="C17" s="42">
        <v>911.01</v>
      </c>
      <c r="D17" s="42">
        <v>1219.97</v>
      </c>
      <c r="E17" s="53">
        <v>1156.8</v>
      </c>
      <c r="F17" s="42">
        <v>1043.6399999999999</v>
      </c>
      <c r="G17" s="42">
        <v>1000.47</v>
      </c>
      <c r="H17" s="42">
        <v>959.33000000000015</v>
      </c>
      <c r="I17" s="53">
        <v>990.87999999999988</v>
      </c>
      <c r="J17" s="42">
        <v>1042.44</v>
      </c>
      <c r="K17" s="42">
        <v>1038.9000000000001</v>
      </c>
      <c r="L17" s="42">
        <v>1102.56</v>
      </c>
      <c r="M17" s="53">
        <v>1167.05</v>
      </c>
      <c r="N17" s="42">
        <v>1196.1500000000001</v>
      </c>
      <c r="O17" s="42">
        <v>1305</v>
      </c>
      <c r="P17" s="42">
        <v>1364.04</v>
      </c>
      <c r="Q17" s="42">
        <v>1416.69</v>
      </c>
      <c r="R17" s="42">
        <v>1491.71</v>
      </c>
      <c r="T17" s="42">
        <f t="shared" si="1"/>
        <v>4225.09</v>
      </c>
      <c r="U17" s="42">
        <f t="shared" si="2"/>
        <v>3994.3199999999997</v>
      </c>
      <c r="V17" s="42">
        <f t="shared" si="3"/>
        <v>4350.95</v>
      </c>
      <c r="W17" s="90">
        <f t="shared" ref="W17:W39" si="6">SUM(N17:Q17)</f>
        <v>5281.88</v>
      </c>
    </row>
    <row r="18" spans="1:23" ht="17.25" customHeight="1">
      <c r="A18" s="27" t="s">
        <v>148</v>
      </c>
      <c r="B18" s="42">
        <v>5.8400000000000007</v>
      </c>
      <c r="C18" s="42">
        <v>3</v>
      </c>
      <c r="D18" s="42">
        <v>29.360000000000003</v>
      </c>
      <c r="E18" s="53">
        <v>18.43</v>
      </c>
      <c r="F18" s="42">
        <v>7.7600000000000025</v>
      </c>
      <c r="G18" s="42">
        <v>12.47</v>
      </c>
      <c r="H18" s="42">
        <v>14</v>
      </c>
      <c r="I18" s="53">
        <v>12.63</v>
      </c>
      <c r="J18" s="42">
        <v>1.45</v>
      </c>
      <c r="K18" s="42">
        <v>11.13</v>
      </c>
      <c r="L18" s="42">
        <v>15.23</v>
      </c>
      <c r="M18" s="53">
        <v>21.68</v>
      </c>
      <c r="N18" s="42">
        <v>8.5399999999999991</v>
      </c>
      <c r="O18" s="42">
        <v>12.400000000000002</v>
      </c>
      <c r="P18" s="42">
        <v>13.859999999999996</v>
      </c>
      <c r="Q18" s="42">
        <v>0.71000000000000085</v>
      </c>
      <c r="R18" s="42">
        <v>2.27</v>
      </c>
      <c r="T18" s="42">
        <f t="shared" si="1"/>
        <v>56.63</v>
      </c>
      <c r="U18" s="42">
        <f t="shared" si="2"/>
        <v>46.860000000000007</v>
      </c>
      <c r="V18" s="42">
        <f t="shared" si="3"/>
        <v>49.49</v>
      </c>
      <c r="W18" s="90">
        <f t="shared" si="6"/>
        <v>35.51</v>
      </c>
    </row>
    <row r="19" spans="1:23" ht="17.25" customHeight="1">
      <c r="A19" s="27" t="s">
        <v>149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225.59</v>
      </c>
      <c r="O19" s="42">
        <v>-26.689999999999998</v>
      </c>
      <c r="P19" s="42">
        <v>266.07000000000005</v>
      </c>
      <c r="Q19" s="42">
        <v>-54.520000000000039</v>
      </c>
      <c r="R19" s="42">
        <v>0</v>
      </c>
      <c r="T19" s="42">
        <f t="shared" si="1"/>
        <v>0</v>
      </c>
      <c r="U19" s="42">
        <f t="shared" si="2"/>
        <v>0</v>
      </c>
      <c r="V19" s="42">
        <f t="shared" si="3"/>
        <v>0</v>
      </c>
      <c r="W19" s="90">
        <f t="shared" si="6"/>
        <v>410.45</v>
      </c>
    </row>
    <row r="20" spans="1:23" ht="17.25" customHeight="1">
      <c r="A20" s="27" t="s">
        <v>150</v>
      </c>
      <c r="B20" s="42">
        <v>0</v>
      </c>
      <c r="C20" s="42">
        <v>0</v>
      </c>
      <c r="D20" s="42">
        <v>0</v>
      </c>
      <c r="E20" s="53">
        <v>22.06</v>
      </c>
      <c r="F20" s="42">
        <v>51.489999999999419</v>
      </c>
      <c r="G20" s="42">
        <v>876.58000000000015</v>
      </c>
      <c r="H20" s="42">
        <v>809.19</v>
      </c>
      <c r="I20" s="53">
        <v>2904.91</v>
      </c>
      <c r="J20" s="42">
        <v>1460.95</v>
      </c>
      <c r="K20" s="42">
        <v>683.12</v>
      </c>
      <c r="L20" s="42">
        <v>452.61</v>
      </c>
      <c r="M20" s="53">
        <v>1547.95</v>
      </c>
      <c r="N20" s="42">
        <v>363.09</v>
      </c>
      <c r="O20" s="42">
        <v>197.79000000000002</v>
      </c>
      <c r="P20" s="42">
        <v>436.19000000000005</v>
      </c>
      <c r="Q20" s="42">
        <v>1945.83</v>
      </c>
      <c r="R20" s="42">
        <v>391.47</v>
      </c>
      <c r="T20" s="42">
        <f t="shared" si="1"/>
        <v>22.06</v>
      </c>
      <c r="U20" s="42">
        <f t="shared" si="2"/>
        <v>4642.17</v>
      </c>
      <c r="V20" s="42">
        <f t="shared" si="3"/>
        <v>4144.63</v>
      </c>
      <c r="W20" s="90">
        <f t="shared" si="6"/>
        <v>2942.9</v>
      </c>
    </row>
    <row r="21" spans="1:23" ht="17.25" customHeight="1">
      <c r="A21" s="27" t="s">
        <v>151</v>
      </c>
      <c r="B21" s="42">
        <v>-49.310000000000016</v>
      </c>
      <c r="C21" s="42">
        <v>-65.13</v>
      </c>
      <c r="D21" s="42">
        <v>-22.35</v>
      </c>
      <c r="E21" s="53">
        <v>810.8</v>
      </c>
      <c r="F21" s="42">
        <v>102.34999999999987</v>
      </c>
      <c r="G21" s="42">
        <v>1356.68</v>
      </c>
      <c r="H21" s="42">
        <v>886.55999999999983</v>
      </c>
      <c r="I21" s="53">
        <v>-2501.4499999999998</v>
      </c>
      <c r="J21" s="42">
        <v>-1172.98</v>
      </c>
      <c r="K21" s="42">
        <v>-244.64000000000001</v>
      </c>
      <c r="L21" s="42">
        <v>146.91</v>
      </c>
      <c r="M21" s="53">
        <v>537.28</v>
      </c>
      <c r="N21" s="42">
        <v>-487.98</v>
      </c>
      <c r="O21" s="42">
        <v>66.5</v>
      </c>
      <c r="P21" s="42">
        <v>-74.45999999999998</v>
      </c>
      <c r="Q21" s="42">
        <v>-1085.47</v>
      </c>
      <c r="R21" s="42">
        <v>-226.83</v>
      </c>
      <c r="T21" s="42">
        <f t="shared" si="1"/>
        <v>674.01</v>
      </c>
      <c r="U21" s="42">
        <f t="shared" si="2"/>
        <v>-155.86000000000013</v>
      </c>
      <c r="V21" s="42">
        <f t="shared" si="3"/>
        <v>-733.43000000000006</v>
      </c>
      <c r="W21" s="90">
        <f t="shared" si="6"/>
        <v>-1581.41</v>
      </c>
    </row>
    <row r="22" spans="1:23" ht="17.25" customHeight="1">
      <c r="A22" s="27" t="s">
        <v>152</v>
      </c>
      <c r="B22" s="42">
        <v>100.72</v>
      </c>
      <c r="C22" s="42">
        <v>95.63</v>
      </c>
      <c r="D22" s="42">
        <v>114.51000000000002</v>
      </c>
      <c r="E22" s="53">
        <v>201.78</v>
      </c>
      <c r="F22" s="42">
        <v>201.91000000000003</v>
      </c>
      <c r="G22" s="42">
        <v>187.37</v>
      </c>
      <c r="H22" s="42">
        <v>260.83999999999997</v>
      </c>
      <c r="I22" s="53">
        <v>279.93</v>
      </c>
      <c r="J22" s="42">
        <v>301.02</v>
      </c>
      <c r="K22" s="42">
        <v>359.44000000000005</v>
      </c>
      <c r="L22" s="42">
        <v>355.65999999999997</v>
      </c>
      <c r="M22" s="53">
        <v>334.53000000000003</v>
      </c>
      <c r="N22" s="42">
        <v>379.5</v>
      </c>
      <c r="O22" s="42">
        <v>413.03</v>
      </c>
      <c r="P22" s="42">
        <v>424.61000000000013</v>
      </c>
      <c r="Q22" s="42">
        <v>404.5</v>
      </c>
      <c r="R22" s="42">
        <v>450.84</v>
      </c>
      <c r="T22" s="42">
        <f t="shared" si="1"/>
        <v>512.64</v>
      </c>
      <c r="U22" s="42">
        <f t="shared" si="2"/>
        <v>930.05</v>
      </c>
      <c r="V22" s="42">
        <f t="shared" si="3"/>
        <v>1350.65</v>
      </c>
      <c r="W22" s="90">
        <f t="shared" si="6"/>
        <v>1621.64</v>
      </c>
    </row>
    <row r="23" spans="1:23" ht="17.25" customHeight="1">
      <c r="A23" s="27" t="s">
        <v>153</v>
      </c>
      <c r="B23" s="42">
        <v>11.979999999999999</v>
      </c>
      <c r="C23" s="42">
        <v>14.01</v>
      </c>
      <c r="D23" s="42">
        <v>26.329999999999995</v>
      </c>
      <c r="E23" s="53">
        <v>21.96</v>
      </c>
      <c r="F23" s="42">
        <v>24.529999999999994</v>
      </c>
      <c r="G23" s="42">
        <v>27.410000000000004</v>
      </c>
      <c r="H23" s="42">
        <v>30.339999999999996</v>
      </c>
      <c r="I23" s="53">
        <v>40.6</v>
      </c>
      <c r="J23" s="42">
        <v>37.200000000000003</v>
      </c>
      <c r="K23" s="42">
        <v>38.269999999999996</v>
      </c>
      <c r="L23" s="42">
        <v>41.38</v>
      </c>
      <c r="M23" s="53">
        <v>712.11</v>
      </c>
      <c r="N23" s="42">
        <v>51.02</v>
      </c>
      <c r="O23" s="42">
        <v>55.43</v>
      </c>
      <c r="P23" s="42">
        <v>54.11999999999999</v>
      </c>
      <c r="Q23" s="42">
        <v>53.120000000000005</v>
      </c>
      <c r="R23" s="42">
        <v>57.1</v>
      </c>
      <c r="S23" s="42"/>
      <c r="T23" s="42">
        <f t="shared" si="1"/>
        <v>74.28</v>
      </c>
      <c r="U23" s="42">
        <f t="shared" si="2"/>
        <v>122.88</v>
      </c>
      <c r="V23" s="42">
        <f t="shared" si="3"/>
        <v>828.96</v>
      </c>
      <c r="W23" s="90">
        <f t="shared" si="6"/>
        <v>213.69</v>
      </c>
    </row>
    <row r="24" spans="1:23" ht="17.25" customHeight="1">
      <c r="A24" s="27" t="s">
        <v>56</v>
      </c>
      <c r="B24" s="42">
        <v>96.740000000000009</v>
      </c>
      <c r="C24" s="42">
        <v>99.8</v>
      </c>
      <c r="D24" s="42">
        <v>169.09</v>
      </c>
      <c r="E24" s="53">
        <v>219.2</v>
      </c>
      <c r="F24" s="42">
        <v>215.1</v>
      </c>
      <c r="G24" s="42">
        <v>326.35000000000002</v>
      </c>
      <c r="H24" s="42">
        <v>267.5</v>
      </c>
      <c r="I24" s="53">
        <v>352.96</v>
      </c>
      <c r="J24" s="42">
        <v>567.83999999999992</v>
      </c>
      <c r="K24" s="42">
        <v>266.39999999999998</v>
      </c>
      <c r="L24" s="42">
        <v>299.95999999999998</v>
      </c>
      <c r="M24" s="53">
        <v>398.44</v>
      </c>
      <c r="N24" s="42">
        <v>272.83999999999997</v>
      </c>
      <c r="O24" s="42">
        <v>272.52000000000004</v>
      </c>
      <c r="P24" s="42">
        <v>307.64</v>
      </c>
      <c r="Q24" s="42">
        <v>325.8599999999999</v>
      </c>
      <c r="R24" s="42">
        <v>304.3</v>
      </c>
      <c r="T24" s="42">
        <f t="shared" si="1"/>
        <v>584.82999999999993</v>
      </c>
      <c r="U24" s="42">
        <f t="shared" si="2"/>
        <v>1161.9100000000001</v>
      </c>
      <c r="V24" s="42">
        <f t="shared" si="3"/>
        <v>1532.6399999999999</v>
      </c>
      <c r="W24" s="90">
        <f t="shared" si="6"/>
        <v>1178.8599999999999</v>
      </c>
    </row>
    <row r="25" spans="1:23" s="43" customFormat="1" ht="17.25" customHeight="1">
      <c r="A25" s="28" t="s">
        <v>154</v>
      </c>
      <c r="B25" s="40">
        <f>SUM(B17:B24)</f>
        <v>1103.2800000000002</v>
      </c>
      <c r="C25" s="40">
        <f t="shared" ref="C25:R25" si="7">SUM(C17:C24)</f>
        <v>1058.32</v>
      </c>
      <c r="D25" s="40">
        <f t="shared" si="7"/>
        <v>1536.9099999999999</v>
      </c>
      <c r="E25" s="41">
        <f t="shared" si="7"/>
        <v>2451.0299999999997</v>
      </c>
      <c r="F25" s="40">
        <f t="shared" si="7"/>
        <v>1646.7799999999991</v>
      </c>
      <c r="G25" s="40">
        <f t="shared" si="7"/>
        <v>3787.33</v>
      </c>
      <c r="H25" s="40">
        <f t="shared" si="7"/>
        <v>3227.76</v>
      </c>
      <c r="I25" s="41">
        <f t="shared" si="7"/>
        <v>2080.4599999999996</v>
      </c>
      <c r="J25" s="40">
        <f t="shared" si="7"/>
        <v>2237.92</v>
      </c>
      <c r="K25" s="40">
        <f t="shared" si="7"/>
        <v>2152.62</v>
      </c>
      <c r="L25" s="40">
        <f t="shared" si="7"/>
        <v>2414.3100000000004</v>
      </c>
      <c r="M25" s="41">
        <f t="shared" si="7"/>
        <v>4719.04</v>
      </c>
      <c r="N25" s="40">
        <f t="shared" si="7"/>
        <v>2008.7499999999998</v>
      </c>
      <c r="O25" s="40">
        <f t="shared" si="7"/>
        <v>2295.98</v>
      </c>
      <c r="P25" s="40">
        <f t="shared" si="7"/>
        <v>2792.0699999999997</v>
      </c>
      <c r="Q25" s="40">
        <f t="shared" si="7"/>
        <v>3006.7199999999993</v>
      </c>
      <c r="R25" s="40">
        <f t="shared" si="7"/>
        <v>2470.86</v>
      </c>
      <c r="T25" s="40">
        <f>SUM(B25:E25)</f>
        <v>6149.54</v>
      </c>
      <c r="U25" s="40">
        <f>SUM(F25:I25)</f>
        <v>10742.329999999998</v>
      </c>
      <c r="V25" s="40">
        <f>SUM(J25:M25)</f>
        <v>11523.89</v>
      </c>
      <c r="W25" s="40">
        <f t="shared" si="6"/>
        <v>10103.519999999999</v>
      </c>
    </row>
    <row r="26" spans="1:23" s="43" customFormat="1" ht="17.25" customHeight="1">
      <c r="A26" s="28"/>
      <c r="B26" s="40"/>
      <c r="C26" s="40"/>
      <c r="D26" s="40"/>
      <c r="E26" s="41"/>
      <c r="F26" s="40"/>
      <c r="G26" s="40"/>
      <c r="H26" s="40"/>
      <c r="I26" s="41"/>
      <c r="J26" s="40"/>
      <c r="K26" s="40"/>
      <c r="L26" s="40"/>
      <c r="M26" s="41"/>
      <c r="N26" s="40"/>
      <c r="O26" s="40"/>
      <c r="P26" s="40"/>
      <c r="Q26" s="40"/>
      <c r="R26" s="40"/>
      <c r="T26" s="40"/>
      <c r="U26" s="40"/>
      <c r="V26" s="40"/>
      <c r="W26" s="90">
        <f t="shared" si="6"/>
        <v>0</v>
      </c>
    </row>
    <row r="27" spans="1:23" s="43" customFormat="1" ht="17.25" customHeight="1">
      <c r="A27" s="77" t="s">
        <v>155</v>
      </c>
      <c r="B27" s="40">
        <f>B14-B25</f>
        <v>540.66999999999985</v>
      </c>
      <c r="C27" s="40">
        <f t="shared" ref="C27:Q27" si="8">C14-C25</f>
        <v>545.61000000000013</v>
      </c>
      <c r="D27" s="40">
        <f t="shared" si="8"/>
        <v>792.2800000000002</v>
      </c>
      <c r="E27" s="41">
        <f t="shared" si="8"/>
        <v>-251.05999999999949</v>
      </c>
      <c r="F27" s="40">
        <f t="shared" si="8"/>
        <v>537.62000000000057</v>
      </c>
      <c r="G27" s="40">
        <f t="shared" si="8"/>
        <v>-2854.5299999999997</v>
      </c>
      <c r="H27" s="40">
        <f t="shared" si="8"/>
        <v>59.369999999999436</v>
      </c>
      <c r="I27" s="41">
        <f t="shared" si="8"/>
        <v>-206.79999999999973</v>
      </c>
      <c r="J27" s="40">
        <f t="shared" si="8"/>
        <v>660.87000000000035</v>
      </c>
      <c r="K27" s="40">
        <f t="shared" si="8"/>
        <v>52.590000000000146</v>
      </c>
      <c r="L27" s="40">
        <f t="shared" si="8"/>
        <v>131.88999999999942</v>
      </c>
      <c r="M27" s="41">
        <f t="shared" si="8"/>
        <v>-2190.88</v>
      </c>
      <c r="N27" s="40">
        <f t="shared" si="8"/>
        <v>240.34000000000037</v>
      </c>
      <c r="O27" s="40">
        <f t="shared" si="8"/>
        <v>155.94999999999982</v>
      </c>
      <c r="P27" s="40">
        <f t="shared" si="8"/>
        <v>86.170000000000982</v>
      </c>
      <c r="Q27" s="40">
        <f t="shared" si="8"/>
        <v>25.890000000001692</v>
      </c>
      <c r="R27" s="40">
        <f>R14-R25</f>
        <v>222.67000000000007</v>
      </c>
      <c r="T27" s="40">
        <f>SUM(B27:E27)</f>
        <v>1627.5000000000007</v>
      </c>
      <c r="U27" s="40">
        <f>SUM(F27:I27)</f>
        <v>-2464.3399999999992</v>
      </c>
      <c r="V27" s="40">
        <f>SUM(J27:M27)</f>
        <v>-1345.5300000000002</v>
      </c>
      <c r="W27" s="40">
        <f t="shared" si="6"/>
        <v>508.35000000000286</v>
      </c>
    </row>
    <row r="28" spans="1:23" ht="17.25" customHeight="1">
      <c r="A28" s="27" t="s">
        <v>156</v>
      </c>
      <c r="B28" s="42">
        <v>150.86999999999998</v>
      </c>
      <c r="C28" s="42">
        <v>100.19</v>
      </c>
      <c r="D28" s="42">
        <v>173.91</v>
      </c>
      <c r="E28" s="53">
        <v>168.88</v>
      </c>
      <c r="F28" s="42">
        <v>149.30000000000001</v>
      </c>
      <c r="G28" s="42">
        <v>172.09</v>
      </c>
      <c r="H28" s="42">
        <v>54.11</v>
      </c>
      <c r="I28" s="53">
        <v>13.11</v>
      </c>
      <c r="J28" s="42">
        <v>21.06</v>
      </c>
      <c r="K28" s="42">
        <v>70.679999999999993</v>
      </c>
      <c r="L28" s="42">
        <v>72.81</v>
      </c>
      <c r="M28" s="53">
        <v>-10.82</v>
      </c>
      <c r="N28" s="42">
        <v>7.59</v>
      </c>
      <c r="O28" s="42">
        <v>34.25</v>
      </c>
      <c r="P28" s="42">
        <v>4.519999999999996</v>
      </c>
      <c r="Q28" s="42">
        <v>90.27</v>
      </c>
      <c r="R28" s="42">
        <v>78.36</v>
      </c>
      <c r="T28" s="42">
        <f t="shared" si="1"/>
        <v>593.84999999999991</v>
      </c>
      <c r="U28" s="42">
        <f t="shared" si="2"/>
        <v>388.61</v>
      </c>
      <c r="V28" s="42">
        <f t="shared" si="3"/>
        <v>153.73000000000002</v>
      </c>
      <c r="W28" s="90">
        <f t="shared" si="6"/>
        <v>136.63</v>
      </c>
    </row>
    <row r="29" spans="1:23" s="43" customFormat="1" ht="17.25" customHeight="1">
      <c r="A29" s="77" t="s">
        <v>157</v>
      </c>
      <c r="B29" s="40">
        <f>B27+B28</f>
        <v>691.53999999999985</v>
      </c>
      <c r="C29" s="40">
        <f t="shared" ref="C29:O29" si="9">C27+C28</f>
        <v>645.80000000000018</v>
      </c>
      <c r="D29" s="40">
        <f t="shared" si="9"/>
        <v>966.19000000000017</v>
      </c>
      <c r="E29" s="41">
        <f t="shared" si="9"/>
        <v>-82.179999999999495</v>
      </c>
      <c r="F29" s="40">
        <f t="shared" si="9"/>
        <v>686.92000000000053</v>
      </c>
      <c r="G29" s="40">
        <f t="shared" si="9"/>
        <v>-2682.4399999999996</v>
      </c>
      <c r="H29" s="40">
        <f t="shared" si="9"/>
        <v>113.47999999999944</v>
      </c>
      <c r="I29" s="41">
        <f t="shared" si="9"/>
        <v>-193.68999999999971</v>
      </c>
      <c r="J29" s="40">
        <f t="shared" si="9"/>
        <v>681.93000000000029</v>
      </c>
      <c r="K29" s="40">
        <f t="shared" si="9"/>
        <v>123.27000000000014</v>
      </c>
      <c r="L29" s="40">
        <f t="shared" si="9"/>
        <v>204.69999999999942</v>
      </c>
      <c r="M29" s="41">
        <f t="shared" si="9"/>
        <v>-2201.7000000000003</v>
      </c>
      <c r="N29" s="40">
        <f t="shared" si="9"/>
        <v>247.93000000000038</v>
      </c>
      <c r="O29" s="40">
        <f t="shared" si="9"/>
        <v>190.19999999999982</v>
      </c>
      <c r="P29" s="40">
        <f>P27+P28</f>
        <v>90.690000000000978</v>
      </c>
      <c r="Q29" s="40">
        <f>Q27+Q28</f>
        <v>116.16000000000169</v>
      </c>
      <c r="R29" s="40">
        <f>R27+R28</f>
        <v>301.03000000000009</v>
      </c>
      <c r="T29" s="42">
        <f>SUM(B29:E29)</f>
        <v>2221.3500000000008</v>
      </c>
      <c r="U29" s="42">
        <f>SUM(F29:I29)</f>
        <v>-2075.7299999999996</v>
      </c>
      <c r="V29" s="42">
        <f>SUM(J29:M29)</f>
        <v>-1191.8000000000004</v>
      </c>
      <c r="W29" s="90">
        <f t="shared" si="6"/>
        <v>644.98000000000286</v>
      </c>
    </row>
    <row r="30" spans="1:23" ht="17.25" customHeight="1">
      <c r="A30" s="27" t="s">
        <v>158</v>
      </c>
      <c r="B30" s="42">
        <v>0</v>
      </c>
      <c r="C30" s="42">
        <v>-152.91999999999999</v>
      </c>
      <c r="D30" s="42">
        <v>0</v>
      </c>
      <c r="E30" s="53">
        <v>0</v>
      </c>
      <c r="F30" s="42">
        <v>7523.5899999999992</v>
      </c>
      <c r="G30" s="42">
        <v>452.3</v>
      </c>
      <c r="H30" s="42">
        <v>0</v>
      </c>
      <c r="I30" s="53">
        <v>0</v>
      </c>
      <c r="J30" s="42">
        <v>0</v>
      </c>
      <c r="K30" s="42">
        <v>-64.34</v>
      </c>
      <c r="L30" s="42">
        <v>-3539.8</v>
      </c>
      <c r="M30" s="53">
        <v>1517.55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T30" s="42">
        <f t="shared" si="1"/>
        <v>-152.91999999999999</v>
      </c>
      <c r="U30" s="42">
        <f t="shared" si="2"/>
        <v>7975.8899999999994</v>
      </c>
      <c r="V30" s="42">
        <f t="shared" si="3"/>
        <v>-2086.59</v>
      </c>
      <c r="W30" s="90">
        <f t="shared" si="6"/>
        <v>0</v>
      </c>
    </row>
    <row r="31" spans="1:23" s="43" customFormat="1" ht="17.25" customHeight="1">
      <c r="A31" s="28" t="s">
        <v>159</v>
      </c>
      <c r="B31" s="40">
        <f>B29+B30</f>
        <v>691.53999999999985</v>
      </c>
      <c r="C31" s="40">
        <f t="shared" ref="C31:Q31" si="10">C29+C30</f>
        <v>492.88000000000022</v>
      </c>
      <c r="D31" s="40">
        <f t="shared" si="10"/>
        <v>966.19000000000017</v>
      </c>
      <c r="E31" s="41">
        <f t="shared" si="10"/>
        <v>-82.179999999999495</v>
      </c>
      <c r="F31" s="40">
        <f t="shared" si="10"/>
        <v>8210.51</v>
      </c>
      <c r="G31" s="40">
        <f t="shared" si="10"/>
        <v>-2230.1399999999994</v>
      </c>
      <c r="H31" s="40">
        <f t="shared" si="10"/>
        <v>113.47999999999944</v>
      </c>
      <c r="I31" s="41">
        <f t="shared" si="10"/>
        <v>-193.68999999999971</v>
      </c>
      <c r="J31" s="40">
        <f t="shared" si="10"/>
        <v>681.93000000000029</v>
      </c>
      <c r="K31" s="40">
        <f t="shared" si="10"/>
        <v>58.930000000000135</v>
      </c>
      <c r="L31" s="40">
        <f t="shared" si="10"/>
        <v>-3335.1000000000008</v>
      </c>
      <c r="M31" s="41">
        <f t="shared" si="10"/>
        <v>-684.15000000000032</v>
      </c>
      <c r="N31" s="40">
        <f t="shared" si="10"/>
        <v>247.93000000000038</v>
      </c>
      <c r="O31" s="40">
        <f t="shared" si="10"/>
        <v>190.19999999999982</v>
      </c>
      <c r="P31" s="40">
        <f t="shared" si="10"/>
        <v>90.690000000000978</v>
      </c>
      <c r="Q31" s="40">
        <f t="shared" si="10"/>
        <v>116.16000000000169</v>
      </c>
      <c r="R31" s="40">
        <f t="shared" ref="R31" si="11">R29+R30</f>
        <v>301.03000000000009</v>
      </c>
      <c r="T31" s="40">
        <f>SUM(B31:E31)</f>
        <v>2068.4300000000007</v>
      </c>
      <c r="U31" s="40">
        <f>SUM(F31:I31)</f>
        <v>5900.1600000000008</v>
      </c>
      <c r="V31" s="40">
        <f>SUM(J31:M31)</f>
        <v>-3278.3900000000003</v>
      </c>
      <c r="W31" s="40">
        <f t="shared" si="6"/>
        <v>644.98000000000286</v>
      </c>
    </row>
    <row r="32" spans="1:23" s="43" customFormat="1" ht="17.25" customHeight="1">
      <c r="A32" s="28"/>
      <c r="B32" s="40"/>
      <c r="C32" s="40"/>
      <c r="D32" s="40"/>
      <c r="E32" s="41"/>
      <c r="F32" s="40"/>
      <c r="G32" s="40"/>
      <c r="H32" s="40"/>
      <c r="I32" s="41"/>
      <c r="J32" s="40"/>
      <c r="K32" s="40"/>
      <c r="L32" s="40"/>
      <c r="M32" s="41"/>
      <c r="N32" s="40"/>
      <c r="O32" s="40"/>
      <c r="P32" s="40"/>
      <c r="Q32" s="40"/>
      <c r="R32" s="40"/>
      <c r="T32" s="40"/>
      <c r="U32" s="40"/>
      <c r="V32" s="40"/>
      <c r="W32" s="90">
        <f t="shared" si="6"/>
        <v>0</v>
      </c>
    </row>
    <row r="33" spans="1:25" ht="17.25" customHeight="1">
      <c r="A33" s="27" t="s">
        <v>160</v>
      </c>
      <c r="B33" s="42">
        <v>166.64000000000001</v>
      </c>
      <c r="C33" s="42">
        <v>66.709999999999994</v>
      </c>
      <c r="D33" s="42">
        <v>281.77</v>
      </c>
      <c r="E33" s="53">
        <v>227.4</v>
      </c>
      <c r="F33" s="42">
        <v>139.93</v>
      </c>
      <c r="G33" s="42">
        <v>205.02000000000004</v>
      </c>
      <c r="H33" s="42">
        <v>-144.52000000000001</v>
      </c>
      <c r="I33" s="53">
        <v>-197.74</v>
      </c>
      <c r="J33" s="42">
        <v>75.239999999999995</v>
      </c>
      <c r="K33" s="42">
        <v>-42.47</v>
      </c>
      <c r="L33" s="42">
        <v>-26.110000000000003</v>
      </c>
      <c r="M33" s="53">
        <v>48.019999999999996</v>
      </c>
      <c r="N33" s="42">
        <v>0.71</v>
      </c>
      <c r="O33" s="42">
        <v>47.11</v>
      </c>
      <c r="P33" s="42">
        <v>-33.89</v>
      </c>
      <c r="Q33" s="42">
        <v>13.59</v>
      </c>
      <c r="R33" s="42">
        <v>23.24</v>
      </c>
      <c r="T33" s="42">
        <f t="shared" si="1"/>
        <v>742.52</v>
      </c>
      <c r="U33" s="42">
        <f t="shared" si="2"/>
        <v>2.6900000000000261</v>
      </c>
      <c r="V33" s="42">
        <f t="shared" si="3"/>
        <v>54.679999999999993</v>
      </c>
      <c r="W33" s="90">
        <f t="shared" si="6"/>
        <v>27.52</v>
      </c>
    </row>
    <row r="34" spans="1:25" ht="17.25" customHeight="1">
      <c r="A34" s="27" t="s">
        <v>161</v>
      </c>
      <c r="B34" s="42">
        <v>-32.53</v>
      </c>
      <c r="C34" s="42">
        <v>31.65</v>
      </c>
      <c r="D34" s="42">
        <v>-70.94</v>
      </c>
      <c r="E34" s="53">
        <v>-264.51</v>
      </c>
      <c r="F34" s="42">
        <v>-84.889999999999958</v>
      </c>
      <c r="G34" s="42">
        <v>-898.7700000000001</v>
      </c>
      <c r="H34" s="42">
        <v>40.01</v>
      </c>
      <c r="I34" s="53">
        <v>199.75</v>
      </c>
      <c r="J34" s="42">
        <v>97.91</v>
      </c>
      <c r="K34" s="42">
        <v>67.69</v>
      </c>
      <c r="L34" s="42">
        <v>-807.33</v>
      </c>
      <c r="M34" s="53">
        <v>-463.03000000000003</v>
      </c>
      <c r="N34" s="42">
        <v>65.73</v>
      </c>
      <c r="O34" s="42">
        <v>-14.340000000000003</v>
      </c>
      <c r="P34" s="42">
        <v>85.96</v>
      </c>
      <c r="Q34" s="42">
        <v>0.45000000000001705</v>
      </c>
      <c r="R34" s="42">
        <v>1.26</v>
      </c>
      <c r="T34" s="42">
        <f t="shared" si="1"/>
        <v>-336.33</v>
      </c>
      <c r="U34" s="42">
        <f t="shared" si="2"/>
        <v>-743.90000000000009</v>
      </c>
      <c r="V34" s="42">
        <f t="shared" si="3"/>
        <v>-1104.76</v>
      </c>
      <c r="W34" s="90">
        <f t="shared" si="6"/>
        <v>137.80000000000001</v>
      </c>
    </row>
    <row r="35" spans="1:25" ht="17.25" customHeight="1">
      <c r="A35" s="27" t="s">
        <v>162</v>
      </c>
      <c r="B35" s="42">
        <v>0</v>
      </c>
      <c r="C35" s="42">
        <v>0</v>
      </c>
      <c r="D35" s="42">
        <v>0</v>
      </c>
      <c r="E35" s="53">
        <v>0</v>
      </c>
      <c r="F35" s="42">
        <v>0</v>
      </c>
      <c r="G35" s="42">
        <v>0</v>
      </c>
      <c r="H35" s="42">
        <v>-3327.38</v>
      </c>
      <c r="I35" s="53">
        <v>0.17</v>
      </c>
      <c r="J35" s="42">
        <v>0</v>
      </c>
      <c r="K35" s="42">
        <v>-14.49</v>
      </c>
      <c r="L35" s="42">
        <v>-124.07000000000001</v>
      </c>
      <c r="M35" s="53">
        <v>-406.23</v>
      </c>
      <c r="N35" s="42">
        <v>0.01</v>
      </c>
      <c r="O35" s="42">
        <v>-5.54</v>
      </c>
      <c r="P35" s="42">
        <v>6.0000000000000497E-2</v>
      </c>
      <c r="Q35" s="42">
        <v>-0.32000000000000028</v>
      </c>
      <c r="R35" s="42">
        <v>0.16</v>
      </c>
      <c r="T35" s="42">
        <f t="shared" si="1"/>
        <v>0</v>
      </c>
      <c r="U35" s="42">
        <f t="shared" si="2"/>
        <v>-3327.21</v>
      </c>
      <c r="V35" s="42">
        <f t="shared" si="3"/>
        <v>-544.79</v>
      </c>
      <c r="W35" s="90">
        <f t="shared" si="6"/>
        <v>-5.79</v>
      </c>
    </row>
    <row r="36" spans="1:25" s="43" customFormat="1" ht="17.25" customHeight="1">
      <c r="A36" s="28" t="s">
        <v>163</v>
      </c>
      <c r="B36" s="40">
        <f>SUM(B33:B35)</f>
        <v>134.11000000000001</v>
      </c>
      <c r="C36" s="40">
        <f t="shared" ref="C36:R36" si="12">SUM(C33:C35)</f>
        <v>98.359999999999985</v>
      </c>
      <c r="D36" s="40">
        <f t="shared" si="12"/>
        <v>210.82999999999998</v>
      </c>
      <c r="E36" s="41">
        <f t="shared" si="12"/>
        <v>-37.109999999999985</v>
      </c>
      <c r="F36" s="40">
        <f t="shared" si="12"/>
        <v>55.040000000000049</v>
      </c>
      <c r="G36" s="40">
        <f t="shared" si="12"/>
        <v>-693.75</v>
      </c>
      <c r="H36" s="40">
        <f t="shared" si="12"/>
        <v>-3431.8900000000003</v>
      </c>
      <c r="I36" s="41">
        <f t="shared" si="12"/>
        <v>2.1799999999999908</v>
      </c>
      <c r="J36" s="40">
        <f t="shared" si="12"/>
        <v>173.14999999999998</v>
      </c>
      <c r="K36" s="40">
        <f t="shared" si="12"/>
        <v>10.729999999999999</v>
      </c>
      <c r="L36" s="40">
        <f t="shared" si="12"/>
        <v>-957.5100000000001</v>
      </c>
      <c r="M36" s="41">
        <f t="shared" si="12"/>
        <v>-821.24</v>
      </c>
      <c r="N36" s="40">
        <f t="shared" si="12"/>
        <v>66.45</v>
      </c>
      <c r="O36" s="40">
        <f t="shared" si="12"/>
        <v>27.229999999999997</v>
      </c>
      <c r="P36" s="40">
        <f t="shared" si="12"/>
        <v>52.129999999999995</v>
      </c>
      <c r="Q36" s="40">
        <f t="shared" si="12"/>
        <v>13.720000000000017</v>
      </c>
      <c r="R36" s="40">
        <f t="shared" si="12"/>
        <v>24.66</v>
      </c>
      <c r="T36" s="42">
        <f>SUM(B36:E36)</f>
        <v>406.18999999999994</v>
      </c>
      <c r="U36" s="42">
        <f>SUM(F36:I36)</f>
        <v>-4068.4200000000005</v>
      </c>
      <c r="V36" s="42">
        <f>SUM(J36:M36)</f>
        <v>-1594.8700000000001</v>
      </c>
      <c r="W36" s="90">
        <f t="shared" si="6"/>
        <v>159.53000000000003</v>
      </c>
    </row>
    <row r="37" spans="1:25" s="43" customFormat="1" ht="17.25" customHeight="1">
      <c r="A37" s="28"/>
      <c r="B37" s="40"/>
      <c r="C37" s="40"/>
      <c r="D37" s="40"/>
      <c r="E37" s="41"/>
      <c r="F37" s="40"/>
      <c r="G37" s="40"/>
      <c r="H37" s="40"/>
      <c r="I37" s="41"/>
      <c r="J37" s="40"/>
      <c r="K37" s="40"/>
      <c r="L37" s="40"/>
      <c r="M37" s="41"/>
      <c r="N37" s="40"/>
      <c r="O37" s="40"/>
      <c r="P37" s="40"/>
      <c r="Q37" s="40"/>
      <c r="R37" s="165"/>
      <c r="T37" s="42"/>
      <c r="U37" s="42"/>
      <c r="V37" s="42"/>
      <c r="W37" s="90">
        <f t="shared" si="6"/>
        <v>0</v>
      </c>
    </row>
    <row r="38" spans="1:25" s="43" customFormat="1" ht="17.25" customHeight="1">
      <c r="A38" s="139" t="s">
        <v>164</v>
      </c>
      <c r="B38" s="90">
        <v>-23.63</v>
      </c>
      <c r="C38" s="90">
        <v>31.959999999999798</v>
      </c>
      <c r="D38" s="90">
        <v>132.6</v>
      </c>
      <c r="E38" s="120">
        <v>195.6</v>
      </c>
      <c r="F38" s="40"/>
      <c r="G38" s="40"/>
      <c r="H38" s="40"/>
      <c r="I38" s="41"/>
      <c r="J38" s="40"/>
      <c r="K38" s="40"/>
      <c r="L38" s="40"/>
      <c r="M38" s="41"/>
      <c r="N38" s="40"/>
      <c r="O38" s="40"/>
      <c r="P38" s="40"/>
      <c r="Q38" s="40"/>
      <c r="R38" s="165"/>
      <c r="T38" s="42">
        <f>SUM(B38:E38)</f>
        <v>336.52999999999975</v>
      </c>
      <c r="U38" s="42">
        <f>SUM(F38:I38)</f>
        <v>0</v>
      </c>
      <c r="V38" s="42">
        <f>SUM(J38:M38)</f>
        <v>0</v>
      </c>
      <c r="W38" s="90">
        <f t="shared" si="6"/>
        <v>0</v>
      </c>
    </row>
    <row r="39" spans="1:25" s="43" customFormat="1" ht="17.25" customHeight="1">
      <c r="A39" s="28" t="s">
        <v>165</v>
      </c>
      <c r="B39" s="40">
        <f>B31-B36+B38</f>
        <v>533.79999999999984</v>
      </c>
      <c r="C39" s="40">
        <f t="shared" ref="C39:E39" si="13">C31-C36+C38</f>
        <v>426.48</v>
      </c>
      <c r="D39" s="40">
        <f t="shared" si="13"/>
        <v>887.96000000000015</v>
      </c>
      <c r="E39" s="40">
        <f t="shared" si="13"/>
        <v>150.53000000000048</v>
      </c>
      <c r="F39" s="40">
        <f t="shared" ref="F39:R39" si="14">F31-F36</f>
        <v>8155.47</v>
      </c>
      <c r="G39" s="40">
        <f t="shared" si="14"/>
        <v>-1536.3899999999994</v>
      </c>
      <c r="H39" s="40">
        <f t="shared" si="14"/>
        <v>3545.37</v>
      </c>
      <c r="I39" s="41">
        <f t="shared" si="14"/>
        <v>-195.86999999999969</v>
      </c>
      <c r="J39" s="40">
        <f t="shared" si="14"/>
        <v>508.78000000000031</v>
      </c>
      <c r="K39" s="40">
        <f t="shared" si="14"/>
        <v>48.200000000000138</v>
      </c>
      <c r="L39" s="40">
        <f t="shared" si="14"/>
        <v>-2377.5900000000006</v>
      </c>
      <c r="M39" s="41">
        <f t="shared" si="14"/>
        <v>137.08999999999969</v>
      </c>
      <c r="N39" s="40">
        <f t="shared" si="14"/>
        <v>181.48000000000036</v>
      </c>
      <c r="O39" s="40">
        <f t="shared" si="14"/>
        <v>162.96999999999983</v>
      </c>
      <c r="P39" s="40">
        <f t="shared" si="14"/>
        <v>38.560000000000983</v>
      </c>
      <c r="Q39" s="40">
        <f t="shared" si="14"/>
        <v>102.44000000000167</v>
      </c>
      <c r="R39" s="40">
        <f t="shared" si="14"/>
        <v>276.37000000000006</v>
      </c>
      <c r="T39" s="40">
        <f>SUM(B39:E39)</f>
        <v>1998.7700000000004</v>
      </c>
      <c r="U39" s="40">
        <f>SUM(F39:I39)</f>
        <v>9968.5800000000017</v>
      </c>
      <c r="V39" s="40">
        <f>SUM(J39:M39)</f>
        <v>-1683.5200000000004</v>
      </c>
      <c r="W39" s="40">
        <f t="shared" si="6"/>
        <v>485.45000000000277</v>
      </c>
      <c r="Y39" s="146"/>
    </row>
    <row r="40" spans="1:25" ht="17.25" customHeight="1">
      <c r="A40" s="27"/>
    </row>
    <row r="41" spans="1:25" ht="17.25" customHeight="1">
      <c r="A41" s="27"/>
      <c r="B41" s="42"/>
      <c r="C41" s="42"/>
      <c r="D41" s="42"/>
      <c r="E41" s="42"/>
      <c r="F41" s="42"/>
    </row>
    <row r="42" spans="1:25" ht="17.25" customHeight="1">
      <c r="R42" s="130"/>
    </row>
    <row r="43" spans="1:25" ht="17.25" customHeight="1">
      <c r="R43" s="130"/>
    </row>
  </sheetData>
  <mergeCells count="5">
    <mergeCell ref="B1:E1"/>
    <mergeCell ref="F1:I1"/>
    <mergeCell ref="J1:M1"/>
    <mergeCell ref="N1:Q1"/>
    <mergeCell ref="T1:W1"/>
  </mergeCells>
  <pageMargins left="0.7" right="0.7" top="0.75" bottom="0.75" header="0.3" footer="0.3"/>
  <pageSetup orientation="portrait" r:id="rId1"/>
  <ignoredErrors>
    <ignoredError sqref="T4:V39 W4:W3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1BA-3F63-4809-AAD0-273D5CB3D3B9}">
  <dimension ref="A1:AK53"/>
  <sheetViews>
    <sheetView zoomScale="70" zoomScaleNormal="70" workbookViewId="0">
      <pane xSplit="1" ySplit="2" topLeftCell="J3" activePane="bottomRight" state="frozen"/>
      <selection pane="topRight"/>
      <selection pane="bottomLeft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hidden="1" customWidth="1"/>
    <col min="5" max="5" width="9.33203125" style="33" hidden="1" customWidth="1"/>
    <col min="6" max="8" width="9.33203125" style="10" hidden="1" customWidth="1"/>
    <col min="9" max="9" width="9.33203125" style="33" hidden="1" customWidth="1"/>
    <col min="10" max="12" width="9.33203125" style="10" customWidth="1"/>
    <col min="13" max="13" width="9.33203125" style="33" customWidth="1"/>
    <col min="14" max="19" width="9.33203125" style="10" customWidth="1"/>
    <col min="20" max="21" width="9.33203125" style="10" hidden="1" customWidth="1"/>
    <col min="22" max="23" width="19.33203125" style="10" customWidth="1"/>
    <col min="24" max="16384" width="8.6640625" style="10"/>
  </cols>
  <sheetData>
    <row r="1" spans="1:37" s="9" customFormat="1" ht="22.5" customHeight="1">
      <c r="A1" s="3"/>
      <c r="B1" s="168"/>
      <c r="C1" s="168"/>
      <c r="D1" s="168"/>
      <c r="E1" s="169"/>
      <c r="F1" s="170"/>
      <c r="G1" s="168"/>
      <c r="H1" s="168"/>
      <c r="I1" s="169"/>
      <c r="J1" s="170" t="s">
        <v>22</v>
      </c>
      <c r="K1" s="168"/>
      <c r="L1" s="168"/>
      <c r="M1" s="169"/>
      <c r="N1" s="170" t="s">
        <v>23</v>
      </c>
      <c r="O1" s="168"/>
      <c r="P1" s="168"/>
      <c r="Q1" s="169"/>
      <c r="R1" s="18" t="s">
        <v>24</v>
      </c>
      <c r="S1" s="17"/>
      <c r="T1" s="152"/>
      <c r="U1" s="152"/>
      <c r="V1" s="168" t="s">
        <v>25</v>
      </c>
      <c r="W1" s="168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89" t="s">
        <v>26</v>
      </c>
      <c r="B2" s="18"/>
      <c r="C2" s="18"/>
      <c r="D2" s="18"/>
      <c r="E2" s="19"/>
      <c r="F2" s="18"/>
      <c r="G2" s="18"/>
      <c r="H2" s="18"/>
      <c r="I2" s="19"/>
      <c r="J2" s="18" t="s">
        <v>27</v>
      </c>
      <c r="K2" s="18" t="s">
        <v>28</v>
      </c>
      <c r="L2" s="18" t="s">
        <v>29</v>
      </c>
      <c r="M2" s="19" t="s">
        <v>30</v>
      </c>
      <c r="N2" s="18" t="s">
        <v>27</v>
      </c>
      <c r="O2" s="18" t="s">
        <v>28</v>
      </c>
      <c r="P2" s="18" t="s">
        <v>29</v>
      </c>
      <c r="Q2" s="19" t="s">
        <v>30</v>
      </c>
      <c r="R2" s="18" t="s">
        <v>27</v>
      </c>
      <c r="S2" s="18"/>
      <c r="T2" s="18"/>
      <c r="U2" s="18"/>
      <c r="V2" s="18" t="s">
        <v>22</v>
      </c>
      <c r="W2" s="18" t="s">
        <v>23</v>
      </c>
    </row>
    <row r="3" spans="1:37" ht="17.25" customHeight="1">
      <c r="A3" s="20" t="s">
        <v>136</v>
      </c>
      <c r="B3" s="21"/>
      <c r="C3" s="21"/>
      <c r="D3" s="21"/>
      <c r="E3" s="22"/>
      <c r="F3" s="21"/>
      <c r="G3" s="21"/>
      <c r="H3" s="21"/>
      <c r="I3" s="22"/>
      <c r="J3" s="21"/>
      <c r="K3" s="21"/>
      <c r="L3" s="21"/>
      <c r="M3" s="22"/>
      <c r="N3" s="21"/>
      <c r="O3" s="21"/>
      <c r="P3" s="21"/>
      <c r="Q3" s="22"/>
      <c r="R3" s="21"/>
      <c r="S3" s="21"/>
      <c r="T3" s="21"/>
      <c r="U3" s="21"/>
      <c r="V3" s="21"/>
      <c r="W3" s="21"/>
    </row>
    <row r="4" spans="1:37" s="43" customFormat="1" ht="17.25" customHeight="1">
      <c r="A4" s="166" t="s">
        <v>166</v>
      </c>
      <c r="B4" s="40"/>
      <c r="C4" s="40"/>
      <c r="D4" s="40"/>
      <c r="E4" s="41"/>
      <c r="F4" s="40"/>
      <c r="G4" s="40"/>
      <c r="H4" s="40"/>
      <c r="I4" s="41"/>
      <c r="J4" s="40">
        <f>'P&amp;L - SEBI Format'!J4</f>
        <v>1704.06</v>
      </c>
      <c r="K4" s="40">
        <f>'P&amp;L - SEBI Format'!K4</f>
        <v>1778.3200000000002</v>
      </c>
      <c r="L4" s="40">
        <f>'P&amp;L - SEBI Format'!L4</f>
        <v>1930.6599999999999</v>
      </c>
      <c r="M4" s="41">
        <f>'P&amp;L - SEBI Format'!M4</f>
        <v>1900.85</v>
      </c>
      <c r="N4" s="40">
        <f>'P&amp;L - SEBI Format'!N4</f>
        <v>1928.5</v>
      </c>
      <c r="O4" s="40">
        <f>'P&amp;L - SEBI Format'!O4</f>
        <v>2080.4299999999998</v>
      </c>
      <c r="P4" s="40">
        <f>'P&amp;L - SEBI Format'!P4</f>
        <v>2188.8400000000006</v>
      </c>
      <c r="Q4" s="40">
        <f>'P&amp;L - SEBI Format'!Q4</f>
        <v>2263.6000000000004</v>
      </c>
      <c r="R4" s="40">
        <f>'P&amp;L - SEBI Format'!R4</f>
        <v>2393.4299999999998</v>
      </c>
      <c r="S4" s="40"/>
      <c r="T4" s="40"/>
      <c r="U4" s="40"/>
      <c r="V4" s="40">
        <f>SUM(J4:M4)</f>
        <v>7313.8899999999994</v>
      </c>
      <c r="W4" s="40">
        <f>SUM(N4:Q4)</f>
        <v>8461.3700000000008</v>
      </c>
    </row>
    <row r="5" spans="1:37" ht="17.25" customHeight="1">
      <c r="A5" s="78" t="s">
        <v>167</v>
      </c>
      <c r="B5" s="37"/>
      <c r="C5" s="37"/>
      <c r="D5" s="37"/>
      <c r="E5" s="38"/>
      <c r="F5" s="37"/>
      <c r="G5" s="37"/>
      <c r="H5" s="37"/>
      <c r="I5" s="38"/>
      <c r="J5" s="42">
        <v>21</v>
      </c>
      <c r="K5" s="42">
        <v>22</v>
      </c>
      <c r="L5" s="42">
        <v>22</v>
      </c>
      <c r="M5" s="53">
        <v>42.819999999999993</v>
      </c>
      <c r="N5" s="42">
        <v>56.96</v>
      </c>
      <c r="O5" s="42">
        <v>98.517613886877299</v>
      </c>
      <c r="P5" s="42">
        <v>100.0337</v>
      </c>
      <c r="Q5" s="85">
        <v>112.21680902609216</v>
      </c>
      <c r="R5" s="85">
        <v>100.23</v>
      </c>
      <c r="S5" s="42"/>
      <c r="T5" s="42"/>
      <c r="U5" s="42"/>
      <c r="V5" s="42">
        <f>SUM(J5:M5)</f>
        <v>107.82</v>
      </c>
      <c r="W5" s="90">
        <f t="shared" ref="W5:W10" si="0">SUM(N5:Q5)</f>
        <v>367.72812291296947</v>
      </c>
    </row>
    <row r="6" spans="1:37" ht="17.25" customHeight="1">
      <c r="A6" s="78" t="s">
        <v>168</v>
      </c>
      <c r="B6" s="37"/>
      <c r="C6" s="37"/>
      <c r="D6" s="37"/>
      <c r="E6" s="38"/>
      <c r="F6" s="37"/>
      <c r="G6" s="37"/>
      <c r="H6" s="37"/>
      <c r="I6" s="38"/>
      <c r="J6" s="42"/>
      <c r="K6" s="42"/>
      <c r="L6" s="42"/>
      <c r="M6" s="53"/>
      <c r="N6" s="9">
        <v>28.763299999999997</v>
      </c>
      <c r="O6" s="9">
        <v>19.106700000000004</v>
      </c>
      <c r="P6" s="9">
        <v>28.64</v>
      </c>
      <c r="Q6" s="85">
        <v>22.953800000000015</v>
      </c>
      <c r="R6" s="85">
        <f>10.32+12.77</f>
        <v>23.09</v>
      </c>
      <c r="S6" s="42"/>
      <c r="T6" s="42"/>
      <c r="U6" s="42"/>
      <c r="V6" s="42">
        <f>SUM(J6:M6)</f>
        <v>0</v>
      </c>
      <c r="W6" s="90">
        <f t="shared" si="0"/>
        <v>99.46380000000002</v>
      </c>
    </row>
    <row r="7" spans="1:37" ht="17.25" customHeight="1">
      <c r="A7" s="78" t="s">
        <v>169</v>
      </c>
      <c r="B7" s="37"/>
      <c r="C7" s="37"/>
      <c r="D7" s="37"/>
      <c r="E7" s="38"/>
      <c r="F7" s="37"/>
      <c r="G7" s="37"/>
      <c r="H7" s="37"/>
      <c r="I7" s="38"/>
      <c r="J7" s="42"/>
      <c r="K7" s="42"/>
      <c r="L7" s="42"/>
      <c r="M7" s="53"/>
      <c r="N7" s="9">
        <v>-2.8899999999999997</v>
      </c>
      <c r="O7" s="9">
        <v>-8.0000000000000071E-2</v>
      </c>
      <c r="P7" s="9">
        <f>-0.56*-1</f>
        <v>0.56000000000000005</v>
      </c>
      <c r="Q7" s="85">
        <v>1.58</v>
      </c>
      <c r="R7" s="85"/>
      <c r="S7" s="42"/>
      <c r="T7" s="42"/>
      <c r="U7" s="42"/>
      <c r="V7" s="42">
        <f>SUM(J7:M7)</f>
        <v>0</v>
      </c>
      <c r="W7" s="90">
        <f t="shared" si="0"/>
        <v>-0.82999999999999963</v>
      </c>
    </row>
    <row r="8" spans="1:37" ht="17.25" customHeight="1">
      <c r="A8" s="78" t="s">
        <v>170</v>
      </c>
      <c r="B8" s="37"/>
      <c r="C8" s="37"/>
      <c r="D8" s="37"/>
      <c r="E8" s="38"/>
      <c r="F8" s="37"/>
      <c r="G8" s="37"/>
      <c r="H8" s="37"/>
      <c r="I8" s="38"/>
      <c r="J8" s="42"/>
      <c r="K8" s="42"/>
      <c r="L8" s="42"/>
      <c r="M8" s="53"/>
      <c r="N8" s="9"/>
      <c r="O8" s="9"/>
      <c r="P8" s="9"/>
      <c r="Q8" s="85">
        <v>-19.0037579</v>
      </c>
      <c r="R8" s="85">
        <v>-12.77</v>
      </c>
      <c r="S8" s="42"/>
      <c r="T8" s="42"/>
      <c r="U8" s="42"/>
      <c r="V8" s="42"/>
      <c r="W8" s="90">
        <f t="shared" si="0"/>
        <v>-19.0037579</v>
      </c>
    </row>
    <row r="9" spans="1:37" s="43" customFormat="1" ht="17.25" customHeight="1">
      <c r="A9" s="79" t="s">
        <v>171</v>
      </c>
      <c r="B9" s="40"/>
      <c r="C9" s="40"/>
      <c r="D9" s="40"/>
      <c r="E9" s="41"/>
      <c r="F9" s="40"/>
      <c r="G9" s="40"/>
      <c r="H9" s="40"/>
      <c r="I9" s="41"/>
      <c r="J9" s="40">
        <f t="shared" ref="J9:P9" si="1">SUM(J4:J7)</f>
        <v>1725.06</v>
      </c>
      <c r="K9" s="40">
        <f t="shared" si="1"/>
        <v>1800.3200000000002</v>
      </c>
      <c r="L9" s="40">
        <f t="shared" si="1"/>
        <v>1952.6599999999999</v>
      </c>
      <c r="M9" s="41">
        <f t="shared" si="1"/>
        <v>1943.6699999999998</v>
      </c>
      <c r="N9" s="40">
        <f t="shared" si="1"/>
        <v>2011.3333</v>
      </c>
      <c r="O9" s="40">
        <f t="shared" si="1"/>
        <v>2197.9743138868771</v>
      </c>
      <c r="P9" s="1">
        <f t="shared" si="1"/>
        <v>2318.0737000000004</v>
      </c>
      <c r="Q9" s="1">
        <f>SUM(Q4:Q8)</f>
        <v>2381.3468511260926</v>
      </c>
      <c r="R9" s="1">
        <f>SUM(R4:R8)</f>
        <v>2503.98</v>
      </c>
      <c r="S9" s="40"/>
      <c r="T9" s="40"/>
      <c r="U9" s="40"/>
      <c r="V9" s="40">
        <f>SUM(J9:M9)</f>
        <v>7421.71</v>
      </c>
      <c r="W9" s="40">
        <f t="shared" si="0"/>
        <v>8908.7281650129698</v>
      </c>
    </row>
    <row r="10" spans="1:37" ht="17.25" customHeight="1">
      <c r="A10" s="80" t="s">
        <v>172</v>
      </c>
      <c r="B10" s="81"/>
      <c r="C10" s="81"/>
      <c r="D10" s="81"/>
      <c r="E10" s="82"/>
      <c r="F10" s="81"/>
      <c r="G10" s="81"/>
      <c r="H10" s="81"/>
      <c r="I10" s="82"/>
      <c r="J10" s="81">
        <f>'P&amp;L'!J4</f>
        <v>1725.06</v>
      </c>
      <c r="K10" s="81">
        <f>'P&amp;L'!K4</f>
        <v>1800.3200000000002</v>
      </c>
      <c r="L10" s="81">
        <f>'P&amp;L'!L4</f>
        <v>1952.6599999999999</v>
      </c>
      <c r="M10" s="82">
        <f>'P&amp;L'!M4</f>
        <v>1943.67</v>
      </c>
      <c r="N10" s="81">
        <f>'P&amp;L'!N4</f>
        <v>2011.3308005220413</v>
      </c>
      <c r="O10" s="81">
        <f>'P&amp;L'!O4</f>
        <v>2197.9743138868771</v>
      </c>
      <c r="P10" s="153">
        <f>'P&amp;L'!P4</f>
        <v>2318.0737000000004</v>
      </c>
      <c r="Q10" s="153">
        <f>'P&amp;L'!Q4</f>
        <v>2381.3468511260926</v>
      </c>
      <c r="R10" s="153">
        <f>'P&amp;L'!R4</f>
        <v>2503.98</v>
      </c>
      <c r="S10" s="81"/>
      <c r="T10" s="81"/>
      <c r="U10" s="81"/>
      <c r="V10" s="81">
        <f>'P&amp;L'!V4</f>
        <v>7421.71</v>
      </c>
      <c r="W10" s="81">
        <f t="shared" si="0"/>
        <v>8908.725665535012</v>
      </c>
    </row>
    <row r="11" spans="1:37" ht="17.25" customHeight="1">
      <c r="A11" s="80"/>
      <c r="B11" s="81"/>
      <c r="C11" s="81"/>
      <c r="D11" s="81"/>
      <c r="E11" s="82"/>
      <c r="F11" s="81"/>
      <c r="G11" s="81"/>
      <c r="H11" s="81"/>
      <c r="I11" s="82"/>
      <c r="J11" s="81"/>
      <c r="K11" s="81"/>
      <c r="L11" s="81"/>
      <c r="M11" s="82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37" ht="17.25" customHeight="1">
      <c r="A12" s="20" t="s">
        <v>173</v>
      </c>
      <c r="B12" s="21"/>
      <c r="C12" s="21"/>
      <c r="D12" s="21"/>
      <c r="E12" s="22"/>
      <c r="F12" s="21"/>
      <c r="G12" s="21"/>
      <c r="H12" s="21"/>
      <c r="I12" s="22"/>
      <c r="J12" s="21"/>
      <c r="K12" s="21"/>
      <c r="L12" s="21"/>
      <c r="M12" s="22"/>
      <c r="N12" s="21"/>
      <c r="O12" s="21"/>
      <c r="P12" s="21"/>
      <c r="Q12" s="22"/>
      <c r="R12" s="21"/>
      <c r="S12" s="21"/>
      <c r="T12" s="21"/>
      <c r="U12" s="21"/>
      <c r="V12" s="21"/>
      <c r="W12" s="21"/>
    </row>
    <row r="13" spans="1:37" ht="17.25" customHeight="1">
      <c r="A13" s="79" t="s">
        <v>174</v>
      </c>
      <c r="B13" s="40"/>
      <c r="C13" s="40"/>
      <c r="D13" s="40"/>
      <c r="E13" s="41"/>
      <c r="F13" s="40"/>
      <c r="G13" s="40"/>
      <c r="H13" s="40"/>
      <c r="I13" s="41"/>
      <c r="J13" s="40">
        <f>'P&amp;L - SEBI Format'!J17</f>
        <v>1042.44</v>
      </c>
      <c r="K13" s="40">
        <f>'P&amp;L - SEBI Format'!K17</f>
        <v>1038.9000000000001</v>
      </c>
      <c r="L13" s="40">
        <f>'P&amp;L - SEBI Format'!L17</f>
        <v>1102.56</v>
      </c>
      <c r="M13" s="41">
        <f>'P&amp;L - SEBI Format'!M17</f>
        <v>1167.05</v>
      </c>
      <c r="N13" s="40">
        <f>'P&amp;L - SEBI Format'!N17</f>
        <v>1196.1500000000001</v>
      </c>
      <c r="O13" s="40">
        <f>'P&amp;L - SEBI Format'!O17</f>
        <v>1305</v>
      </c>
      <c r="P13" s="40">
        <f>'P&amp;L - SEBI Format'!P17</f>
        <v>1364.04</v>
      </c>
      <c r="Q13" s="40">
        <f>'P&amp;L - SEBI Format'!Q17</f>
        <v>1416.69</v>
      </c>
      <c r="R13" s="40">
        <f>'P&amp;L - SEBI Format'!R17</f>
        <v>1491.71</v>
      </c>
      <c r="S13" s="40"/>
      <c r="T13" s="40"/>
      <c r="U13" s="40"/>
      <c r="V13" s="40">
        <f>SUM(J13:M13)</f>
        <v>4350.95</v>
      </c>
      <c r="W13" s="40">
        <f t="shared" ref="W13:W16" si="2">SUM(N13:Q13)</f>
        <v>5281.88</v>
      </c>
    </row>
    <row r="14" spans="1:37" ht="17.25" customHeight="1">
      <c r="A14" s="78" t="s">
        <v>148</v>
      </c>
      <c r="B14" s="42"/>
      <c r="C14" s="42"/>
      <c r="D14" s="42"/>
      <c r="E14" s="53"/>
      <c r="F14" s="42"/>
      <c r="G14" s="42"/>
      <c r="H14" s="42"/>
      <c r="I14" s="53"/>
      <c r="J14" s="42">
        <f>'P&amp;L - SEBI Format'!J18</f>
        <v>1.45</v>
      </c>
      <c r="K14" s="42">
        <f>'P&amp;L - SEBI Format'!K18</f>
        <v>11.13</v>
      </c>
      <c r="L14" s="42">
        <f>'P&amp;L - SEBI Format'!L18</f>
        <v>15.23</v>
      </c>
      <c r="M14" s="53">
        <f>'P&amp;L - SEBI Format'!M18</f>
        <v>21.68</v>
      </c>
      <c r="N14" s="42">
        <f>'P&amp;L - SEBI Format'!N18</f>
        <v>8.5399999999999991</v>
      </c>
      <c r="O14" s="42">
        <f>'P&amp;L - SEBI Format'!O18</f>
        <v>12.400000000000002</v>
      </c>
      <c r="P14" s="42">
        <f>'P&amp;L - SEBI Format'!P18</f>
        <v>13.859999999999996</v>
      </c>
      <c r="Q14" s="42">
        <f>'P&amp;L - SEBI Format'!Q18</f>
        <v>0.71000000000000085</v>
      </c>
      <c r="R14" s="42">
        <f>'P&amp;L - SEBI Format'!R18</f>
        <v>2.27</v>
      </c>
      <c r="S14" s="42"/>
      <c r="T14" s="42"/>
      <c r="U14" s="42"/>
      <c r="V14" s="42">
        <f>SUM(J14:M14)</f>
        <v>49.49</v>
      </c>
      <c r="W14" s="90">
        <f t="shared" si="2"/>
        <v>35.51</v>
      </c>
    </row>
    <row r="15" spans="1:37" s="43" customFormat="1" ht="17.25" customHeight="1">
      <c r="A15" s="79" t="s">
        <v>171</v>
      </c>
      <c r="B15" s="40"/>
      <c r="C15" s="40"/>
      <c r="D15" s="40"/>
      <c r="E15" s="41"/>
      <c r="F15" s="40"/>
      <c r="G15" s="40"/>
      <c r="H15" s="40"/>
      <c r="I15" s="41"/>
      <c r="J15" s="40">
        <f t="shared" ref="J15:Q15" si="3">SUM(J13:J14)</f>
        <v>1043.8900000000001</v>
      </c>
      <c r="K15" s="40">
        <f t="shared" si="3"/>
        <v>1050.0300000000002</v>
      </c>
      <c r="L15" s="40">
        <f t="shared" si="3"/>
        <v>1117.79</v>
      </c>
      <c r="M15" s="41">
        <f t="shared" si="3"/>
        <v>1188.73</v>
      </c>
      <c r="N15" s="40">
        <f t="shared" si="3"/>
        <v>1204.69</v>
      </c>
      <c r="O15" s="40">
        <f t="shared" si="3"/>
        <v>1317.4</v>
      </c>
      <c r="P15" s="40">
        <f t="shared" si="3"/>
        <v>1377.8999999999999</v>
      </c>
      <c r="Q15" s="40">
        <f t="shared" si="3"/>
        <v>1417.4</v>
      </c>
      <c r="R15" s="40">
        <f t="shared" ref="R15" si="4">SUM(R13:R14)</f>
        <v>1493.98</v>
      </c>
      <c r="S15" s="40"/>
      <c r="T15" s="40"/>
      <c r="U15" s="40"/>
      <c r="V15" s="40">
        <f>SUM(J15:M15)</f>
        <v>4400.4400000000005</v>
      </c>
      <c r="W15" s="40">
        <f t="shared" si="2"/>
        <v>5317.3899999999994</v>
      </c>
    </row>
    <row r="16" spans="1:37" ht="17.25" customHeight="1">
      <c r="A16" s="80" t="s">
        <v>172</v>
      </c>
      <c r="B16" s="81"/>
      <c r="C16" s="81"/>
      <c r="D16" s="81"/>
      <c r="E16" s="82"/>
      <c r="F16" s="81"/>
      <c r="G16" s="81"/>
      <c r="H16" s="81"/>
      <c r="I16" s="82"/>
      <c r="J16" s="81">
        <f>'P&amp;L'!J5</f>
        <v>1043.8900000000001</v>
      </c>
      <c r="K16" s="81">
        <f>'P&amp;L'!K5</f>
        <v>1050.03</v>
      </c>
      <c r="L16" s="81">
        <f>'P&amp;L'!L5</f>
        <v>1117.79</v>
      </c>
      <c r="M16" s="82">
        <f>'P&amp;L'!M5</f>
        <v>1188.73</v>
      </c>
      <c r="N16" s="81">
        <f>'P&amp;L'!N5</f>
        <v>1204.6874132837784</v>
      </c>
      <c r="O16" s="81">
        <f>'P&amp;L'!O5</f>
        <v>1317.4</v>
      </c>
      <c r="P16" s="81">
        <f>'P&amp;L'!P5</f>
        <v>1377.8999999999999</v>
      </c>
      <c r="Q16" s="81">
        <f>'P&amp;L'!Q5</f>
        <v>1417.4</v>
      </c>
      <c r="R16" s="81">
        <f>'P&amp;L'!R5</f>
        <v>1493.98</v>
      </c>
      <c r="S16" s="81"/>
      <c r="T16" s="81"/>
      <c r="U16" s="81"/>
      <c r="V16" s="81">
        <f>'P&amp;L'!V5</f>
        <v>4400.4400000000005</v>
      </c>
      <c r="W16" s="81">
        <f t="shared" si="2"/>
        <v>5317.3874132837791</v>
      </c>
    </row>
    <row r="17" spans="1:23" ht="17.25" customHeight="1">
      <c r="A17" s="80"/>
      <c r="B17" s="81"/>
      <c r="C17" s="81"/>
      <c r="D17" s="81"/>
      <c r="E17" s="82"/>
      <c r="F17" s="81"/>
      <c r="G17" s="81"/>
      <c r="H17" s="81"/>
      <c r="I17" s="82"/>
      <c r="J17" s="81"/>
      <c r="K17" s="81"/>
      <c r="L17" s="81"/>
      <c r="M17" s="82"/>
      <c r="N17" s="81"/>
      <c r="O17" s="81"/>
      <c r="P17" s="81"/>
      <c r="Q17" s="81"/>
      <c r="R17" s="81"/>
      <c r="S17" s="81"/>
      <c r="T17" s="81"/>
      <c r="U17" s="81"/>
      <c r="V17" s="81"/>
      <c r="W17" s="81"/>
    </row>
    <row r="18" spans="1:23" ht="17.25" customHeight="1">
      <c r="A18" s="20" t="s">
        <v>144</v>
      </c>
      <c r="B18" s="21"/>
      <c r="C18" s="21"/>
      <c r="D18" s="21"/>
      <c r="E18" s="22"/>
      <c r="F18" s="21"/>
      <c r="G18" s="21"/>
      <c r="H18" s="21"/>
      <c r="I18" s="22"/>
      <c r="J18" s="21"/>
      <c r="K18" s="21"/>
      <c r="L18" s="21"/>
      <c r="M18" s="22"/>
      <c r="N18" s="21"/>
      <c r="O18" s="21"/>
      <c r="P18" s="21"/>
      <c r="Q18" s="22"/>
      <c r="R18" s="21"/>
      <c r="S18" s="21"/>
      <c r="T18" s="21"/>
      <c r="U18" s="21"/>
      <c r="V18" s="21"/>
      <c r="W18" s="21"/>
    </row>
    <row r="19" spans="1:23" ht="17.25" customHeight="1">
      <c r="A19" s="79" t="s">
        <v>166</v>
      </c>
      <c r="B19" s="40"/>
      <c r="C19" s="40"/>
      <c r="D19" s="40"/>
      <c r="E19" s="41"/>
      <c r="F19" s="40"/>
      <c r="G19" s="40"/>
      <c r="H19" s="40"/>
      <c r="I19" s="41"/>
      <c r="J19" s="40">
        <f>'P&amp;L - SEBI Format'!J14-'P&amp;L - SEBI Format'!J4</f>
        <v>1194.7300000000005</v>
      </c>
      <c r="K19" s="40">
        <f>'P&amp;L - SEBI Format'!K14-'P&amp;L - SEBI Format'!K4</f>
        <v>426.88999999999987</v>
      </c>
      <c r="L19" s="40">
        <f>'P&amp;L - SEBI Format'!L14-'P&amp;L - SEBI Format'!L4</f>
        <v>615.54</v>
      </c>
      <c r="M19" s="41">
        <f>'P&amp;L - SEBI Format'!M14-'P&amp;L - SEBI Format'!M4</f>
        <v>627.30999999999995</v>
      </c>
      <c r="N19" s="40">
        <f>'P&amp;L - SEBI Format'!N14-'P&amp;L - SEBI Format'!N4</f>
        <v>320.59000000000015</v>
      </c>
      <c r="O19" s="40">
        <f>'P&amp;L - SEBI Format'!O14-'P&amp;L - SEBI Format'!O4</f>
        <v>371.5</v>
      </c>
      <c r="P19" s="40">
        <f>'P&amp;L - SEBI Format'!P14-'P&amp;L - SEBI Format'!P4</f>
        <v>689.40000000000009</v>
      </c>
      <c r="Q19" s="40">
        <f>'P&amp;L - SEBI Format'!Q14-'P&amp;L - SEBI Format'!Q4</f>
        <v>769.01000000000067</v>
      </c>
      <c r="R19" s="40">
        <f>'P&amp;L - SEBI Format'!R14-'P&amp;L - SEBI Format'!R4</f>
        <v>300.10000000000036</v>
      </c>
      <c r="S19" s="40"/>
      <c r="T19" s="40"/>
      <c r="U19" s="40"/>
      <c r="V19" s="40">
        <f t="shared" ref="V19:W26" si="5">SUM(J19:M19)</f>
        <v>2864.4700000000003</v>
      </c>
      <c r="W19" s="40">
        <f t="shared" si="5"/>
        <v>1990.33</v>
      </c>
    </row>
    <row r="20" spans="1:23" ht="17.25" customHeight="1">
      <c r="A20" s="78" t="s">
        <v>175</v>
      </c>
      <c r="B20" s="37"/>
      <c r="C20" s="37"/>
      <c r="D20" s="37"/>
      <c r="E20" s="38"/>
      <c r="F20" s="37"/>
      <c r="G20" s="37"/>
      <c r="H20" s="37"/>
      <c r="I20" s="38"/>
      <c r="J20" s="42">
        <v>-95.46</v>
      </c>
      <c r="K20" s="42">
        <v>-184.17</v>
      </c>
      <c r="L20" s="42">
        <v>-23.21</v>
      </c>
      <c r="M20" s="53">
        <v>-8.6999999999999993</v>
      </c>
      <c r="N20" s="42">
        <v>-53.060499999999998</v>
      </c>
      <c r="O20" s="42">
        <v>-37.99</v>
      </c>
      <c r="P20" s="42">
        <v>-108.1484</v>
      </c>
      <c r="Q20" s="42">
        <v>-40.590000000000003</v>
      </c>
      <c r="R20" s="42">
        <f>-'P&amp;L - SEBI Format'!R10</f>
        <v>-82.06</v>
      </c>
      <c r="S20" s="42"/>
      <c r="T20" s="42"/>
      <c r="U20" s="42"/>
      <c r="V20" s="42">
        <f t="shared" si="5"/>
        <v>-311.53999999999996</v>
      </c>
      <c r="W20" s="42">
        <f t="shared" ref="W20:W26" si="6">SUM(N20:Q20)</f>
        <v>-239.78889999999998</v>
      </c>
    </row>
    <row r="21" spans="1:23" ht="17.25" customHeight="1">
      <c r="A21" s="78" t="s">
        <v>176</v>
      </c>
      <c r="B21" s="37"/>
      <c r="C21" s="37"/>
      <c r="D21" s="37"/>
      <c r="E21" s="38"/>
      <c r="F21" s="37"/>
      <c r="G21" s="37"/>
      <c r="H21" s="37"/>
      <c r="I21" s="38"/>
      <c r="J21" s="42"/>
      <c r="K21" s="42"/>
      <c r="L21" s="42"/>
      <c r="M21" s="53"/>
      <c r="N21" s="42">
        <v>-103.7071878</v>
      </c>
      <c r="O21" s="42">
        <v>-76.932812200000015</v>
      </c>
      <c r="P21" s="42">
        <v>-376.07309680000003</v>
      </c>
      <c r="Q21" s="42">
        <v>-369.1</v>
      </c>
      <c r="R21" s="42"/>
      <c r="S21" s="42"/>
      <c r="T21" s="42"/>
      <c r="U21" s="42"/>
      <c r="V21" s="42">
        <f t="shared" si="5"/>
        <v>0</v>
      </c>
      <c r="W21" s="42">
        <f t="shared" si="6"/>
        <v>-925.81309680000004</v>
      </c>
    </row>
    <row r="22" spans="1:23" ht="17.25" customHeight="1">
      <c r="A22" s="78" t="s">
        <v>177</v>
      </c>
      <c r="B22" s="37"/>
      <c r="C22" s="37"/>
      <c r="D22" s="37"/>
      <c r="E22" s="38"/>
      <c r="F22" s="37"/>
      <c r="G22" s="37"/>
      <c r="H22" s="37"/>
      <c r="I22" s="38"/>
      <c r="J22" s="42"/>
      <c r="K22" s="42"/>
      <c r="L22" s="42"/>
      <c r="M22" s="53">
        <v>-870.69</v>
      </c>
      <c r="N22" s="42"/>
      <c r="O22" s="42"/>
      <c r="P22" s="42"/>
      <c r="Q22" s="42"/>
      <c r="R22" s="42"/>
      <c r="S22" s="42"/>
      <c r="T22" s="42"/>
      <c r="U22" s="42"/>
      <c r="V22" s="42">
        <f t="shared" si="5"/>
        <v>-870.69</v>
      </c>
      <c r="W22" s="42">
        <f t="shared" si="6"/>
        <v>0</v>
      </c>
    </row>
    <row r="23" spans="1:23" ht="17.25" customHeight="1">
      <c r="A23" s="78" t="s">
        <v>178</v>
      </c>
      <c r="B23" s="37"/>
      <c r="C23" s="37"/>
      <c r="D23" s="37"/>
      <c r="E23" s="38"/>
      <c r="F23" s="37"/>
      <c r="G23" s="37"/>
      <c r="H23" s="37"/>
      <c r="I23" s="38"/>
      <c r="J23" s="42">
        <v>-889.29</v>
      </c>
      <c r="K23" s="42">
        <v>-78.530000000000086</v>
      </c>
      <c r="L23" s="42">
        <v>-340.9</v>
      </c>
      <c r="M23" s="53">
        <v>574.74</v>
      </c>
      <c r="N23" s="42"/>
      <c r="O23" s="42"/>
      <c r="P23" s="42"/>
      <c r="Q23" s="42"/>
      <c r="R23" s="42">
        <f>-'P&amp;L - SEBI Format'!R8</f>
        <v>-3.42</v>
      </c>
      <c r="S23" s="42"/>
      <c r="T23" s="42"/>
      <c r="U23" s="42"/>
      <c r="V23" s="42">
        <f t="shared" si="5"/>
        <v>-733.98</v>
      </c>
      <c r="W23" s="42">
        <f t="shared" si="6"/>
        <v>0</v>
      </c>
    </row>
    <row r="24" spans="1:23" ht="17.25" customHeight="1">
      <c r="A24" s="78" t="s">
        <v>179</v>
      </c>
      <c r="B24" s="37"/>
      <c r="C24" s="37"/>
      <c r="D24" s="37"/>
      <c r="E24" s="38"/>
      <c r="F24" s="37"/>
      <c r="G24" s="37"/>
      <c r="H24" s="37"/>
      <c r="I24" s="38"/>
      <c r="J24" s="42"/>
      <c r="K24" s="42"/>
      <c r="L24" s="42"/>
      <c r="M24" s="53"/>
      <c r="N24" s="42"/>
      <c r="O24" s="42"/>
      <c r="P24" s="42"/>
      <c r="Q24" s="42">
        <f>-Q8</f>
        <v>19.0037579</v>
      </c>
      <c r="R24" s="42">
        <v>12.77</v>
      </c>
      <c r="S24" s="42"/>
      <c r="T24" s="42"/>
      <c r="U24" s="42"/>
      <c r="V24" s="42"/>
      <c r="W24" s="42">
        <f t="shared" si="6"/>
        <v>19.0037579</v>
      </c>
    </row>
    <row r="25" spans="1:23" ht="17.25" customHeight="1">
      <c r="A25" s="78" t="s">
        <v>169</v>
      </c>
      <c r="B25" s="37"/>
      <c r="C25" s="37"/>
      <c r="D25" s="37"/>
      <c r="E25" s="38"/>
      <c r="F25" s="37"/>
      <c r="G25" s="37"/>
      <c r="H25" s="37"/>
      <c r="I25" s="38"/>
      <c r="J25" s="42"/>
      <c r="K25" s="42"/>
      <c r="L25" s="42"/>
      <c r="M25" s="53"/>
      <c r="N25" s="42">
        <v>2.8899999999999997</v>
      </c>
      <c r="O25" s="42">
        <v>8.0000000000000099E-2</v>
      </c>
      <c r="P25" s="42"/>
      <c r="Q25" s="42">
        <v>-1.58</v>
      </c>
      <c r="R25" s="42"/>
      <c r="S25" s="42"/>
      <c r="T25" s="42"/>
      <c r="U25" s="42"/>
      <c r="V25" s="42"/>
      <c r="W25" s="42">
        <f>SUM(N25:Q25)</f>
        <v>1.3899999999999997</v>
      </c>
    </row>
    <row r="26" spans="1:23" s="43" customFormat="1" ht="17.25" customHeight="1">
      <c r="A26" s="79" t="s">
        <v>171</v>
      </c>
      <c r="B26" s="40"/>
      <c r="C26" s="40"/>
      <c r="D26" s="40"/>
      <c r="E26" s="41"/>
      <c r="F26" s="40"/>
      <c r="G26" s="40"/>
      <c r="H26" s="40"/>
      <c r="I26" s="41"/>
      <c r="J26" s="40">
        <f t="shared" ref="J26:Q26" si="7">SUM(J19:J25)</f>
        <v>209.98000000000047</v>
      </c>
      <c r="K26" s="40">
        <f t="shared" si="7"/>
        <v>164.1899999999998</v>
      </c>
      <c r="L26" s="40">
        <f t="shared" si="7"/>
        <v>251.42999999999995</v>
      </c>
      <c r="M26" s="41">
        <f t="shared" si="7"/>
        <v>322.65999999999985</v>
      </c>
      <c r="N26" s="40">
        <f t="shared" si="7"/>
        <v>166.71231220000016</v>
      </c>
      <c r="O26" s="40">
        <f t="shared" si="7"/>
        <v>256.65718779999997</v>
      </c>
      <c r="P26" s="40">
        <f t="shared" si="7"/>
        <v>205.17850320000002</v>
      </c>
      <c r="Q26" s="40">
        <f t="shared" si="7"/>
        <v>376.74375790000062</v>
      </c>
      <c r="R26" s="40">
        <f t="shared" ref="R26" si="8">SUM(R19:R25)</f>
        <v>227.39000000000038</v>
      </c>
      <c r="S26" s="40"/>
      <c r="T26" s="40"/>
      <c r="U26" s="40"/>
      <c r="V26" s="40">
        <f t="shared" si="5"/>
        <v>948.2600000000001</v>
      </c>
      <c r="W26" s="40">
        <f t="shared" si="6"/>
        <v>1005.2917611000007</v>
      </c>
    </row>
    <row r="27" spans="1:23" ht="17.25" customHeight="1">
      <c r="A27" s="80" t="s">
        <v>172</v>
      </c>
      <c r="B27" s="81"/>
      <c r="C27" s="81"/>
      <c r="D27" s="81"/>
      <c r="E27" s="82"/>
      <c r="F27" s="81"/>
      <c r="G27" s="81"/>
      <c r="H27" s="81"/>
      <c r="I27" s="82"/>
      <c r="J27" s="81">
        <f>'P&amp;L'!J11</f>
        <v>209.98000000000002</v>
      </c>
      <c r="K27" s="81">
        <f>'P&amp;L'!K11</f>
        <v>164.19000000000005</v>
      </c>
      <c r="L27" s="81">
        <f>'P&amp;L'!L11</f>
        <v>251.43</v>
      </c>
      <c r="M27" s="82">
        <f>'P&amp;L'!M11</f>
        <v>322.6600000000002</v>
      </c>
      <c r="N27" s="81">
        <f>'P&amp;L'!N11</f>
        <v>166.70265377474576</v>
      </c>
      <c r="O27" s="81">
        <f>'P&amp;L'!O11</f>
        <v>256.79169999999999</v>
      </c>
      <c r="P27" s="81">
        <f>'P&amp;L'!P11</f>
        <v>204.67160000000001</v>
      </c>
      <c r="Q27" s="81">
        <f>'P&amp;L'!Q11</f>
        <v>376.71375790000002</v>
      </c>
      <c r="R27" s="81">
        <f>'P&amp;L'!R11</f>
        <v>227.39</v>
      </c>
      <c r="S27" s="81"/>
      <c r="T27" s="81"/>
      <c r="U27" s="81"/>
      <c r="V27" s="81">
        <f>'P&amp;L'!V11</f>
        <v>948.26000000000033</v>
      </c>
      <c r="W27" s="81">
        <f>'P&amp;L'!W11</f>
        <v>1004.8797116747457</v>
      </c>
    </row>
    <row r="28" spans="1:23" ht="17.25" customHeight="1">
      <c r="A28" s="80"/>
      <c r="B28" s="81"/>
      <c r="C28" s="81"/>
      <c r="D28" s="81"/>
      <c r="E28" s="82"/>
      <c r="F28" s="81"/>
      <c r="G28" s="81"/>
      <c r="H28" s="81"/>
      <c r="I28" s="82"/>
      <c r="J28" s="81"/>
      <c r="K28" s="81"/>
      <c r="L28" s="81"/>
      <c r="M28" s="82"/>
      <c r="N28" s="81"/>
      <c r="O28" s="81"/>
      <c r="P28" s="81"/>
      <c r="Q28" s="81"/>
      <c r="R28" s="81"/>
      <c r="S28" s="81"/>
      <c r="T28" s="81"/>
      <c r="U28" s="81"/>
      <c r="V28" s="81"/>
      <c r="W28" s="81"/>
    </row>
    <row r="29" spans="1:23" ht="17.25" customHeight="1">
      <c r="A29" s="20" t="s">
        <v>180</v>
      </c>
      <c r="B29" s="21"/>
      <c r="C29" s="21"/>
      <c r="D29" s="21"/>
      <c r="E29" s="22"/>
      <c r="F29" s="21"/>
      <c r="G29" s="21"/>
      <c r="H29" s="21"/>
      <c r="I29" s="22"/>
      <c r="J29" s="21"/>
      <c r="K29" s="21"/>
      <c r="L29" s="21"/>
      <c r="M29" s="22"/>
      <c r="N29" s="21"/>
      <c r="O29" s="21"/>
      <c r="P29" s="21"/>
      <c r="Q29" s="22"/>
      <c r="R29" s="21"/>
      <c r="S29" s="21"/>
      <c r="T29" s="21"/>
      <c r="U29" s="21"/>
      <c r="V29" s="21"/>
      <c r="W29" s="21"/>
    </row>
    <row r="30" spans="1:23" ht="17.25" customHeight="1">
      <c r="A30" s="79" t="s">
        <v>166</v>
      </c>
      <c r="B30" s="42"/>
      <c r="C30" s="42"/>
      <c r="D30" s="42"/>
      <c r="E30" s="53"/>
      <c r="F30" s="42"/>
      <c r="G30" s="42"/>
      <c r="H30" s="42"/>
      <c r="I30" s="53"/>
      <c r="J30" s="42">
        <f>'P&amp;L - SEBI Format'!J18+'P&amp;L - SEBI Format'!J22+'P&amp;L - SEBI Format'!J23+'P&amp;L - SEBI Format'!J24</f>
        <v>907.50999999999988</v>
      </c>
      <c r="K30" s="42">
        <f>'P&amp;L - SEBI Format'!K18+'P&amp;L - SEBI Format'!K22+'P&amp;L - SEBI Format'!K23+'P&amp;L - SEBI Format'!K24</f>
        <v>675.24</v>
      </c>
      <c r="L30" s="42">
        <f>'P&amp;L - SEBI Format'!L18+'P&amp;L - SEBI Format'!L22+'P&amp;L - SEBI Format'!L23+'P&amp;L - SEBI Format'!L24</f>
        <v>712.23</v>
      </c>
      <c r="M30" s="53">
        <f>'P&amp;L - SEBI Format'!M18+'P&amp;L - SEBI Format'!M22+'P&amp;L - SEBI Format'!M23+'P&amp;L - SEBI Format'!M24</f>
        <v>1466.7600000000002</v>
      </c>
      <c r="N30" s="42">
        <f>'P&amp;L - SEBI Format'!N18+'P&amp;L - SEBI Format'!N22+'P&amp;L - SEBI Format'!N23+'P&amp;L - SEBI Format'!N24</f>
        <v>711.9</v>
      </c>
      <c r="O30" s="42">
        <f>'P&amp;L - SEBI Format'!O18+'P&amp;L - SEBI Format'!O22+'P&amp;L - SEBI Format'!O23+'P&amp;L - SEBI Format'!O24</f>
        <v>753.38</v>
      </c>
      <c r="P30" s="42">
        <f>'P&amp;L - SEBI Format'!P18+'P&amp;L - SEBI Format'!P22+'P&amp;L - SEBI Format'!P23+'P&amp;L - SEBI Format'!P24</f>
        <v>800.23000000000013</v>
      </c>
      <c r="Q30" s="42">
        <f>'P&amp;L - SEBI Format'!Q18+'P&amp;L - SEBI Format'!Q22+'P&amp;L - SEBI Format'!Q23+'P&amp;L - SEBI Format'!Q24</f>
        <v>784.18999999999983</v>
      </c>
      <c r="R30" s="42">
        <f>'P&amp;L - SEBI Format'!R18+'P&amp;L - SEBI Format'!R22+'P&amp;L - SEBI Format'!R23+'P&amp;L - SEBI Format'!R24</f>
        <v>814.51</v>
      </c>
      <c r="S30" s="42"/>
      <c r="T30" s="42"/>
      <c r="U30" s="42"/>
      <c r="V30" s="42">
        <f>'P&amp;L - SEBI Format'!V18+'P&amp;L - SEBI Format'!V22+'P&amp;L - SEBI Format'!V23+'P&amp;L - SEBI Format'!V24</f>
        <v>3761.7400000000002</v>
      </c>
      <c r="W30" s="42">
        <f>'P&amp;L - SEBI Format'!W18+'P&amp;L - SEBI Format'!W22+'P&amp;L - SEBI Format'!W23+'P&amp;L - SEBI Format'!W24</f>
        <v>3049.7</v>
      </c>
    </row>
    <row r="31" spans="1:23" ht="17.25" customHeight="1">
      <c r="A31" s="78" t="s">
        <v>181</v>
      </c>
      <c r="B31" s="37"/>
      <c r="C31" s="37"/>
      <c r="D31" s="37"/>
      <c r="E31" s="38"/>
      <c r="F31" s="37"/>
      <c r="G31" s="37"/>
      <c r="H31" s="37"/>
      <c r="I31" s="38"/>
      <c r="J31" s="42">
        <v>-278</v>
      </c>
      <c r="K31" s="42"/>
      <c r="L31" s="42"/>
      <c r="M31" s="53"/>
      <c r="N31" s="42"/>
      <c r="O31" s="42"/>
      <c r="P31" s="42"/>
      <c r="Q31" s="42"/>
      <c r="R31" s="42"/>
      <c r="S31" s="42"/>
      <c r="T31" s="42"/>
      <c r="U31" s="42"/>
      <c r="V31" s="42">
        <f>SUM(J31:M31)</f>
        <v>-278</v>
      </c>
      <c r="W31" s="42">
        <f>SUM(N31:Q31)</f>
        <v>0</v>
      </c>
    </row>
    <row r="32" spans="1:23" ht="17.25" customHeight="1">
      <c r="A32" s="78" t="s">
        <v>182</v>
      </c>
      <c r="B32" s="37"/>
      <c r="C32" s="37"/>
      <c r="D32" s="37"/>
      <c r="E32" s="38"/>
      <c r="F32" s="37"/>
      <c r="G32" s="37"/>
      <c r="H32" s="37"/>
      <c r="I32" s="38"/>
      <c r="J32" s="42"/>
      <c r="K32" s="42"/>
      <c r="L32" s="42"/>
      <c r="M32" s="53">
        <v>-660.31000000000006</v>
      </c>
      <c r="N32" s="42"/>
      <c r="O32" s="42"/>
      <c r="P32" s="42"/>
      <c r="Q32" s="42"/>
      <c r="R32" s="42"/>
      <c r="S32" s="42"/>
      <c r="T32" s="42"/>
      <c r="U32" s="42"/>
      <c r="V32" s="42">
        <f>SUM(J32:M32)</f>
        <v>-660.31000000000006</v>
      </c>
      <c r="W32" s="42">
        <f>SUM(N32:Q32)</f>
        <v>0</v>
      </c>
    </row>
    <row r="33" spans="1:23" ht="17.25" customHeight="1">
      <c r="A33" s="78" t="s">
        <v>148</v>
      </c>
      <c r="B33" s="42"/>
      <c r="C33" s="42"/>
      <c r="D33" s="42"/>
      <c r="E33" s="53"/>
      <c r="F33" s="42"/>
      <c r="G33" s="42"/>
      <c r="H33" s="42"/>
      <c r="I33" s="53"/>
      <c r="J33" s="42">
        <f>-'P&amp;L - SEBI Format'!J18</f>
        <v>-1.45</v>
      </c>
      <c r="K33" s="42">
        <f>-'P&amp;L - SEBI Format'!K18</f>
        <v>-11.13</v>
      </c>
      <c r="L33" s="42">
        <f>-'P&amp;L - SEBI Format'!L18</f>
        <v>-15.23</v>
      </c>
      <c r="M33" s="53">
        <f>-'P&amp;L - SEBI Format'!M18</f>
        <v>-21.68</v>
      </c>
      <c r="N33" s="42">
        <f>-'P&amp;L - SEBI Format'!N18</f>
        <v>-8.5399999999999991</v>
      </c>
      <c r="O33" s="42">
        <f>-'P&amp;L - SEBI Format'!O18</f>
        <v>-12.400000000000002</v>
      </c>
      <c r="P33" s="42">
        <f>-'P&amp;L - SEBI Format'!P18</f>
        <v>-13.859999999999996</v>
      </c>
      <c r="Q33" s="42">
        <f>-'P&amp;L - SEBI Format'!Q18</f>
        <v>-0.71000000000000085</v>
      </c>
      <c r="R33" s="42">
        <f>-'P&amp;L - SEBI Format'!R18</f>
        <v>-2.27</v>
      </c>
      <c r="S33" s="42"/>
      <c r="T33" s="42"/>
      <c r="U33" s="42"/>
      <c r="V33" s="42">
        <f>-'P&amp;L - SEBI Format'!V18</f>
        <v>-49.49</v>
      </c>
      <c r="W33" s="42">
        <f>SUM(N33:Q33)</f>
        <v>-35.51</v>
      </c>
    </row>
    <row r="34" spans="1:23" s="43" customFormat="1" ht="17.25" customHeight="1">
      <c r="A34" s="79" t="s">
        <v>171</v>
      </c>
      <c r="B34" s="40"/>
      <c r="C34" s="40"/>
      <c r="D34" s="40"/>
      <c r="E34" s="41"/>
      <c r="F34" s="40"/>
      <c r="G34" s="40"/>
      <c r="H34" s="40"/>
      <c r="I34" s="41"/>
      <c r="J34" s="40">
        <f t="shared" ref="J34:P34" si="9">SUM(J30:J33)</f>
        <v>628.05999999999983</v>
      </c>
      <c r="K34" s="40">
        <f t="shared" si="9"/>
        <v>664.11</v>
      </c>
      <c r="L34" s="40">
        <f t="shared" si="9"/>
        <v>697</v>
      </c>
      <c r="M34" s="41">
        <f t="shared" si="9"/>
        <v>784.77000000000021</v>
      </c>
      <c r="N34" s="40">
        <f t="shared" si="9"/>
        <v>703.36</v>
      </c>
      <c r="O34" s="40">
        <f t="shared" si="9"/>
        <v>740.98</v>
      </c>
      <c r="P34" s="40">
        <f t="shared" si="9"/>
        <v>786.37000000000012</v>
      </c>
      <c r="Q34" s="40">
        <f t="shared" ref="Q34:R34" si="10">SUM(Q30:Q33)</f>
        <v>783.47999999999979</v>
      </c>
      <c r="R34" s="40">
        <f t="shared" si="10"/>
        <v>812.24</v>
      </c>
      <c r="S34" s="40"/>
      <c r="T34" s="40"/>
      <c r="U34" s="40"/>
      <c r="V34" s="40">
        <f>SUM(V30:V33)</f>
        <v>2773.9400000000005</v>
      </c>
      <c r="W34" s="40">
        <f>SUM(W30:W33)</f>
        <v>3014.1899999999996</v>
      </c>
    </row>
    <row r="35" spans="1:23" ht="17.25" customHeight="1">
      <c r="A35" s="80" t="s">
        <v>172</v>
      </c>
      <c r="B35" s="81"/>
      <c r="C35" s="81"/>
      <c r="D35" s="81"/>
      <c r="E35" s="82"/>
      <c r="F35" s="81"/>
      <c r="G35" s="81"/>
      <c r="H35" s="81"/>
      <c r="I35" s="82"/>
      <c r="J35" s="81">
        <f>'P&amp;L'!J16</f>
        <v>628</v>
      </c>
      <c r="K35" s="81">
        <f>'P&amp;L'!K16</f>
        <v>664.11</v>
      </c>
      <c r="L35" s="81">
        <f>'P&amp;L'!L16</f>
        <v>697</v>
      </c>
      <c r="M35" s="82">
        <f>'P&amp;L'!M16</f>
        <v>784.97</v>
      </c>
      <c r="N35" s="81">
        <f>'P&amp;L'!N16</f>
        <v>703.3599999999999</v>
      </c>
      <c r="O35" s="81">
        <f>'P&amp;L'!O16</f>
        <v>740.98</v>
      </c>
      <c r="P35" s="81">
        <f>'P&amp;L'!P16</f>
        <v>786.37000000000012</v>
      </c>
      <c r="Q35" s="81">
        <f>'P&amp;L'!Q16</f>
        <v>783.4799999999999</v>
      </c>
      <c r="R35" s="81">
        <f>'P&amp;L'!R16</f>
        <v>812.24</v>
      </c>
      <c r="S35" s="81"/>
      <c r="T35" s="81"/>
      <c r="U35" s="81"/>
      <c r="V35" s="81">
        <f>'P&amp;L'!V16</f>
        <v>2774.08</v>
      </c>
      <c r="W35" s="81">
        <f>'P&amp;L'!W16</f>
        <v>3014.19</v>
      </c>
    </row>
    <row r="36" spans="1:23" ht="17.25" customHeight="1">
      <c r="A36" s="80"/>
      <c r="B36" s="81"/>
      <c r="C36" s="81"/>
      <c r="D36" s="81"/>
      <c r="E36" s="82"/>
      <c r="F36" s="81"/>
      <c r="G36" s="81"/>
      <c r="H36" s="81"/>
      <c r="I36" s="82"/>
      <c r="J36" s="81"/>
      <c r="K36" s="81"/>
      <c r="L36" s="81"/>
      <c r="M36" s="82"/>
      <c r="N36" s="81"/>
      <c r="O36" s="81"/>
      <c r="P36" s="81"/>
      <c r="Q36" s="81"/>
      <c r="R36" s="81"/>
      <c r="S36" s="81"/>
      <c r="T36" s="81"/>
      <c r="U36" s="81"/>
      <c r="V36" s="81"/>
      <c r="W36" s="81"/>
    </row>
    <row r="37" spans="1:23" ht="17.25" customHeight="1">
      <c r="A37" s="20" t="s">
        <v>183</v>
      </c>
      <c r="B37" s="21"/>
      <c r="C37" s="21"/>
      <c r="D37" s="21"/>
      <c r="E37" s="22"/>
      <c r="F37" s="21"/>
      <c r="G37" s="21"/>
      <c r="H37" s="21"/>
      <c r="I37" s="22"/>
      <c r="J37" s="21"/>
      <c r="K37" s="21"/>
      <c r="L37" s="21"/>
      <c r="M37" s="22"/>
      <c r="N37" s="21"/>
      <c r="O37" s="21"/>
      <c r="P37" s="21"/>
      <c r="Q37" s="22"/>
      <c r="R37" s="21"/>
      <c r="S37" s="21"/>
      <c r="T37" s="21"/>
      <c r="U37" s="21"/>
      <c r="V37" s="21"/>
      <c r="W37" s="21"/>
    </row>
    <row r="38" spans="1:23" ht="17.25" customHeight="1">
      <c r="A38" s="27" t="s">
        <v>150</v>
      </c>
      <c r="B38" s="42"/>
      <c r="C38" s="42"/>
      <c r="D38" s="42"/>
      <c r="E38" s="53"/>
      <c r="F38" s="42"/>
      <c r="G38" s="42"/>
      <c r="H38" s="42"/>
      <c r="I38" s="53"/>
      <c r="J38" s="42">
        <f>'P&amp;L - SEBI Format'!J20</f>
        <v>1460.95</v>
      </c>
      <c r="K38" s="42">
        <f>'P&amp;L - SEBI Format'!K20</f>
        <v>683.12</v>
      </c>
      <c r="L38" s="42">
        <f>'P&amp;L - SEBI Format'!L20</f>
        <v>452.61</v>
      </c>
      <c r="M38" s="53">
        <f>'P&amp;L - SEBI Format'!M20</f>
        <v>1547.95</v>
      </c>
      <c r="N38" s="42">
        <f>'P&amp;L - SEBI Format'!N20</f>
        <v>363.09</v>
      </c>
      <c r="O38" s="42">
        <f>'P&amp;L - SEBI Format'!O20</f>
        <v>197.79000000000002</v>
      </c>
      <c r="P38" s="42">
        <f>'P&amp;L - SEBI Format'!P20</f>
        <v>436.19000000000005</v>
      </c>
      <c r="Q38" s="42">
        <f>'P&amp;L - SEBI Format'!Q20</f>
        <v>1945.83</v>
      </c>
      <c r="R38" s="42">
        <f>'P&amp;L - SEBI Format'!R20</f>
        <v>391.47</v>
      </c>
      <c r="S38" s="42"/>
      <c r="T38" s="42"/>
      <c r="U38" s="42"/>
      <c r="V38" s="42">
        <f>SUM(J38:M38)</f>
        <v>4144.63</v>
      </c>
      <c r="W38" s="42">
        <f>SUM(N38:Q38)</f>
        <v>2942.9</v>
      </c>
    </row>
    <row r="39" spans="1:23" ht="17.25" customHeight="1">
      <c r="A39" s="27" t="s">
        <v>151</v>
      </c>
      <c r="B39" s="42"/>
      <c r="C39" s="42"/>
      <c r="D39" s="42"/>
      <c r="E39" s="53"/>
      <c r="F39" s="42"/>
      <c r="G39" s="42"/>
      <c r="H39" s="42"/>
      <c r="I39" s="53"/>
      <c r="J39" s="42">
        <f>'P&amp;L - SEBI Format'!J21</f>
        <v>-1172.98</v>
      </c>
      <c r="K39" s="42">
        <f>'P&amp;L - SEBI Format'!K21</f>
        <v>-244.64000000000001</v>
      </c>
      <c r="L39" s="42">
        <f>'P&amp;L - SEBI Format'!L21</f>
        <v>146.91</v>
      </c>
      <c r="M39" s="53">
        <f>'P&amp;L - SEBI Format'!M21</f>
        <v>537.28</v>
      </c>
      <c r="N39" s="42">
        <f>'P&amp;L - SEBI Format'!N21</f>
        <v>-487.98</v>
      </c>
      <c r="O39" s="42">
        <f>'P&amp;L - SEBI Format'!O21</f>
        <v>66.5</v>
      </c>
      <c r="P39" s="42">
        <f>'P&amp;L - SEBI Format'!P21</f>
        <v>-74.45999999999998</v>
      </c>
      <c r="Q39" s="42">
        <f>'P&amp;L - SEBI Format'!Q21</f>
        <v>-1085.47</v>
      </c>
      <c r="R39" s="42">
        <f>'P&amp;L - SEBI Format'!R21</f>
        <v>-226.83</v>
      </c>
      <c r="S39" s="42"/>
      <c r="T39" s="42"/>
      <c r="U39" s="42"/>
      <c r="V39" s="42">
        <f>SUM(J39:M39)</f>
        <v>-733.43000000000006</v>
      </c>
      <c r="W39" s="42">
        <f t="shared" ref="W39:W50" si="11">SUM(N39:Q39)</f>
        <v>-1581.41</v>
      </c>
    </row>
    <row r="40" spans="1:23" ht="17.25" customHeight="1">
      <c r="A40" s="27" t="s">
        <v>184</v>
      </c>
      <c r="B40" s="83"/>
      <c r="C40" s="83"/>
      <c r="D40" s="83"/>
      <c r="E40" s="84"/>
      <c r="F40" s="85"/>
      <c r="G40" s="85"/>
      <c r="H40" s="85"/>
      <c r="I40" s="84"/>
      <c r="J40" s="85">
        <f>-('P&amp;L - SEBI Format'!J8)</f>
        <v>-889.29</v>
      </c>
      <c r="K40" s="85">
        <f>-('P&amp;L - SEBI Format'!K8)</f>
        <v>-78.53</v>
      </c>
      <c r="L40" s="85">
        <f>-('P&amp;L - SEBI Format'!L8)</f>
        <v>-340.9</v>
      </c>
      <c r="M40" s="84">
        <f>-('P&amp;L - SEBI Format'!M8)</f>
        <v>574.74</v>
      </c>
      <c r="N40" s="84"/>
      <c r="O40" s="84"/>
      <c r="P40" s="84"/>
      <c r="Q40" s="84"/>
      <c r="R40" s="84">
        <f>R23</f>
        <v>-3.42</v>
      </c>
      <c r="S40" s="42"/>
      <c r="T40" s="42"/>
      <c r="U40" s="42"/>
      <c r="V40" s="42">
        <f>SUM(J40:M40)</f>
        <v>-733.97999999999979</v>
      </c>
      <c r="W40" s="42">
        <f t="shared" si="11"/>
        <v>0</v>
      </c>
    </row>
    <row r="41" spans="1:23" ht="17.25" customHeight="1">
      <c r="A41" s="27" t="s">
        <v>185</v>
      </c>
      <c r="B41" s="83"/>
      <c r="C41" s="83"/>
      <c r="D41" s="83"/>
      <c r="E41" s="84"/>
      <c r="F41" s="85"/>
      <c r="G41" s="85"/>
      <c r="H41" s="85"/>
      <c r="I41" s="84"/>
      <c r="J41" s="85"/>
      <c r="K41" s="85"/>
      <c r="L41" s="85"/>
      <c r="M41" s="84"/>
      <c r="N41" s="85">
        <f>'P&amp;L - SEBI Format'!N19</f>
        <v>225.59</v>
      </c>
      <c r="O41" s="85">
        <f>'P&amp;L - SEBI Format'!O19</f>
        <v>-26.689999999999998</v>
      </c>
      <c r="P41" s="85">
        <f>'P&amp;L - SEBI Format'!P19</f>
        <v>266.07000000000005</v>
      </c>
      <c r="Q41" s="85">
        <f>'P&amp;L - SEBI Format'!Q19</f>
        <v>-54.520000000000039</v>
      </c>
      <c r="R41" s="85">
        <f>'P&amp;L - SEBI Format'!R19</f>
        <v>0</v>
      </c>
      <c r="S41" s="42"/>
      <c r="T41" s="42"/>
      <c r="U41" s="42"/>
      <c r="V41" s="42"/>
      <c r="W41" s="42">
        <f t="shared" si="11"/>
        <v>410.45</v>
      </c>
    </row>
    <row r="42" spans="1:23" s="43" customFormat="1" ht="17.25" customHeight="1">
      <c r="A42" s="79" t="s">
        <v>166</v>
      </c>
      <c r="B42" s="40"/>
      <c r="C42" s="40"/>
      <c r="D42" s="40"/>
      <c r="E42" s="41"/>
      <c r="F42" s="40"/>
      <c r="G42" s="40"/>
      <c r="H42" s="40"/>
      <c r="I42" s="41"/>
      <c r="J42" s="40">
        <f t="shared" ref="J42:M42" si="12">SUM(J38:J40)</f>
        <v>-601.31999999999994</v>
      </c>
      <c r="K42" s="40">
        <f t="shared" si="12"/>
        <v>359.95000000000005</v>
      </c>
      <c r="L42" s="40">
        <f t="shared" si="12"/>
        <v>258.62</v>
      </c>
      <c r="M42" s="41">
        <f t="shared" si="12"/>
        <v>2659.9700000000003</v>
      </c>
      <c r="N42" s="40">
        <f>SUM(N38:N41)</f>
        <v>100.69999999999996</v>
      </c>
      <c r="O42" s="40">
        <f>SUM(O38:O41)</f>
        <v>237.60000000000002</v>
      </c>
      <c r="P42" s="40">
        <f>SUM(P38:P41)</f>
        <v>627.80000000000018</v>
      </c>
      <c r="Q42" s="40">
        <f>SUM(Q38:Q41)</f>
        <v>805.83999999999992</v>
      </c>
      <c r="R42" s="40">
        <f>SUM(R38:R41)</f>
        <v>161.22000000000003</v>
      </c>
      <c r="S42" s="40"/>
      <c r="T42" s="40"/>
      <c r="U42" s="40"/>
      <c r="V42" s="40">
        <f>V38+V39+V40</f>
        <v>2677.2200000000003</v>
      </c>
      <c r="W42" s="40">
        <f t="shared" si="11"/>
        <v>1771.94</v>
      </c>
    </row>
    <row r="43" spans="1:23" s="43" customFormat="1" ht="17.25" customHeight="1">
      <c r="A43" s="86" t="s">
        <v>186</v>
      </c>
      <c r="B43" s="37"/>
      <c r="C43" s="37"/>
      <c r="D43" s="37"/>
      <c r="E43" s="38"/>
      <c r="F43" s="37"/>
      <c r="G43" s="37"/>
      <c r="H43" s="37"/>
      <c r="I43" s="38"/>
      <c r="J43" s="42">
        <v>-95.46</v>
      </c>
      <c r="K43" s="42">
        <v>-184.17000000000002</v>
      </c>
      <c r="L43" s="42">
        <v>-23.20999999999998</v>
      </c>
      <c r="M43" s="53">
        <v>-8.7000000000000277</v>
      </c>
      <c r="N43" s="42">
        <v>-53</v>
      </c>
      <c r="O43" s="42">
        <v>-37.99</v>
      </c>
      <c r="P43" s="42">
        <v>-108.1484</v>
      </c>
      <c r="Q43" s="42">
        <f>Q20</f>
        <v>-40.590000000000003</v>
      </c>
      <c r="R43" s="42">
        <f>R20</f>
        <v>-82.06</v>
      </c>
      <c r="S43" s="42"/>
      <c r="T43" s="42"/>
      <c r="U43" s="42"/>
      <c r="V43" s="42">
        <f t="shared" ref="V43:V49" si="13">SUM(J43:M43)</f>
        <v>-311.54000000000002</v>
      </c>
      <c r="W43" s="42">
        <f t="shared" si="11"/>
        <v>-239.72839999999999</v>
      </c>
    </row>
    <row r="44" spans="1:23" s="43" customFormat="1" ht="17.25" customHeight="1">
      <c r="A44" s="86" t="s">
        <v>187</v>
      </c>
      <c r="B44" s="37"/>
      <c r="C44" s="37"/>
      <c r="D44" s="37"/>
      <c r="E44" s="38"/>
      <c r="F44" s="37"/>
      <c r="G44" s="37"/>
      <c r="H44" s="37"/>
      <c r="I44" s="38"/>
      <c r="J44" s="42">
        <v>21</v>
      </c>
      <c r="K44" s="42">
        <v>22</v>
      </c>
      <c r="L44" s="42">
        <v>22</v>
      </c>
      <c r="M44" s="53">
        <v>42.82</v>
      </c>
      <c r="N44" s="42">
        <v>56.96</v>
      </c>
      <c r="O44" s="42">
        <v>98.517613886877299</v>
      </c>
      <c r="P44" s="42">
        <v>100.0337</v>
      </c>
      <c r="Q44" s="42">
        <f>Q5</f>
        <v>112.21680902609216</v>
      </c>
      <c r="R44" s="42">
        <f>R5</f>
        <v>100.23</v>
      </c>
      <c r="S44" s="42"/>
      <c r="T44" s="42"/>
      <c r="U44" s="42"/>
      <c r="V44" s="42">
        <f t="shared" si="13"/>
        <v>107.82</v>
      </c>
      <c r="W44" s="42">
        <f t="shared" si="11"/>
        <v>367.72812291296947</v>
      </c>
    </row>
    <row r="45" spans="1:23" ht="17.25" customHeight="1">
      <c r="A45" s="86" t="s">
        <v>188</v>
      </c>
      <c r="B45" s="37"/>
      <c r="C45" s="37"/>
      <c r="D45" s="37"/>
      <c r="E45" s="38"/>
      <c r="F45" s="37"/>
      <c r="G45" s="37"/>
      <c r="H45" s="37"/>
      <c r="I45" s="38"/>
      <c r="J45" s="42"/>
      <c r="K45" s="42"/>
      <c r="L45" s="42"/>
      <c r="M45" s="53">
        <v>660.31000000000006</v>
      </c>
      <c r="N45" s="42"/>
      <c r="O45" s="42"/>
      <c r="P45" s="42"/>
      <c r="Q45" s="42"/>
      <c r="R45" s="42"/>
      <c r="S45" s="42"/>
      <c r="T45" s="42"/>
      <c r="U45" s="42"/>
      <c r="V45" s="42">
        <f t="shared" si="13"/>
        <v>660.31000000000006</v>
      </c>
      <c r="W45" s="42">
        <f t="shared" si="11"/>
        <v>0</v>
      </c>
    </row>
    <row r="46" spans="1:23" ht="17.25" customHeight="1">
      <c r="A46" s="86" t="s">
        <v>189</v>
      </c>
      <c r="B46" s="37"/>
      <c r="C46" s="37"/>
      <c r="D46" s="37"/>
      <c r="E46" s="38"/>
      <c r="F46" s="37"/>
      <c r="G46" s="37"/>
      <c r="H46" s="37"/>
      <c r="I46" s="38"/>
      <c r="J46" s="42">
        <v>855</v>
      </c>
      <c r="K46" s="42"/>
      <c r="L46" s="42"/>
      <c r="M46" s="53"/>
      <c r="N46" s="42"/>
      <c r="O46" s="42"/>
      <c r="P46" s="42"/>
      <c r="Q46" s="42"/>
      <c r="R46" s="42"/>
      <c r="S46" s="42"/>
      <c r="T46" s="42"/>
      <c r="U46" s="42"/>
      <c r="V46" s="42">
        <f t="shared" si="13"/>
        <v>855</v>
      </c>
      <c r="W46" s="42">
        <f t="shared" si="11"/>
        <v>0</v>
      </c>
    </row>
    <row r="47" spans="1:23" ht="17.25" customHeight="1">
      <c r="A47" s="87" t="s">
        <v>190</v>
      </c>
      <c r="B47" s="37"/>
      <c r="C47" s="37"/>
      <c r="D47" s="37"/>
      <c r="E47" s="38"/>
      <c r="F47" s="37"/>
      <c r="G47" s="37"/>
      <c r="H47" s="37"/>
      <c r="I47" s="38"/>
      <c r="J47" s="42"/>
      <c r="K47" s="42"/>
      <c r="L47" s="42"/>
      <c r="M47" s="53"/>
      <c r="N47" s="42">
        <v>28.763300000000001</v>
      </c>
      <c r="O47" s="42">
        <v>19.106700000000004</v>
      </c>
      <c r="P47" s="42">
        <v>28.64</v>
      </c>
      <c r="Q47" s="42">
        <f>Q6</f>
        <v>22.953800000000015</v>
      </c>
      <c r="R47" s="42">
        <f>R6</f>
        <v>23.09</v>
      </c>
      <c r="S47" s="42"/>
      <c r="T47" s="42"/>
      <c r="U47" s="42"/>
      <c r="V47" s="42"/>
      <c r="W47" s="42">
        <f t="shared" si="11"/>
        <v>99.46380000000002</v>
      </c>
    </row>
    <row r="48" spans="1:23" ht="17.25" customHeight="1">
      <c r="A48" s="78" t="s">
        <v>176</v>
      </c>
      <c r="B48" s="37"/>
      <c r="C48" s="37"/>
      <c r="D48" s="37"/>
      <c r="E48" s="38"/>
      <c r="F48" s="37"/>
      <c r="G48" s="37"/>
      <c r="H48" s="37"/>
      <c r="I48" s="38"/>
      <c r="J48" s="42">
        <f>J21</f>
        <v>0</v>
      </c>
      <c r="K48" s="42">
        <f>K21</f>
        <v>0</v>
      </c>
      <c r="L48" s="42">
        <v>3539.8</v>
      </c>
      <c r="M48" s="42">
        <v>-1517.55</v>
      </c>
      <c r="N48" s="42">
        <f>N21</f>
        <v>-103.7071878</v>
      </c>
      <c r="O48" s="42">
        <f t="shared" ref="O48:R48" si="14">O21</f>
        <v>-76.932812200000015</v>
      </c>
      <c r="P48" s="42">
        <f t="shared" si="14"/>
        <v>-376.07309680000003</v>
      </c>
      <c r="Q48" s="42">
        <f t="shared" si="14"/>
        <v>-369.1</v>
      </c>
      <c r="R48" s="42">
        <f t="shared" si="14"/>
        <v>0</v>
      </c>
      <c r="S48" s="42"/>
      <c r="T48" s="42"/>
      <c r="U48" s="42"/>
      <c r="V48" s="42"/>
      <c r="W48" s="42">
        <f t="shared" si="11"/>
        <v>-925.81309680000004</v>
      </c>
    </row>
    <row r="49" spans="1:23" ht="17.25" customHeight="1">
      <c r="A49" s="79" t="s">
        <v>171</v>
      </c>
      <c r="B49" s="42"/>
      <c r="C49" s="42"/>
      <c r="D49" s="42"/>
      <c r="E49" s="53"/>
      <c r="F49" s="42"/>
      <c r="G49" s="42"/>
      <c r="H49" s="42"/>
      <c r="I49" s="53"/>
      <c r="J49" s="40">
        <f>SUM(J42:J47)</f>
        <v>179.22000000000003</v>
      </c>
      <c r="K49" s="40">
        <f>SUM(K42:K47)</f>
        <v>197.78000000000003</v>
      </c>
      <c r="L49" s="40">
        <f>SUM(L42:L48)</f>
        <v>3797.21</v>
      </c>
      <c r="M49" s="40">
        <f>SUM(M42:M48)</f>
        <v>1836.8500000000006</v>
      </c>
      <c r="N49" s="40">
        <f>SUM(N42:N48)</f>
        <v>29.716112199999984</v>
      </c>
      <c r="O49" s="40">
        <f t="shared" ref="O49:Q49" si="15">SUM(O42:O48)</f>
        <v>240.30150168687732</v>
      </c>
      <c r="P49" s="40">
        <f t="shared" si="15"/>
        <v>272.25220320000005</v>
      </c>
      <c r="Q49" s="40">
        <f t="shared" si="15"/>
        <v>531.32060902609203</v>
      </c>
      <c r="R49" s="40">
        <f t="shared" ref="R49" si="16">SUM(R42:R48)</f>
        <v>202.48000000000005</v>
      </c>
      <c r="S49" s="40"/>
      <c r="T49" s="40"/>
      <c r="U49" s="40"/>
      <c r="V49" s="40">
        <f t="shared" si="13"/>
        <v>6011.06</v>
      </c>
      <c r="W49" s="40">
        <f t="shared" si="11"/>
        <v>1073.5904261129695</v>
      </c>
    </row>
    <row r="50" spans="1:23" s="43" customFormat="1" ht="17.25" customHeight="1">
      <c r="A50" s="80" t="s">
        <v>172</v>
      </c>
      <c r="B50" s="154"/>
      <c r="C50" s="154"/>
      <c r="D50" s="154"/>
      <c r="E50" s="155"/>
      <c r="F50" s="154"/>
      <c r="G50" s="154"/>
      <c r="H50" s="154"/>
      <c r="I50" s="155"/>
      <c r="J50" s="81">
        <f>'P&amp;L'!J19</f>
        <v>179.22000000000008</v>
      </c>
      <c r="K50" s="81">
        <f>'P&amp;L'!K19</f>
        <v>197.77999999999992</v>
      </c>
      <c r="L50" s="81">
        <f>'P&amp;L'!L19</f>
        <v>3797.21</v>
      </c>
      <c r="M50" s="82">
        <f>'P&amp;L'!M19</f>
        <v>1837.2800000000002</v>
      </c>
      <c r="N50" s="81">
        <f>'P&amp;L'!N19</f>
        <v>29.647131710663999</v>
      </c>
      <c r="O50" s="81">
        <f>'P&amp;L'!O19</f>
        <v>240.43601388687699</v>
      </c>
      <c r="P50" s="81">
        <f>'P&amp;L'!P19</f>
        <v>272.30529999999999</v>
      </c>
      <c r="Q50" s="81">
        <f>'P&amp;L'!Q19</f>
        <v>531.29060902609206</v>
      </c>
      <c r="R50" s="81">
        <f>'P&amp;L'!R19</f>
        <v>202.48000000000002</v>
      </c>
      <c r="S50" s="81"/>
      <c r="T50" s="81"/>
      <c r="U50" s="81"/>
      <c r="V50" s="81">
        <f>'P&amp;L'!V19</f>
        <v>6011.49</v>
      </c>
      <c r="W50" s="81">
        <f t="shared" si="11"/>
        <v>1073.679054623633</v>
      </c>
    </row>
    <row r="51" spans="1:23" s="88" customFormat="1" ht="17.25" customHeight="1">
      <c r="A51" s="80"/>
      <c r="B51" s="81"/>
      <c r="C51" s="81"/>
      <c r="D51" s="81"/>
      <c r="E51" s="82"/>
      <c r="F51" s="81"/>
      <c r="G51" s="81"/>
      <c r="H51" s="81"/>
      <c r="I51" s="82"/>
      <c r="J51" s="81"/>
      <c r="K51" s="81"/>
      <c r="L51" s="81"/>
      <c r="M51" s="82"/>
      <c r="N51" s="81"/>
      <c r="O51" s="81"/>
      <c r="P51" s="81"/>
      <c r="Q51" s="81"/>
      <c r="R51" s="81"/>
      <c r="S51" s="81"/>
      <c r="T51" s="81"/>
      <c r="U51" s="81"/>
      <c r="V51" s="81"/>
      <c r="W51" s="81"/>
    </row>
    <row r="53" spans="1:23" ht="17.25" customHeight="1">
      <c r="M53" s="53"/>
    </row>
  </sheetData>
  <mergeCells count="5">
    <mergeCell ref="B1:E1"/>
    <mergeCell ref="F1:I1"/>
    <mergeCell ref="J1:M1"/>
    <mergeCell ref="V1:W1"/>
    <mergeCell ref="N1:Q1"/>
  </mergeCells>
  <pageMargins left="0.7" right="0.7" top="0.75" bottom="0.75" header="0.3" footer="0.3"/>
  <pageSetup orientation="portrait" r:id="rId1"/>
  <ignoredErrors>
    <ignoredError sqref="V49:V50 V5:V7 V9:V21 V22:V23 V25:V47 W5 W45 W20:W23 W3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39396FF965141A716378A1710B833" ma:contentTypeVersion="21" ma:contentTypeDescription="Create a new document." ma:contentTypeScope="" ma:versionID="a906e741835f6013424b7f42462e8002">
  <xsd:schema xmlns:xsd="http://www.w3.org/2001/XMLSchema" xmlns:xs="http://www.w3.org/2001/XMLSchema" xmlns:p="http://schemas.microsoft.com/office/2006/metadata/properties" xmlns:ns2="7ca38327-4c7f-4290-a597-bedfffe4e350" xmlns:ns3="429a029a-06cc-47a7-8210-13381dc20ce2" targetNamespace="http://schemas.microsoft.com/office/2006/metadata/properties" ma:root="true" ma:fieldsID="4eb493cd166de6afb1a890faf3f20d6b" ns2:_="" ns3:_="">
    <xsd:import namespace="7ca38327-4c7f-4290-a597-bedfffe4e350"/>
    <xsd:import namespace="429a029a-06cc-47a7-8210-13381dc20c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a38327-4c7f-4290-a597-bedfffe4e3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3097fba-0a56-49ea-a5b3-af72c87a3d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a029a-06cc-47a7-8210-13381dc20ce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8cb2017-ec9b-4d8e-9926-e01312779bbd}" ma:internalName="TaxCatchAll" ma:showField="CatchAllData" ma:web="429a029a-06cc-47a7-8210-13381dc20c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a38327-4c7f-4290-a597-bedfffe4e350">
      <Terms xmlns="http://schemas.microsoft.com/office/infopath/2007/PartnerControls"/>
    </lcf76f155ced4ddcb4097134ff3c332f>
    <TaxCatchAll xmlns="429a029a-06cc-47a7-8210-13381dc20ce2" xsi:nil="true"/>
  </documentManagement>
</p:properties>
</file>

<file path=customXml/itemProps1.xml><?xml version="1.0" encoding="utf-8"?>
<ds:datastoreItem xmlns:ds="http://schemas.openxmlformats.org/officeDocument/2006/customXml" ds:itemID="{0960B743-1749-4BD7-A904-4E3D29200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2CAA91-4C86-4240-89F8-D30785D86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a38327-4c7f-4290-a597-bedfffe4e350"/>
    <ds:schemaRef ds:uri="429a029a-06cc-47a7-8210-13381dc20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164631-B6AE-47B3-ABFE-1EFEB003ED7A}">
  <ds:schemaRefs>
    <ds:schemaRef ds:uri="7ca38327-4c7f-4290-a597-bedfffe4e350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429a029a-06cc-47a7-8210-13381dc20ce2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Overview</vt:lpstr>
      <vt:lpstr>Story in charts</vt:lpstr>
      <vt:lpstr>Balance Sheet</vt:lpstr>
      <vt:lpstr>P&amp;L</vt:lpstr>
      <vt:lpstr>AUM</vt:lpstr>
      <vt:lpstr>Pro forma business wise P&amp;L</vt:lpstr>
      <vt:lpstr>Asset quality </vt:lpstr>
      <vt:lpstr>P&amp;L - SEBI Format</vt:lpstr>
      <vt:lpstr>P&amp;L Bridge</vt:lpstr>
      <vt:lpstr>Glossary</vt:lpstr>
      <vt:lpstr>Data_Key Charts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2024-11-25T11:05:46Z</dcterms:created>
  <dcterms:modified xsi:type="dcterms:W3CDTF">2025-07-29T10:34:06Z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0x010100E5C39396FF965141A716378A1710B833</vt:lpwstr>
  </property>
  <property fmtid="{D5CDD505-2E9C-101B-9397-08002B2CF9AE}" pid="3" name="MediaServiceImageTags">
    <vt:lpwstr/>
  </property>
</Properties>
</file>